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<sst xmlns="http://schemas.openxmlformats.org/spreadsheetml/2006/main" count="360" uniqueCount="134">
  <si>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</si>
  <si>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</si>
  <si>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</si>
  <si>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</si>
  <si>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</si>
  <si>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</si>
  <si>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</si>
  <si>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</si>
  <si>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</si>
  <si>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</si>
  <si>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</si>
  <si>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</si>
  <si>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</si>
  <si>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</si>
  <si>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</si>
  <si>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</si>
  <si>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</si>
  <si>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</si>
  <si>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</si>
  <si>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</si>
  <si>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</si>
  <si>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</si>
  <si>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</si>
  <si>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</si>
  <si>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</si>
  <si>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</si>
  <si>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</si>
  <si>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</si>
  <si>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</si>
  <si>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</si>
  <si>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</si>
  <si>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</si>
  <si>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</si>
  <si>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</si>
  <si>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</si>
  <si>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</si>
  <si>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</si>
  <si>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</si>
  <si>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</si>
  <si>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</si>
  <si>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</si>
  <si>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</si>
  <si>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</si>
  <si>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</si>
  <si>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</si>
  <si>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</si>
  <si>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</si>
  <si>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</si>
  <si>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</si>
  <si>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</si>
  <si>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</si>
  <si>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</si>
  <si>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</si>
  <si>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</si>
  <si>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</si>
  <si>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</si>
  <si>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</si>
  <si>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</si>
  <si>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</si>
  <si>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</si>
  <si>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</si>
  <si>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</si>
  <si>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</si>
  <si>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</si>
  <si>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</si>
  <si>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</si>
  <si>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</si>
  <si>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</si>
  <si>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</si>
  <si>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</si>
  <si>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</si>
  <si>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</si>
  <si>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</si>
  <si>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</si>
  <si>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</si>
  <si>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</si>
  <si>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</si>
  <si>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</si>
  <si>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</si>
  <si>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</si>
  <si>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</si>
  <si>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</si>
  <si>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</si>
  <si>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</si>
  <si>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</si>
  <si>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</si>
  <si>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</si>
  <si>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</si>
  <si>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</si>
  <si>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</si>
  <si>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</si>
  <si>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</si>
  <si>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</si>
  <si>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</si>
  <si>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</si>
  <si>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</si>
  <si>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</si>
  <si>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</si>
  <si>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</si>
  <si>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</si>
  <si>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</si>
  <si>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</si>
  <si>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</si>
  <si>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</si>
  <si>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</si>
  <si>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</si>
  <si>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</si>
  <si>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</si>
  <si>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</si>
  <si>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</si>
  <si>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</si>
  <si>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</si>
  <si>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</si>
  <si>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</si>
  <si>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</si>
  <si>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</si>
  <si>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</si>
  <si>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</si>
  <si>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</si>
  <si>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</si>
  <si>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</si>
  <si>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</si>
  <si>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</si>
  <si>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</si>
  <si>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</si>
  <si>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</si>
  <si>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</si>
  <si>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</si>
  <si>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</si>
  <si>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</si>
  <si>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</si>
  <si>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</si>
  <si>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</si>
  <si>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平成１８年１０月月報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</si>
</sst>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1" fillId="0" borderId="13" xfId="21" applyFont="1" applyBorder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6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7" xfId="21" applyFont="1" applyBorder="1" applyAlignment="1">
      <alignment horizontal="centerContinuous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5" fillId="0" borderId="20" xfId="21" applyFont="1" applyBorder="1" applyAlignment="1">
      <alignment horizontal="center" vertical="center" wrapText="1"/>
      <protection/>
    </xf>
    <xf numFmtId="0" fontId="15" fillId="0" borderId="21" xfId="21" applyFont="1" applyBorder="1" applyAlignment="1">
      <alignment horizontal="distributed" vertical="center"/>
      <protection/>
    </xf>
    <xf numFmtId="0" fontId="15" fillId="0" borderId="18" xfId="21" applyFont="1" applyBorder="1" applyAlignment="1">
      <alignment horizontal="distributed" vertical="center"/>
      <protection/>
    </xf>
    <xf numFmtId="0" fontId="16" fillId="0" borderId="22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center" vertical="center"/>
      <protection/>
    </xf>
    <xf numFmtId="0" fontId="15" fillId="0" borderId="25" xfId="21" applyFont="1" applyBorder="1" applyAlignment="1">
      <alignment horizontal="distributed" vertical="center"/>
      <protection/>
    </xf>
    <xf numFmtId="0" fontId="15" fillId="0" borderId="23" xfId="21" applyFont="1" applyBorder="1" applyAlignment="1">
      <alignment horizontal="distributed" vertical="center"/>
      <protection/>
    </xf>
    <xf numFmtId="0" fontId="16" fillId="0" borderId="26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7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8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8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2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2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13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1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13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1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9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8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5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3" fillId="0" borderId="18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2" fillId="0" borderId="105" xfId="17" applyFont="1" applyBorder="1" applyAlignment="1">
      <alignment horizontal="right" vertical="center"/>
    </xf>
    <xf numFmtId="38" fontId="12" fillId="0" borderId="75" xfId="17" applyFont="1" applyBorder="1" applyAlignment="1">
      <alignment horizontal="right" vertical="center"/>
    </xf>
    <xf numFmtId="38" fontId="12" fillId="0" borderId="116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8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5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8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S25" sqref="S2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2"/>
      <c r="P1" s="63"/>
      <c r="Q1" s="63"/>
      <c r="R1" s="63"/>
      <c r="S1" s="36"/>
      <c r="T1" s="63"/>
      <c r="U1" s="64"/>
    </row>
    <row r="2" spans="1:21" ht="17.25" customHeight="1">
      <c r="A2" s="3"/>
      <c r="O2" s="62"/>
      <c r="P2" s="63"/>
      <c r="Q2" s="63"/>
      <c r="R2" s="65"/>
      <c r="S2" s="66"/>
      <c r="T2" s="62"/>
      <c r="U2" s="64"/>
    </row>
    <row r="3" spans="1:20" ht="9.75" customHeight="1">
      <c r="A3" s="1"/>
      <c r="O3" s="67"/>
      <c r="P3" s="12"/>
      <c r="Q3" s="12"/>
      <c r="R3" s="64"/>
      <c r="S3" s="68"/>
      <c r="T3" s="69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8"/>
      <c r="P7" s="89"/>
      <c r="Q7" s="89"/>
      <c r="R7" s="88"/>
      <c r="S7" s="11"/>
      <c r="T7" s="11"/>
      <c r="U7" s="3"/>
    </row>
    <row r="8" spans="15:21" ht="16.5" customHeight="1">
      <c r="O8" s="64"/>
      <c r="P8" s="64"/>
      <c r="Q8" s="64"/>
      <c r="R8" s="88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70" t="s">
        <v>4</v>
      </c>
      <c r="D13" s="71" t="s">
        <v>55</v>
      </c>
      <c r="E13" s="72"/>
      <c r="F13" s="72"/>
      <c r="G13" s="72"/>
      <c r="H13" s="72"/>
      <c r="I13" s="71" t="s">
        <v>56</v>
      </c>
      <c r="J13" s="72"/>
      <c r="K13" s="72"/>
      <c r="L13" s="72"/>
      <c r="M13" s="72"/>
      <c r="N13" s="71" t="s">
        <v>57</v>
      </c>
      <c r="O13" s="72"/>
      <c r="P13" s="72"/>
      <c r="Q13" s="72"/>
      <c r="R13" s="72"/>
      <c r="S13" s="71" t="s">
        <v>58</v>
      </c>
      <c r="T13" s="73"/>
    </row>
    <row r="14" spans="3:20" ht="21.75" customHeight="1">
      <c r="C14" s="74" t="s">
        <v>17</v>
      </c>
      <c r="D14" s="257">
        <v>45953</v>
      </c>
      <c r="E14" s="258"/>
      <c r="F14" s="258"/>
      <c r="G14" s="258"/>
      <c r="H14" s="259"/>
      <c r="I14" s="75"/>
      <c r="J14" s="10"/>
      <c r="K14" s="10"/>
      <c r="L14" s="10"/>
      <c r="M14" s="10"/>
      <c r="N14" s="75"/>
      <c r="O14" s="10"/>
      <c r="P14" s="10"/>
      <c r="Q14" s="10"/>
      <c r="R14" s="10"/>
      <c r="S14" s="257">
        <v>46134</v>
      </c>
      <c r="T14" s="277"/>
    </row>
    <row r="15" spans="3:20" ht="21.75" customHeight="1">
      <c r="C15" s="74" t="s">
        <v>18</v>
      </c>
      <c r="D15" s="257">
        <v>34214</v>
      </c>
      <c r="E15" s="258"/>
      <c r="F15" s="258"/>
      <c r="G15" s="258"/>
      <c r="H15" s="259"/>
      <c r="I15" s="75"/>
      <c r="J15" s="10"/>
      <c r="K15" s="10"/>
      <c r="L15" s="10"/>
      <c r="M15" s="10"/>
      <c r="N15" s="75"/>
      <c r="O15" s="10"/>
      <c r="P15" s="10"/>
      <c r="Q15" s="10"/>
      <c r="R15" s="10"/>
      <c r="S15" s="257">
        <v>34333</v>
      </c>
      <c r="T15" s="277"/>
    </row>
    <row r="16" spans="3:20" ht="21.75" customHeight="1">
      <c r="C16" s="76" t="s">
        <v>19</v>
      </c>
      <c r="D16" s="257">
        <v>814</v>
      </c>
      <c r="E16" s="258"/>
      <c r="F16" s="258"/>
      <c r="G16" s="258"/>
      <c r="H16" s="259"/>
      <c r="I16" s="75"/>
      <c r="J16" s="10"/>
      <c r="K16" s="10"/>
      <c r="L16" s="10"/>
      <c r="M16" s="10"/>
      <c r="N16" s="75"/>
      <c r="O16" s="10"/>
      <c r="P16" s="10"/>
      <c r="Q16" s="10"/>
      <c r="R16" s="10"/>
      <c r="S16" s="257">
        <v>817</v>
      </c>
      <c r="T16" s="277"/>
    </row>
    <row r="17" spans="3:20" ht="21.75" customHeight="1">
      <c r="C17" s="76" t="s">
        <v>20</v>
      </c>
      <c r="D17" s="257">
        <v>97</v>
      </c>
      <c r="E17" s="258"/>
      <c r="F17" s="258"/>
      <c r="G17" s="258"/>
      <c r="H17" s="259"/>
      <c r="I17" s="75"/>
      <c r="J17" s="10"/>
      <c r="K17" s="10"/>
      <c r="L17" s="10"/>
      <c r="M17" s="10"/>
      <c r="N17" s="75"/>
      <c r="O17" s="10"/>
      <c r="P17" s="10"/>
      <c r="Q17" s="10"/>
      <c r="R17" s="10"/>
      <c r="S17" s="257">
        <v>147</v>
      </c>
      <c r="T17" s="277"/>
    </row>
    <row r="18" spans="3:20" ht="21.75" customHeight="1" thickBot="1">
      <c r="C18" s="77" t="s">
        <v>2</v>
      </c>
      <c r="D18" s="275">
        <f>SUM(D14:H15)</f>
        <v>80167</v>
      </c>
      <c r="E18" s="263"/>
      <c r="F18" s="263"/>
      <c r="G18" s="263"/>
      <c r="H18" s="264"/>
      <c r="I18" s="78" t="s">
        <v>21</v>
      </c>
      <c r="J18" s="79"/>
      <c r="K18" s="263">
        <f>S23</f>
        <v>600</v>
      </c>
      <c r="L18" s="263"/>
      <c r="M18" s="264"/>
      <c r="N18" s="78" t="s">
        <v>22</v>
      </c>
      <c r="O18" s="79"/>
      <c r="P18" s="263">
        <f>S25</f>
        <v>300</v>
      </c>
      <c r="Q18" s="263"/>
      <c r="R18" s="264"/>
      <c r="S18" s="275">
        <f>SUM(S14:T15)</f>
        <v>80467</v>
      </c>
      <c r="T18" s="276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1" t="s">
        <v>5</v>
      </c>
      <c r="E22" s="72"/>
      <c r="F22" s="80"/>
      <c r="G22" s="71" t="s">
        <v>6</v>
      </c>
      <c r="H22" s="72"/>
      <c r="I22" s="80"/>
      <c r="J22" s="71" t="s">
        <v>23</v>
      </c>
      <c r="K22" s="72"/>
      <c r="L22" s="80"/>
      <c r="M22" s="269" t="s">
        <v>37</v>
      </c>
      <c r="N22" s="270"/>
      <c r="O22" s="271"/>
      <c r="P22" s="71" t="s">
        <v>1</v>
      </c>
      <c r="Q22" s="72"/>
      <c r="R22" s="80"/>
      <c r="S22" s="81" t="s">
        <v>2</v>
      </c>
      <c r="T22" s="82"/>
    </row>
    <row r="23" spans="3:20" ht="21.75" customHeight="1">
      <c r="C23" s="266"/>
      <c r="D23" s="257">
        <v>92</v>
      </c>
      <c r="E23" s="258"/>
      <c r="F23" s="259"/>
      <c r="G23" s="257">
        <v>0</v>
      </c>
      <c r="H23" s="258"/>
      <c r="I23" s="259"/>
      <c r="J23" s="257">
        <v>495</v>
      </c>
      <c r="K23" s="258"/>
      <c r="L23" s="259"/>
      <c r="M23" s="257">
        <v>0</v>
      </c>
      <c r="N23" s="258"/>
      <c r="O23" s="259"/>
      <c r="P23" s="257">
        <v>13</v>
      </c>
      <c r="Q23" s="258"/>
      <c r="R23" s="259"/>
      <c r="S23" s="90">
        <f>SUM(D23:R23)</f>
        <v>600</v>
      </c>
      <c r="T23" s="11"/>
    </row>
    <row r="24" spans="3:20" ht="24.75" customHeight="1">
      <c r="C24" s="267" t="s">
        <v>62</v>
      </c>
      <c r="D24" s="83" t="s">
        <v>7</v>
      </c>
      <c r="E24" s="84"/>
      <c r="F24" s="85"/>
      <c r="G24" s="83" t="s">
        <v>8</v>
      </c>
      <c r="H24" s="84"/>
      <c r="I24" s="85"/>
      <c r="J24" s="83" t="s">
        <v>9</v>
      </c>
      <c r="K24" s="84"/>
      <c r="L24" s="85"/>
      <c r="M24" s="272" t="s">
        <v>38</v>
      </c>
      <c r="N24" s="273"/>
      <c r="O24" s="274"/>
      <c r="P24" s="83" t="s">
        <v>1</v>
      </c>
      <c r="Q24" s="84"/>
      <c r="R24" s="85"/>
      <c r="S24" s="86" t="s">
        <v>2</v>
      </c>
      <c r="T24" s="82"/>
    </row>
    <row r="25" spans="3:20" ht="21.75" customHeight="1" thickBot="1">
      <c r="C25" s="268"/>
      <c r="D25" s="260">
        <v>94</v>
      </c>
      <c r="E25" s="261"/>
      <c r="F25" s="262"/>
      <c r="G25" s="260">
        <v>1</v>
      </c>
      <c r="H25" s="261"/>
      <c r="I25" s="262"/>
      <c r="J25" s="260">
        <v>197</v>
      </c>
      <c r="K25" s="261"/>
      <c r="L25" s="262"/>
      <c r="M25" s="260">
        <v>0</v>
      </c>
      <c r="N25" s="261"/>
      <c r="O25" s="262"/>
      <c r="P25" s="260">
        <v>8</v>
      </c>
      <c r="Q25" s="261"/>
      <c r="R25" s="262"/>
      <c r="S25" s="91">
        <f>SUM(D25:R25)</f>
        <v>300</v>
      </c>
      <c r="T25" s="87"/>
    </row>
    <row r="26" ht="15" customHeight="1"/>
    <row r="30" ht="24" customHeight="1">
      <c r="J30" s="64"/>
    </row>
    <row r="32" spans="13:16" ht="24" customHeight="1">
      <c r="M32" s="64"/>
      <c r="N32" s="64"/>
      <c r="O32" s="64"/>
      <c r="P32" s="64"/>
    </row>
    <row r="33" spans="13:16" ht="24" customHeight="1">
      <c r="M33" s="64"/>
      <c r="N33" s="64"/>
      <c r="O33" s="64"/>
      <c r="P33" s="64"/>
    </row>
    <row r="34" spans="13:16" ht="24" customHeight="1">
      <c r="M34" s="64"/>
      <c r="N34" s="64"/>
      <c r="O34" s="64"/>
      <c r="P34" s="64"/>
    </row>
    <row r="35" spans="13:16" ht="24" customHeight="1">
      <c r="M35" s="64"/>
      <c r="N35" s="64"/>
      <c r="O35" s="64"/>
      <c r="P35" s="64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28">
      <selection activeCell="N44" sqref="N44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平成１８年１０月月報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4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2">
        <f>SUM(F13:F14)</f>
        <v>1993</v>
      </c>
      <c r="G12" s="92">
        <f>SUM(G13:G14)</f>
        <v>570</v>
      </c>
      <c r="H12" s="93">
        <f>SUM(F12:G12)</f>
        <v>2563</v>
      </c>
      <c r="I12" s="94">
        <f aca="true" t="shared" si="0" ref="I12:N12">SUM(I13:I14)</f>
        <v>1045</v>
      </c>
      <c r="J12" s="96">
        <f t="shared" si="0"/>
        <v>2738</v>
      </c>
      <c r="K12" s="92">
        <f t="shared" si="0"/>
        <v>1894</v>
      </c>
      <c r="L12" s="92">
        <f t="shared" si="0"/>
        <v>1535</v>
      </c>
      <c r="M12" s="92">
        <f t="shared" si="0"/>
        <v>1138</v>
      </c>
      <c r="N12" s="92">
        <f t="shared" si="0"/>
        <v>1301</v>
      </c>
      <c r="O12" s="92">
        <f>SUM(I12:N12)</f>
        <v>9651</v>
      </c>
      <c r="P12" s="95">
        <f>H12+O12</f>
        <v>12214</v>
      </c>
      <c r="Q12" s="3"/>
    </row>
    <row r="13" spans="3:17" s="15" customFormat="1" ht="18.75" customHeight="1">
      <c r="C13" s="27"/>
      <c r="D13" s="29" t="s">
        <v>17</v>
      </c>
      <c r="E13" s="30"/>
      <c r="F13" s="92">
        <v>393</v>
      </c>
      <c r="G13" s="92">
        <v>110</v>
      </c>
      <c r="H13" s="93">
        <f>SUM(F13:G13)</f>
        <v>503</v>
      </c>
      <c r="I13" s="94">
        <v>206</v>
      </c>
      <c r="J13" s="96">
        <v>427</v>
      </c>
      <c r="K13" s="92">
        <v>281</v>
      </c>
      <c r="L13" s="92">
        <v>221</v>
      </c>
      <c r="M13" s="92">
        <v>145</v>
      </c>
      <c r="N13" s="92">
        <v>199</v>
      </c>
      <c r="O13" s="92">
        <f>SUM(I13:N13)</f>
        <v>1479</v>
      </c>
      <c r="P13" s="95">
        <f>H13+O13</f>
        <v>1982</v>
      </c>
      <c r="Q13" s="3"/>
    </row>
    <row r="14" spans="3:17" s="15" customFormat="1" ht="18.75" customHeight="1">
      <c r="C14" s="27"/>
      <c r="D14" s="30" t="s">
        <v>26</v>
      </c>
      <c r="E14" s="30"/>
      <c r="F14" s="92">
        <v>1600</v>
      </c>
      <c r="G14" s="92">
        <v>460</v>
      </c>
      <c r="H14" s="93">
        <f>SUM(F14:G14)</f>
        <v>2060</v>
      </c>
      <c r="I14" s="94">
        <v>839</v>
      </c>
      <c r="J14" s="96">
        <v>2311</v>
      </c>
      <c r="K14" s="92">
        <v>1613</v>
      </c>
      <c r="L14" s="92">
        <v>1314</v>
      </c>
      <c r="M14" s="92">
        <v>993</v>
      </c>
      <c r="N14" s="92">
        <v>1102</v>
      </c>
      <c r="O14" s="92">
        <f>SUM(I14:N14)</f>
        <v>8172</v>
      </c>
      <c r="P14" s="95">
        <f>H14+O14</f>
        <v>10232</v>
      </c>
      <c r="Q14" s="3"/>
    </row>
    <row r="15" spans="3:17" s="15" customFormat="1" ht="18.75" customHeight="1">
      <c r="C15" s="27" t="s">
        <v>27</v>
      </c>
      <c r="D15" s="28"/>
      <c r="E15" s="28"/>
      <c r="F15" s="92">
        <v>69</v>
      </c>
      <c r="G15" s="92">
        <v>29</v>
      </c>
      <c r="H15" s="93">
        <f>SUM(F15:G15)</f>
        <v>98</v>
      </c>
      <c r="I15" s="94">
        <v>25</v>
      </c>
      <c r="J15" s="96">
        <v>122</v>
      </c>
      <c r="K15" s="92">
        <v>71</v>
      </c>
      <c r="L15" s="92">
        <v>68</v>
      </c>
      <c r="M15" s="92">
        <v>40</v>
      </c>
      <c r="N15" s="92">
        <v>55</v>
      </c>
      <c r="O15" s="92">
        <f>SUM(I15:N15)</f>
        <v>381</v>
      </c>
      <c r="P15" s="95">
        <f>H15+O15</f>
        <v>479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7">
        <f>F12+F15</f>
        <v>2062</v>
      </c>
      <c r="G16" s="97">
        <f>G12+G15</f>
        <v>599</v>
      </c>
      <c r="H16" s="98">
        <f>SUM(F16:G16)</f>
        <v>2661</v>
      </c>
      <c r="I16" s="99">
        <f aca="true" t="shared" si="1" ref="I16:N16">I12+I15</f>
        <v>1070</v>
      </c>
      <c r="J16" s="101">
        <f t="shared" si="1"/>
        <v>2860</v>
      </c>
      <c r="K16" s="97">
        <f t="shared" si="1"/>
        <v>1965</v>
      </c>
      <c r="L16" s="97">
        <f t="shared" si="1"/>
        <v>1603</v>
      </c>
      <c r="M16" s="97">
        <f t="shared" si="1"/>
        <v>1178</v>
      </c>
      <c r="N16" s="97">
        <f t="shared" si="1"/>
        <v>1356</v>
      </c>
      <c r="O16" s="97">
        <f>SUM(I16:N16)</f>
        <v>10032</v>
      </c>
      <c r="P16" s="100">
        <f>H16+O16</f>
        <v>12693</v>
      </c>
      <c r="Q16" s="3"/>
    </row>
    <row r="17" spans="3:17" s="15" customFormat="1" ht="18.75" customHeight="1">
      <c r="C17" s="34"/>
      <c r="D17" s="35"/>
      <c r="E17" s="35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  <c r="Q17" s="37"/>
    </row>
    <row r="18" spans="2:5" s="15" customFormat="1" ht="18.75" customHeight="1" thickBot="1">
      <c r="B18" s="16" t="s">
        <v>48</v>
      </c>
      <c r="C18" s="34"/>
      <c r="D18" s="34"/>
      <c r="E18" s="34"/>
    </row>
    <row r="19" spans="3:16" s="15" customFormat="1" ht="18.75" customHeight="1">
      <c r="C19" s="38"/>
      <c r="D19" s="39"/>
      <c r="E19" s="40"/>
      <c r="F19" s="278" t="s">
        <v>49</v>
      </c>
      <c r="G19" s="279"/>
      <c r="H19" s="280"/>
      <c r="I19" s="284" t="s">
        <v>50</v>
      </c>
      <c r="J19" s="279"/>
      <c r="K19" s="279"/>
      <c r="L19" s="279"/>
      <c r="M19" s="279"/>
      <c r="N19" s="279"/>
      <c r="O19" s="280"/>
      <c r="P19" s="281" t="s">
        <v>47</v>
      </c>
    </row>
    <row r="20" spans="3:17" s="15" customFormat="1" ht="18.75" customHeight="1">
      <c r="C20" s="41"/>
      <c r="D20" s="28"/>
      <c r="E20" s="42"/>
      <c r="F20" s="43" t="s">
        <v>63</v>
      </c>
      <c r="G20" s="43" t="s">
        <v>64</v>
      </c>
      <c r="H20" s="44" t="s">
        <v>45</v>
      </c>
      <c r="I20" s="45" t="s">
        <v>46</v>
      </c>
      <c r="J20" s="46" t="s">
        <v>10</v>
      </c>
      <c r="K20" s="47" t="s">
        <v>11</v>
      </c>
      <c r="L20" s="47" t="s">
        <v>12</v>
      </c>
      <c r="M20" s="47" t="s">
        <v>13</v>
      </c>
      <c r="N20" s="47" t="s">
        <v>14</v>
      </c>
      <c r="O20" s="48" t="s">
        <v>2</v>
      </c>
      <c r="P20" s="283"/>
      <c r="Q20" s="3"/>
    </row>
    <row r="21" spans="3:17" s="15" customFormat="1" ht="18.75" customHeight="1">
      <c r="C21" s="41" t="s">
        <v>29</v>
      </c>
      <c r="D21" s="28"/>
      <c r="E21" s="28"/>
      <c r="F21" s="92">
        <v>785</v>
      </c>
      <c r="G21" s="92">
        <v>253</v>
      </c>
      <c r="H21" s="93">
        <f>SUM(F21:G21)</f>
        <v>1038</v>
      </c>
      <c r="I21" s="94">
        <v>1225</v>
      </c>
      <c r="J21" s="96">
        <v>2102</v>
      </c>
      <c r="K21" s="92">
        <v>1143</v>
      </c>
      <c r="L21" s="92">
        <v>819</v>
      </c>
      <c r="M21" s="92">
        <v>445</v>
      </c>
      <c r="N21" s="92">
        <v>419</v>
      </c>
      <c r="O21" s="102">
        <f>SUM(I21:N21)</f>
        <v>6153</v>
      </c>
      <c r="P21" s="95">
        <f>O21+H21</f>
        <v>7191</v>
      </c>
      <c r="Q21" s="3"/>
    </row>
    <row r="22" spans="3:17" s="15" customFormat="1" ht="18.75" customHeight="1">
      <c r="C22" s="41" t="s">
        <v>30</v>
      </c>
      <c r="D22" s="28"/>
      <c r="E22" s="28"/>
      <c r="F22" s="92">
        <v>25</v>
      </c>
      <c r="G22" s="92">
        <v>10</v>
      </c>
      <c r="H22" s="93">
        <f>SUM(F22:G22)</f>
        <v>35</v>
      </c>
      <c r="I22" s="94">
        <v>30</v>
      </c>
      <c r="J22" s="96">
        <v>89</v>
      </c>
      <c r="K22" s="92">
        <v>56</v>
      </c>
      <c r="L22" s="92">
        <v>46</v>
      </c>
      <c r="M22" s="92">
        <v>24</v>
      </c>
      <c r="N22" s="92">
        <v>21</v>
      </c>
      <c r="O22" s="102">
        <f>SUM(I22:N22)</f>
        <v>266</v>
      </c>
      <c r="P22" s="95">
        <f>O22+H22</f>
        <v>301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7">
        <f>SUM(F21:F22)</f>
        <v>810</v>
      </c>
      <c r="G23" s="97">
        <f aca="true" t="shared" si="2" ref="G23:N23">SUM(G21:G22)</f>
        <v>263</v>
      </c>
      <c r="H23" s="98">
        <f>SUM(F23:G23)</f>
        <v>1073</v>
      </c>
      <c r="I23" s="99">
        <f t="shared" si="2"/>
        <v>1255</v>
      </c>
      <c r="J23" s="101">
        <f t="shared" si="2"/>
        <v>2191</v>
      </c>
      <c r="K23" s="97">
        <f t="shared" si="2"/>
        <v>1199</v>
      </c>
      <c r="L23" s="97">
        <f t="shared" si="2"/>
        <v>865</v>
      </c>
      <c r="M23" s="97">
        <f t="shared" si="2"/>
        <v>469</v>
      </c>
      <c r="N23" s="97">
        <f t="shared" si="2"/>
        <v>440</v>
      </c>
      <c r="O23" s="103">
        <f>SUM(I23:N23)</f>
        <v>6419</v>
      </c>
      <c r="P23" s="100">
        <f>O23+H23</f>
        <v>7492</v>
      </c>
      <c r="Q23" s="3"/>
    </row>
    <row r="24" spans="3:5" s="15" customFormat="1" ht="18.75" customHeight="1">
      <c r="C24" s="34"/>
      <c r="D24" s="34"/>
      <c r="E24" s="34"/>
    </row>
    <row r="25" spans="2:5" s="15" customFormat="1" ht="18.75" customHeight="1" thickBot="1">
      <c r="B25" s="16" t="s">
        <v>51</v>
      </c>
      <c r="C25" s="34"/>
      <c r="D25" s="34"/>
      <c r="E25" s="34"/>
    </row>
    <row r="26" spans="3:16" s="15" customFormat="1" ht="18.75" customHeight="1">
      <c r="C26" s="38"/>
      <c r="D26" s="39"/>
      <c r="E26" s="40"/>
      <c r="F26" s="278" t="s">
        <v>49</v>
      </c>
      <c r="G26" s="279"/>
      <c r="H26" s="280"/>
      <c r="I26" s="284" t="s">
        <v>50</v>
      </c>
      <c r="J26" s="285"/>
      <c r="K26" s="279"/>
      <c r="L26" s="279"/>
      <c r="M26" s="279"/>
      <c r="N26" s="279"/>
      <c r="O26" s="280"/>
      <c r="P26" s="281" t="s">
        <v>47</v>
      </c>
    </row>
    <row r="27" spans="3:17" s="15" customFormat="1" ht="18.75" customHeight="1">
      <c r="C27" s="41"/>
      <c r="D27" s="28"/>
      <c r="E27" s="42"/>
      <c r="F27" s="43" t="s">
        <v>63</v>
      </c>
      <c r="G27" s="43" t="s">
        <v>64</v>
      </c>
      <c r="H27" s="44" t="s">
        <v>45</v>
      </c>
      <c r="I27" s="45" t="s">
        <v>46</v>
      </c>
      <c r="J27" s="46" t="s">
        <v>10</v>
      </c>
      <c r="K27" s="47" t="s">
        <v>11</v>
      </c>
      <c r="L27" s="47" t="s">
        <v>12</v>
      </c>
      <c r="M27" s="47" t="s">
        <v>13</v>
      </c>
      <c r="N27" s="47" t="s">
        <v>14</v>
      </c>
      <c r="O27" s="48" t="s">
        <v>2</v>
      </c>
      <c r="P27" s="283"/>
      <c r="Q27" s="3"/>
    </row>
    <row r="28" spans="3:17" s="15" customFormat="1" ht="18.75" customHeight="1">
      <c r="C28" s="41" t="s">
        <v>29</v>
      </c>
      <c r="D28" s="28"/>
      <c r="E28" s="28"/>
      <c r="F28" s="92">
        <v>0</v>
      </c>
      <c r="G28" s="92">
        <v>0</v>
      </c>
      <c r="H28" s="93">
        <f>SUM(F28:G28)</f>
        <v>0</v>
      </c>
      <c r="I28" s="94">
        <v>3</v>
      </c>
      <c r="J28" s="96">
        <v>102</v>
      </c>
      <c r="K28" s="92">
        <v>128</v>
      </c>
      <c r="L28" s="92">
        <v>101</v>
      </c>
      <c r="M28" s="92">
        <v>62</v>
      </c>
      <c r="N28" s="92">
        <v>36</v>
      </c>
      <c r="O28" s="102">
        <f>SUM(I28:N28)</f>
        <v>432</v>
      </c>
      <c r="P28" s="95">
        <f>O28+H28</f>
        <v>432</v>
      </c>
      <c r="Q28" s="3"/>
    </row>
    <row r="29" spans="3:17" s="15" customFormat="1" ht="18.75" customHeight="1">
      <c r="C29" s="41" t="s">
        <v>30</v>
      </c>
      <c r="D29" s="28"/>
      <c r="E29" s="28"/>
      <c r="F29" s="92">
        <v>1</v>
      </c>
      <c r="G29" s="92">
        <v>0</v>
      </c>
      <c r="H29" s="93">
        <f>SUM(F29:G29)</f>
        <v>1</v>
      </c>
      <c r="I29" s="94">
        <v>0</v>
      </c>
      <c r="J29" s="96">
        <v>0</v>
      </c>
      <c r="K29" s="92">
        <v>0</v>
      </c>
      <c r="L29" s="92">
        <v>0</v>
      </c>
      <c r="M29" s="92">
        <v>0</v>
      </c>
      <c r="N29" s="92">
        <v>2</v>
      </c>
      <c r="O29" s="102">
        <f>SUM(I29:N29)</f>
        <v>2</v>
      </c>
      <c r="P29" s="95">
        <f>O29+H29</f>
        <v>3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7">
        <f>SUM(F28:F29)</f>
        <v>1</v>
      </c>
      <c r="G30" s="97">
        <f>SUM(G28:G29)</f>
        <v>0</v>
      </c>
      <c r="H30" s="98">
        <f>SUM(F30:G30)</f>
        <v>1</v>
      </c>
      <c r="I30" s="99">
        <f aca="true" t="shared" si="3" ref="I30:N30">SUM(I28:I29)</f>
        <v>3</v>
      </c>
      <c r="J30" s="101">
        <f t="shared" si="3"/>
        <v>102</v>
      </c>
      <c r="K30" s="97">
        <f t="shared" si="3"/>
        <v>128</v>
      </c>
      <c r="L30" s="97">
        <f t="shared" si="3"/>
        <v>101</v>
      </c>
      <c r="M30" s="97">
        <f t="shared" si="3"/>
        <v>62</v>
      </c>
      <c r="N30" s="97">
        <f t="shared" si="3"/>
        <v>38</v>
      </c>
      <c r="O30" s="103">
        <f>SUM(I30:N30)</f>
        <v>434</v>
      </c>
      <c r="P30" s="100">
        <f>O30+H30</f>
        <v>435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8"/>
      <c r="D33" s="39"/>
      <c r="E33" s="40"/>
      <c r="F33" s="278" t="s">
        <v>49</v>
      </c>
      <c r="G33" s="279"/>
      <c r="H33" s="280"/>
      <c r="I33" s="286" t="s">
        <v>40</v>
      </c>
      <c r="J33" s="279"/>
      <c r="K33" s="279"/>
      <c r="L33" s="279"/>
      <c r="M33" s="279"/>
      <c r="N33" s="280"/>
      <c r="O33" s="281" t="s">
        <v>47</v>
      </c>
    </row>
    <row r="34" spans="2:15" s="15" customFormat="1" ht="18.75" customHeight="1" thickBot="1">
      <c r="B34" s="16"/>
      <c r="C34" s="41"/>
      <c r="D34" s="28"/>
      <c r="E34" s="42"/>
      <c r="F34" s="49" t="s">
        <v>63</v>
      </c>
      <c r="G34" s="49" t="s">
        <v>64</v>
      </c>
      <c r="H34" s="50" t="s">
        <v>45</v>
      </c>
      <c r="I34" s="51" t="s">
        <v>10</v>
      </c>
      <c r="J34" s="52" t="s">
        <v>11</v>
      </c>
      <c r="K34" s="52" t="s">
        <v>12</v>
      </c>
      <c r="L34" s="52" t="s">
        <v>13</v>
      </c>
      <c r="M34" s="52" t="s">
        <v>14</v>
      </c>
      <c r="N34" s="53" t="s">
        <v>2</v>
      </c>
      <c r="O34" s="282"/>
    </row>
    <row r="35" spans="3:15" s="15" customFormat="1" ht="18.75" customHeight="1">
      <c r="C35" s="54" t="s">
        <v>31</v>
      </c>
      <c r="D35" s="55"/>
      <c r="E35" s="19"/>
      <c r="F35" s="104">
        <f>SUM(F36:F37)</f>
        <v>0</v>
      </c>
      <c r="G35" s="104">
        <f aca="true" t="shared" si="4" ref="G35:M35">SUM(G36:G37)</f>
        <v>4</v>
      </c>
      <c r="H35" s="105">
        <f aca="true" t="shared" si="5" ref="H35:H44">SUM(F35:G35)</f>
        <v>4</v>
      </c>
      <c r="I35" s="104">
        <f t="shared" si="4"/>
        <v>79</v>
      </c>
      <c r="J35" s="106">
        <f t="shared" si="4"/>
        <v>142</v>
      </c>
      <c r="K35" s="106">
        <f t="shared" si="4"/>
        <v>204</v>
      </c>
      <c r="L35" s="106">
        <f t="shared" si="4"/>
        <v>269</v>
      </c>
      <c r="M35" s="106">
        <f t="shared" si="4"/>
        <v>283</v>
      </c>
      <c r="N35" s="107">
        <f aca="true" t="shared" si="6" ref="N35:N44">SUM(I35:M35)</f>
        <v>977</v>
      </c>
      <c r="O35" s="108">
        <f aca="true" t="shared" si="7" ref="O35:O43">SUM(H35+N35)</f>
        <v>981</v>
      </c>
    </row>
    <row r="36" spans="3:15" s="15" customFormat="1" ht="18.75" customHeight="1">
      <c r="C36" s="56" t="s">
        <v>29</v>
      </c>
      <c r="D36" s="57"/>
      <c r="E36" s="58"/>
      <c r="F36" s="96">
        <v>0</v>
      </c>
      <c r="G36" s="96">
        <v>4</v>
      </c>
      <c r="H36" s="93">
        <f t="shared" si="5"/>
        <v>4</v>
      </c>
      <c r="I36" s="96">
        <v>78</v>
      </c>
      <c r="J36" s="92">
        <v>141</v>
      </c>
      <c r="K36" s="92">
        <v>203</v>
      </c>
      <c r="L36" s="92">
        <v>267</v>
      </c>
      <c r="M36" s="92">
        <v>279</v>
      </c>
      <c r="N36" s="102">
        <f t="shared" si="6"/>
        <v>968</v>
      </c>
      <c r="O36" s="95">
        <f t="shared" si="7"/>
        <v>972</v>
      </c>
    </row>
    <row r="37" spans="3:15" s="15" customFormat="1" ht="18.75" customHeight="1" thickBot="1">
      <c r="C37" s="56" t="s">
        <v>30</v>
      </c>
      <c r="D37" s="57"/>
      <c r="E37" s="59"/>
      <c r="F37" s="101">
        <v>0</v>
      </c>
      <c r="G37" s="101">
        <v>0</v>
      </c>
      <c r="H37" s="98">
        <f t="shared" si="5"/>
        <v>0</v>
      </c>
      <c r="I37" s="101">
        <v>1</v>
      </c>
      <c r="J37" s="97">
        <v>1</v>
      </c>
      <c r="K37" s="97">
        <v>1</v>
      </c>
      <c r="L37" s="97">
        <v>2</v>
      </c>
      <c r="M37" s="97">
        <v>4</v>
      </c>
      <c r="N37" s="103">
        <f t="shared" si="6"/>
        <v>9</v>
      </c>
      <c r="O37" s="100">
        <f t="shared" si="7"/>
        <v>9</v>
      </c>
    </row>
    <row r="38" spans="3:15" s="15" customFormat="1" ht="18.75" customHeight="1">
      <c r="C38" s="54" t="s">
        <v>53</v>
      </c>
      <c r="D38" s="55"/>
      <c r="E38" s="18"/>
      <c r="F38" s="104">
        <f>SUM(F39:F40)</f>
        <v>0</v>
      </c>
      <c r="G38" s="104">
        <f>SUM(G39:G40)</f>
        <v>2</v>
      </c>
      <c r="H38" s="105">
        <f t="shared" si="5"/>
        <v>2</v>
      </c>
      <c r="I38" s="104">
        <f>SUM(I39:I40)</f>
        <v>167</v>
      </c>
      <c r="J38" s="106">
        <f>SUM(J39:J40)</f>
        <v>191</v>
      </c>
      <c r="K38" s="106">
        <f>SUM(K39:K40)</f>
        <v>216</v>
      </c>
      <c r="L38" s="106">
        <f>SUM(L39:L40)</f>
        <v>166</v>
      </c>
      <c r="M38" s="106">
        <f>SUM(M39:M40)</f>
        <v>107</v>
      </c>
      <c r="N38" s="107">
        <f t="shared" si="6"/>
        <v>847</v>
      </c>
      <c r="O38" s="108">
        <f t="shared" si="7"/>
        <v>849</v>
      </c>
    </row>
    <row r="39" spans="3:15" s="15" customFormat="1" ht="18.75" customHeight="1">
      <c r="C39" s="56" t="s">
        <v>29</v>
      </c>
      <c r="D39" s="57"/>
      <c r="E39" s="57"/>
      <c r="F39" s="96">
        <v>0</v>
      </c>
      <c r="G39" s="96">
        <v>2</v>
      </c>
      <c r="H39" s="93">
        <f t="shared" si="5"/>
        <v>2</v>
      </c>
      <c r="I39" s="96">
        <v>163</v>
      </c>
      <c r="J39" s="92">
        <v>187</v>
      </c>
      <c r="K39" s="92">
        <v>214</v>
      </c>
      <c r="L39" s="92">
        <v>162</v>
      </c>
      <c r="M39" s="92">
        <v>104</v>
      </c>
      <c r="N39" s="102">
        <f t="shared" si="6"/>
        <v>830</v>
      </c>
      <c r="O39" s="95">
        <f t="shared" si="7"/>
        <v>832</v>
      </c>
    </row>
    <row r="40" spans="3:15" s="15" customFormat="1" ht="18.75" customHeight="1" thickBot="1">
      <c r="C40" s="56" t="s">
        <v>30</v>
      </c>
      <c r="D40" s="57"/>
      <c r="E40" s="57"/>
      <c r="F40" s="101">
        <v>0</v>
      </c>
      <c r="G40" s="101">
        <v>0</v>
      </c>
      <c r="H40" s="98">
        <f t="shared" si="5"/>
        <v>0</v>
      </c>
      <c r="I40" s="101">
        <v>4</v>
      </c>
      <c r="J40" s="97">
        <v>4</v>
      </c>
      <c r="K40" s="97">
        <v>2</v>
      </c>
      <c r="L40" s="97">
        <v>4</v>
      </c>
      <c r="M40" s="97">
        <v>3</v>
      </c>
      <c r="N40" s="103">
        <f t="shared" si="6"/>
        <v>17</v>
      </c>
      <c r="O40" s="100">
        <f t="shared" si="7"/>
        <v>17</v>
      </c>
    </row>
    <row r="41" spans="3:15" s="15" customFormat="1" ht="18.75" customHeight="1">
      <c r="C41" s="54" t="s">
        <v>54</v>
      </c>
      <c r="D41" s="55"/>
      <c r="E41" s="18"/>
      <c r="F41" s="104">
        <f>SUM(F42:F43)</f>
        <v>0</v>
      </c>
      <c r="G41" s="104">
        <f>SUM(G42:G43)</f>
        <v>0</v>
      </c>
      <c r="H41" s="105">
        <f t="shared" si="5"/>
        <v>0</v>
      </c>
      <c r="I41" s="104">
        <f>SUM(I42:I43)</f>
        <v>10</v>
      </c>
      <c r="J41" s="106">
        <f>SUM(J42:J43)</f>
        <v>7</v>
      </c>
      <c r="K41" s="106">
        <f>SUM(K42:K43)</f>
        <v>33</v>
      </c>
      <c r="L41" s="106">
        <f>SUM(L42:L43)</f>
        <v>74</v>
      </c>
      <c r="M41" s="106">
        <f>SUM(M42:M43)</f>
        <v>206</v>
      </c>
      <c r="N41" s="107">
        <f t="shared" si="6"/>
        <v>330</v>
      </c>
      <c r="O41" s="108">
        <f t="shared" si="7"/>
        <v>330</v>
      </c>
    </row>
    <row r="42" spans="3:15" s="15" customFormat="1" ht="18.75" customHeight="1">
      <c r="C42" s="56" t="s">
        <v>29</v>
      </c>
      <c r="D42" s="57"/>
      <c r="E42" s="57"/>
      <c r="F42" s="96">
        <v>0</v>
      </c>
      <c r="G42" s="96">
        <v>0</v>
      </c>
      <c r="H42" s="93">
        <f t="shared" si="5"/>
        <v>0</v>
      </c>
      <c r="I42" s="96">
        <v>10</v>
      </c>
      <c r="J42" s="92">
        <v>7</v>
      </c>
      <c r="K42" s="92">
        <v>32</v>
      </c>
      <c r="L42" s="92">
        <v>72</v>
      </c>
      <c r="M42" s="92">
        <v>203</v>
      </c>
      <c r="N42" s="102">
        <f t="shared" si="6"/>
        <v>324</v>
      </c>
      <c r="O42" s="95">
        <f t="shared" si="7"/>
        <v>324</v>
      </c>
    </row>
    <row r="43" spans="3:15" s="15" customFormat="1" ht="18.75" customHeight="1" thickBot="1">
      <c r="C43" s="60" t="s">
        <v>30</v>
      </c>
      <c r="D43" s="61"/>
      <c r="E43" s="61"/>
      <c r="F43" s="101">
        <v>0</v>
      </c>
      <c r="G43" s="101">
        <v>0</v>
      </c>
      <c r="H43" s="98">
        <f t="shared" si="5"/>
        <v>0</v>
      </c>
      <c r="I43" s="101">
        <v>0</v>
      </c>
      <c r="J43" s="97">
        <v>0</v>
      </c>
      <c r="K43" s="97">
        <v>1</v>
      </c>
      <c r="L43" s="97">
        <v>2</v>
      </c>
      <c r="M43" s="97">
        <v>3</v>
      </c>
      <c r="N43" s="103">
        <f t="shared" si="6"/>
        <v>6</v>
      </c>
      <c r="O43" s="100">
        <f t="shared" si="7"/>
        <v>6</v>
      </c>
    </row>
    <row r="44" spans="3:15" s="15" customFormat="1" ht="18.75" customHeight="1" thickBot="1">
      <c r="C44" s="60" t="s">
        <v>28</v>
      </c>
      <c r="D44" s="61"/>
      <c r="E44" s="61"/>
      <c r="F44" s="97">
        <v>0</v>
      </c>
      <c r="G44" s="109">
        <v>6</v>
      </c>
      <c r="H44" s="110">
        <f t="shared" si="5"/>
        <v>6</v>
      </c>
      <c r="I44" s="101">
        <v>255</v>
      </c>
      <c r="J44" s="97">
        <v>339</v>
      </c>
      <c r="K44" s="97">
        <v>453</v>
      </c>
      <c r="L44" s="97">
        <v>505</v>
      </c>
      <c r="M44" s="97">
        <v>596</v>
      </c>
      <c r="N44" s="103">
        <f t="shared" si="6"/>
        <v>2148</v>
      </c>
      <c r="O44" s="111">
        <f>H44+N44</f>
        <v>2154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I124">
      <selection activeCell="G137" sqref="G137"/>
    </sheetView>
  </sheetViews>
  <sheetFormatPr defaultColWidth="9.00390625" defaultRowHeight="13.5"/>
  <cols>
    <col min="1" max="5" width="1.4921875" style="117" customWidth="1"/>
    <col min="6" max="6" width="30.75390625" style="117" customWidth="1"/>
    <col min="7" max="17" width="13.25390625" style="176" customWidth="1"/>
    <col min="18" max="18" width="1.4921875" style="117" customWidth="1"/>
    <col min="19" max="16384" width="8.00390625" style="117" customWidth="1"/>
  </cols>
  <sheetData>
    <row r="2" spans="1:17" s="113" customFormat="1" ht="17.25">
      <c r="A2" s="112" t="s">
        <v>65</v>
      </c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8" s="113" customFormat="1" ht="19.5" customHeight="1">
      <c r="A3" s="114" t="s">
        <v>16</v>
      </c>
      <c r="B3" s="114"/>
      <c r="C3" s="114"/>
      <c r="D3" s="114"/>
      <c r="E3" s="114"/>
      <c r="F3" s="114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14"/>
    </row>
    <row r="4" spans="1:18" s="113" customFormat="1" ht="19.5" customHeight="1">
      <c r="A4" s="114" t="str">
        <f>'様式１'!A5</f>
        <v>平成１８年１０月月報</v>
      </c>
      <c r="B4" s="114"/>
      <c r="C4" s="114"/>
      <c r="D4" s="114"/>
      <c r="E4" s="114"/>
      <c r="F4" s="114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14"/>
    </row>
    <row r="5" spans="1:17" s="116" customFormat="1" ht="13.5">
      <c r="A5" s="115"/>
      <c r="B5" s="115"/>
      <c r="C5" s="115"/>
      <c r="D5" s="115"/>
      <c r="E5" s="115"/>
      <c r="F5" s="115"/>
      <c r="G5" s="174"/>
      <c r="H5" s="174"/>
      <c r="I5" s="174"/>
      <c r="J5" s="174"/>
      <c r="K5" s="174"/>
      <c r="L5" s="174"/>
      <c r="M5" s="175"/>
      <c r="N5" s="175"/>
      <c r="O5" s="175"/>
      <c r="P5" s="175"/>
      <c r="Q5" s="175"/>
    </row>
    <row r="6" ht="12">
      <c r="A6" s="117" t="s">
        <v>66</v>
      </c>
    </row>
    <row r="7" ht="12">
      <c r="B7" s="117" t="s">
        <v>67</v>
      </c>
    </row>
    <row r="8" ht="12.75" thickBot="1">
      <c r="D8" s="117" t="s">
        <v>88</v>
      </c>
    </row>
    <row r="9" spans="2:17" ht="18.75" customHeight="1">
      <c r="B9" s="118"/>
      <c r="C9" s="297" t="s">
        <v>68</v>
      </c>
      <c r="D9" s="298"/>
      <c r="E9" s="298"/>
      <c r="F9" s="299"/>
      <c r="G9" s="303" t="s">
        <v>49</v>
      </c>
      <c r="H9" s="304"/>
      <c r="I9" s="305"/>
      <c r="J9" s="306" t="s">
        <v>50</v>
      </c>
      <c r="K9" s="304"/>
      <c r="L9" s="304"/>
      <c r="M9" s="304"/>
      <c r="N9" s="304"/>
      <c r="O9" s="304"/>
      <c r="P9" s="305"/>
      <c r="Q9" s="295" t="s">
        <v>47</v>
      </c>
    </row>
    <row r="10" spans="1:18" ht="28.5" customHeight="1">
      <c r="A10" s="119"/>
      <c r="B10" s="119"/>
      <c r="C10" s="300"/>
      <c r="D10" s="301"/>
      <c r="E10" s="301"/>
      <c r="F10" s="302"/>
      <c r="G10" s="177" t="s">
        <v>89</v>
      </c>
      <c r="H10" s="178" t="s">
        <v>90</v>
      </c>
      <c r="I10" s="179" t="s">
        <v>45</v>
      </c>
      <c r="J10" s="180" t="s">
        <v>46</v>
      </c>
      <c r="K10" s="178" t="s">
        <v>10</v>
      </c>
      <c r="L10" s="177" t="s">
        <v>11</v>
      </c>
      <c r="M10" s="177" t="s">
        <v>12</v>
      </c>
      <c r="N10" s="177" t="s">
        <v>13</v>
      </c>
      <c r="O10" s="178" t="s">
        <v>14</v>
      </c>
      <c r="P10" s="179" t="s">
        <v>2</v>
      </c>
      <c r="Q10" s="296"/>
      <c r="R10" s="119"/>
    </row>
    <row r="11" spans="1:18" ht="18" customHeight="1">
      <c r="A11" s="119"/>
      <c r="B11" s="119"/>
      <c r="C11" s="124" t="s">
        <v>69</v>
      </c>
      <c r="D11" s="125"/>
      <c r="E11" s="125"/>
      <c r="F11" s="125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2"/>
      <c r="R11" s="119"/>
    </row>
    <row r="12" spans="1:18" ht="18" customHeight="1">
      <c r="A12" s="119"/>
      <c r="B12" s="119"/>
      <c r="C12" s="128" t="s">
        <v>70</v>
      </c>
      <c r="D12" s="129"/>
      <c r="E12" s="129"/>
      <c r="F12" s="130"/>
      <c r="G12" s="183">
        <f aca="true" t="shared" si="0" ref="G12:Q12">G13+G19+G22+G26+G30+G31</f>
        <v>1852</v>
      </c>
      <c r="H12" s="184">
        <f t="shared" si="0"/>
        <v>702</v>
      </c>
      <c r="I12" s="185">
        <f t="shared" si="0"/>
        <v>2554</v>
      </c>
      <c r="J12" s="186">
        <f>J13+J19+J22+J26+J30+J31</f>
        <v>2878</v>
      </c>
      <c r="K12" s="184">
        <f t="shared" si="0"/>
        <v>6200</v>
      </c>
      <c r="L12" s="183">
        <f t="shared" si="0"/>
        <v>3791</v>
      </c>
      <c r="M12" s="183">
        <f t="shared" si="0"/>
        <v>3142</v>
      </c>
      <c r="N12" s="183">
        <f t="shared" si="0"/>
        <v>1804</v>
      </c>
      <c r="O12" s="184">
        <f t="shared" si="0"/>
        <v>2029</v>
      </c>
      <c r="P12" s="183">
        <f t="shared" si="0"/>
        <v>19844</v>
      </c>
      <c r="Q12" s="187">
        <f t="shared" si="0"/>
        <v>22398</v>
      </c>
      <c r="R12" s="119"/>
    </row>
    <row r="13" spans="1:18" ht="18" customHeight="1">
      <c r="A13" s="119"/>
      <c r="B13" s="119"/>
      <c r="C13" s="131"/>
      <c r="D13" s="132" t="s">
        <v>91</v>
      </c>
      <c r="E13" s="133"/>
      <c r="F13" s="133"/>
      <c r="G13" s="188">
        <f aca="true" t="shared" si="1" ref="G13:Q13">SUM(G14:G18)</f>
        <v>643</v>
      </c>
      <c r="H13" s="189">
        <f t="shared" si="1"/>
        <v>197</v>
      </c>
      <c r="I13" s="190">
        <f t="shared" si="1"/>
        <v>840</v>
      </c>
      <c r="J13" s="191">
        <f t="shared" si="1"/>
        <v>1015</v>
      </c>
      <c r="K13" s="189">
        <f t="shared" si="1"/>
        <v>1957</v>
      </c>
      <c r="L13" s="188">
        <f t="shared" si="1"/>
        <v>1175</v>
      </c>
      <c r="M13" s="188">
        <f t="shared" si="1"/>
        <v>969</v>
      </c>
      <c r="N13" s="188">
        <f t="shared" si="1"/>
        <v>652</v>
      </c>
      <c r="O13" s="189">
        <f t="shared" si="1"/>
        <v>920</v>
      </c>
      <c r="P13" s="188">
        <f t="shared" si="1"/>
        <v>6688</v>
      </c>
      <c r="Q13" s="192">
        <f t="shared" si="1"/>
        <v>7528</v>
      </c>
      <c r="R13" s="119"/>
    </row>
    <row r="14" spans="1:18" ht="18" customHeight="1">
      <c r="A14" s="119"/>
      <c r="B14" s="119"/>
      <c r="C14" s="131"/>
      <c r="D14" s="134"/>
      <c r="E14" s="135" t="s">
        <v>92</v>
      </c>
      <c r="F14" s="136"/>
      <c r="G14" s="188">
        <v>580</v>
      </c>
      <c r="H14" s="189">
        <v>164</v>
      </c>
      <c r="I14" s="190">
        <f>SUM(G14:H14)</f>
        <v>744</v>
      </c>
      <c r="J14" s="191">
        <v>918</v>
      </c>
      <c r="K14" s="189">
        <v>1502</v>
      </c>
      <c r="L14" s="188">
        <v>744</v>
      </c>
      <c r="M14" s="188">
        <v>538</v>
      </c>
      <c r="N14" s="188">
        <v>308</v>
      </c>
      <c r="O14" s="189">
        <v>348</v>
      </c>
      <c r="P14" s="188">
        <f>SUM(J14:O14)</f>
        <v>4358</v>
      </c>
      <c r="Q14" s="192">
        <f>I14+P14</f>
        <v>5102</v>
      </c>
      <c r="R14" s="119"/>
    </row>
    <row r="15" spans="1:18" ht="18" customHeight="1">
      <c r="A15" s="119"/>
      <c r="B15" s="119"/>
      <c r="C15" s="131"/>
      <c r="D15" s="134"/>
      <c r="E15" s="135" t="s">
        <v>93</v>
      </c>
      <c r="F15" s="136"/>
      <c r="G15" s="188">
        <v>0</v>
      </c>
      <c r="H15" s="189">
        <v>0</v>
      </c>
      <c r="I15" s="190">
        <f>SUM(G15:H15)</f>
        <v>0</v>
      </c>
      <c r="J15" s="191">
        <v>0</v>
      </c>
      <c r="K15" s="189">
        <v>8</v>
      </c>
      <c r="L15" s="188">
        <v>16</v>
      </c>
      <c r="M15" s="188">
        <v>29</v>
      </c>
      <c r="N15" s="188">
        <v>45</v>
      </c>
      <c r="O15" s="189">
        <v>163</v>
      </c>
      <c r="P15" s="188">
        <f>SUM(J15:O15)</f>
        <v>261</v>
      </c>
      <c r="Q15" s="192">
        <f>I15+P15</f>
        <v>261</v>
      </c>
      <c r="R15" s="119"/>
    </row>
    <row r="16" spans="1:18" ht="18" customHeight="1">
      <c r="A16" s="119"/>
      <c r="B16" s="119"/>
      <c r="C16" s="131"/>
      <c r="D16" s="134"/>
      <c r="E16" s="135" t="s">
        <v>94</v>
      </c>
      <c r="F16" s="136"/>
      <c r="G16" s="188">
        <v>41</v>
      </c>
      <c r="H16" s="189">
        <v>23</v>
      </c>
      <c r="I16" s="190">
        <f>SUM(G16:H16)</f>
        <v>64</v>
      </c>
      <c r="J16" s="191">
        <v>47</v>
      </c>
      <c r="K16" s="189">
        <v>235</v>
      </c>
      <c r="L16" s="188">
        <v>191</v>
      </c>
      <c r="M16" s="188">
        <v>238</v>
      </c>
      <c r="N16" s="188">
        <v>157</v>
      </c>
      <c r="O16" s="189">
        <v>218</v>
      </c>
      <c r="P16" s="188">
        <f>SUM(J16:O16)</f>
        <v>1086</v>
      </c>
      <c r="Q16" s="192">
        <f>I16+P16</f>
        <v>1150</v>
      </c>
      <c r="R16" s="119"/>
    </row>
    <row r="17" spans="1:18" ht="18" customHeight="1">
      <c r="A17" s="119"/>
      <c r="B17" s="119"/>
      <c r="C17" s="131"/>
      <c r="D17" s="134"/>
      <c r="E17" s="135" t="s">
        <v>95</v>
      </c>
      <c r="F17" s="136"/>
      <c r="G17" s="188">
        <v>1</v>
      </c>
      <c r="H17" s="189">
        <v>2</v>
      </c>
      <c r="I17" s="190">
        <f>SUM(G17:H17)</f>
        <v>3</v>
      </c>
      <c r="J17" s="191">
        <v>4</v>
      </c>
      <c r="K17" s="189">
        <v>23</v>
      </c>
      <c r="L17" s="188">
        <v>18</v>
      </c>
      <c r="M17" s="188">
        <v>13</v>
      </c>
      <c r="N17" s="188">
        <v>8</v>
      </c>
      <c r="O17" s="189">
        <v>20</v>
      </c>
      <c r="P17" s="188">
        <f>SUM(J17:O17)</f>
        <v>86</v>
      </c>
      <c r="Q17" s="192">
        <f>I17+P17</f>
        <v>89</v>
      </c>
      <c r="R17" s="119"/>
    </row>
    <row r="18" spans="1:18" ht="18" customHeight="1">
      <c r="A18" s="119"/>
      <c r="B18" s="119"/>
      <c r="C18" s="131"/>
      <c r="D18" s="134"/>
      <c r="E18" s="293" t="s">
        <v>96</v>
      </c>
      <c r="F18" s="294"/>
      <c r="G18" s="188">
        <v>21</v>
      </c>
      <c r="H18" s="189">
        <v>8</v>
      </c>
      <c r="I18" s="190">
        <f>SUM(G18:H18)</f>
        <v>29</v>
      </c>
      <c r="J18" s="191">
        <v>46</v>
      </c>
      <c r="K18" s="189">
        <v>189</v>
      </c>
      <c r="L18" s="188">
        <v>206</v>
      </c>
      <c r="M18" s="188">
        <v>151</v>
      </c>
      <c r="N18" s="188">
        <v>134</v>
      </c>
      <c r="O18" s="189">
        <v>171</v>
      </c>
      <c r="P18" s="188">
        <f>SUM(J18:O18)</f>
        <v>897</v>
      </c>
      <c r="Q18" s="192">
        <f>I18+P18</f>
        <v>926</v>
      </c>
      <c r="R18" s="119"/>
    </row>
    <row r="19" spans="1:18" ht="18" customHeight="1">
      <c r="A19" s="119"/>
      <c r="B19" s="119"/>
      <c r="C19" s="131"/>
      <c r="D19" s="132" t="s">
        <v>71</v>
      </c>
      <c r="E19" s="137"/>
      <c r="F19" s="136"/>
      <c r="G19" s="188">
        <f aca="true" t="shared" si="2" ref="G19:Q19">SUM(G20:G21)</f>
        <v>219</v>
      </c>
      <c r="H19" s="189">
        <f t="shared" si="2"/>
        <v>113</v>
      </c>
      <c r="I19" s="190">
        <f t="shared" si="2"/>
        <v>332</v>
      </c>
      <c r="J19" s="191">
        <f t="shared" si="2"/>
        <v>356</v>
      </c>
      <c r="K19" s="189">
        <f t="shared" si="2"/>
        <v>1097</v>
      </c>
      <c r="L19" s="188">
        <f>SUM(L20:L21)</f>
        <v>649</v>
      </c>
      <c r="M19" s="188">
        <f t="shared" si="2"/>
        <v>519</v>
      </c>
      <c r="N19" s="188">
        <f t="shared" si="2"/>
        <v>256</v>
      </c>
      <c r="O19" s="189">
        <f t="shared" si="2"/>
        <v>143</v>
      </c>
      <c r="P19" s="188">
        <f>SUM(P20:P21)</f>
        <v>3020</v>
      </c>
      <c r="Q19" s="192">
        <f t="shared" si="2"/>
        <v>3352</v>
      </c>
      <c r="R19" s="119"/>
    </row>
    <row r="20" spans="1:18" ht="18" customHeight="1">
      <c r="A20" s="119"/>
      <c r="B20" s="119"/>
      <c r="C20" s="131"/>
      <c r="D20" s="134"/>
      <c r="E20" s="138" t="s">
        <v>97</v>
      </c>
      <c r="F20" s="138"/>
      <c r="G20" s="188">
        <v>194</v>
      </c>
      <c r="H20" s="189">
        <v>101</v>
      </c>
      <c r="I20" s="190">
        <f>SUM(G20:H20)</f>
        <v>295</v>
      </c>
      <c r="J20" s="191">
        <v>314</v>
      </c>
      <c r="K20" s="189">
        <v>920</v>
      </c>
      <c r="L20" s="188">
        <v>519</v>
      </c>
      <c r="M20" s="188">
        <v>395</v>
      </c>
      <c r="N20" s="188">
        <v>203</v>
      </c>
      <c r="O20" s="189">
        <v>104</v>
      </c>
      <c r="P20" s="188">
        <f>SUM(J20:O20)</f>
        <v>2455</v>
      </c>
      <c r="Q20" s="192">
        <f>I20+P20</f>
        <v>2750</v>
      </c>
      <c r="R20" s="119"/>
    </row>
    <row r="21" spans="1:18" ht="18" customHeight="1">
      <c r="A21" s="119"/>
      <c r="B21" s="119"/>
      <c r="C21" s="131"/>
      <c r="D21" s="134"/>
      <c r="E21" s="138" t="s">
        <v>98</v>
      </c>
      <c r="F21" s="138"/>
      <c r="G21" s="188">
        <v>25</v>
      </c>
      <c r="H21" s="189">
        <v>12</v>
      </c>
      <c r="I21" s="190">
        <f>SUM(G21:H21)</f>
        <v>37</v>
      </c>
      <c r="J21" s="191">
        <v>42</v>
      </c>
      <c r="K21" s="189">
        <v>177</v>
      </c>
      <c r="L21" s="188">
        <v>130</v>
      </c>
      <c r="M21" s="188">
        <v>124</v>
      </c>
      <c r="N21" s="188">
        <v>53</v>
      </c>
      <c r="O21" s="189">
        <v>39</v>
      </c>
      <c r="P21" s="188">
        <f>SUM(J21:O21)</f>
        <v>565</v>
      </c>
      <c r="Q21" s="192">
        <f>I21+P21</f>
        <v>602</v>
      </c>
      <c r="R21" s="119"/>
    </row>
    <row r="22" spans="1:18" ht="18" customHeight="1">
      <c r="A22" s="119"/>
      <c r="B22" s="119"/>
      <c r="C22" s="131"/>
      <c r="D22" s="132" t="s">
        <v>72</v>
      </c>
      <c r="E22" s="133"/>
      <c r="F22" s="133"/>
      <c r="G22" s="188">
        <f aca="true" t="shared" si="3" ref="G22:Q22">SUM(G23:G25)</f>
        <v>4</v>
      </c>
      <c r="H22" s="189">
        <f t="shared" si="3"/>
        <v>6</v>
      </c>
      <c r="I22" s="190">
        <f t="shared" si="3"/>
        <v>10</v>
      </c>
      <c r="J22" s="191">
        <f t="shared" si="3"/>
        <v>12</v>
      </c>
      <c r="K22" s="189">
        <f t="shared" si="3"/>
        <v>137</v>
      </c>
      <c r="L22" s="188">
        <f t="shared" si="3"/>
        <v>143</v>
      </c>
      <c r="M22" s="188">
        <f t="shared" si="3"/>
        <v>183</v>
      </c>
      <c r="N22" s="188">
        <f t="shared" si="3"/>
        <v>105</v>
      </c>
      <c r="O22" s="189">
        <f t="shared" si="3"/>
        <v>111</v>
      </c>
      <c r="P22" s="188">
        <f t="shared" si="3"/>
        <v>691</v>
      </c>
      <c r="Q22" s="192">
        <f t="shared" si="3"/>
        <v>701</v>
      </c>
      <c r="R22" s="119"/>
    </row>
    <row r="23" spans="1:18" ht="18" customHeight="1">
      <c r="A23" s="119"/>
      <c r="B23" s="119"/>
      <c r="C23" s="131"/>
      <c r="D23" s="134"/>
      <c r="E23" s="135" t="s">
        <v>99</v>
      </c>
      <c r="F23" s="136"/>
      <c r="G23" s="188">
        <v>3</v>
      </c>
      <c r="H23" s="189">
        <v>5</v>
      </c>
      <c r="I23" s="190">
        <f>SUM(G23:H23)</f>
        <v>8</v>
      </c>
      <c r="J23" s="191">
        <v>9</v>
      </c>
      <c r="K23" s="189">
        <v>111</v>
      </c>
      <c r="L23" s="188">
        <v>115</v>
      </c>
      <c r="M23" s="188">
        <v>139</v>
      </c>
      <c r="N23" s="188">
        <v>82</v>
      </c>
      <c r="O23" s="189">
        <v>79</v>
      </c>
      <c r="P23" s="188">
        <f>SUM(J23:O23)</f>
        <v>535</v>
      </c>
      <c r="Q23" s="192">
        <f>I23+P23</f>
        <v>543</v>
      </c>
      <c r="R23" s="119"/>
    </row>
    <row r="24" spans="1:18" ht="18" customHeight="1">
      <c r="A24" s="119"/>
      <c r="B24" s="119"/>
      <c r="C24" s="131"/>
      <c r="D24" s="134"/>
      <c r="E24" s="287" t="s">
        <v>100</v>
      </c>
      <c r="F24" s="289"/>
      <c r="G24" s="188">
        <v>1</v>
      </c>
      <c r="H24" s="189">
        <v>1</v>
      </c>
      <c r="I24" s="190">
        <f>SUM(G24:H24)</f>
        <v>2</v>
      </c>
      <c r="J24" s="191">
        <v>3</v>
      </c>
      <c r="K24" s="189">
        <v>26</v>
      </c>
      <c r="L24" s="188">
        <v>28</v>
      </c>
      <c r="M24" s="188">
        <v>44</v>
      </c>
      <c r="N24" s="188">
        <v>23</v>
      </c>
      <c r="O24" s="189">
        <v>32</v>
      </c>
      <c r="P24" s="188">
        <f>SUM(J24:O24)</f>
        <v>156</v>
      </c>
      <c r="Q24" s="192">
        <f>I24+P24</f>
        <v>158</v>
      </c>
      <c r="R24" s="119"/>
    </row>
    <row r="25" spans="1:18" ht="18" customHeight="1">
      <c r="A25" s="119"/>
      <c r="B25" s="119"/>
      <c r="C25" s="131"/>
      <c r="D25" s="138"/>
      <c r="E25" s="287" t="s">
        <v>101</v>
      </c>
      <c r="F25" s="289"/>
      <c r="G25" s="188">
        <v>0</v>
      </c>
      <c r="H25" s="189">
        <v>0</v>
      </c>
      <c r="I25" s="190">
        <f>SUM(G25:H25)</f>
        <v>0</v>
      </c>
      <c r="J25" s="191">
        <v>0</v>
      </c>
      <c r="K25" s="189">
        <v>0</v>
      </c>
      <c r="L25" s="188">
        <v>0</v>
      </c>
      <c r="M25" s="188">
        <v>0</v>
      </c>
      <c r="N25" s="188">
        <v>0</v>
      </c>
      <c r="O25" s="189">
        <v>0</v>
      </c>
      <c r="P25" s="188">
        <f>SUM(J25:O25)</f>
        <v>0</v>
      </c>
      <c r="Q25" s="192">
        <f>I25+P25</f>
        <v>0</v>
      </c>
      <c r="R25" s="119"/>
    </row>
    <row r="26" spans="1:18" ht="18" customHeight="1">
      <c r="A26" s="119"/>
      <c r="B26" s="119"/>
      <c r="C26" s="131"/>
      <c r="D26" s="132" t="s">
        <v>73</v>
      </c>
      <c r="E26" s="133"/>
      <c r="F26" s="139"/>
      <c r="G26" s="188">
        <f aca="true" t="shared" si="4" ref="G26:Q26">SUM(G27:G29)</f>
        <v>166</v>
      </c>
      <c r="H26" s="189">
        <f t="shared" si="4"/>
        <v>104</v>
      </c>
      <c r="I26" s="190">
        <f t="shared" si="4"/>
        <v>270</v>
      </c>
      <c r="J26" s="191">
        <f t="shared" si="4"/>
        <v>330</v>
      </c>
      <c r="K26" s="189">
        <f t="shared" si="4"/>
        <v>960</v>
      </c>
      <c r="L26" s="188">
        <f t="shared" si="4"/>
        <v>702</v>
      </c>
      <c r="M26" s="188">
        <f t="shared" si="4"/>
        <v>661</v>
      </c>
      <c r="N26" s="188">
        <f t="shared" si="4"/>
        <v>363</v>
      </c>
      <c r="O26" s="189">
        <f t="shared" si="4"/>
        <v>432</v>
      </c>
      <c r="P26" s="188">
        <f t="shared" si="4"/>
        <v>3448</v>
      </c>
      <c r="Q26" s="192">
        <f t="shared" si="4"/>
        <v>3718</v>
      </c>
      <c r="R26" s="119"/>
    </row>
    <row r="27" spans="1:18" ht="18" customHeight="1">
      <c r="A27" s="119"/>
      <c r="B27" s="119"/>
      <c r="C27" s="131"/>
      <c r="D27" s="134"/>
      <c r="E27" s="140" t="s">
        <v>102</v>
      </c>
      <c r="F27" s="136"/>
      <c r="G27" s="188">
        <v>143</v>
      </c>
      <c r="H27" s="189">
        <v>94</v>
      </c>
      <c r="I27" s="190">
        <f>SUM(G27:H27)</f>
        <v>237</v>
      </c>
      <c r="J27" s="191">
        <v>310</v>
      </c>
      <c r="K27" s="189">
        <v>908</v>
      </c>
      <c r="L27" s="188">
        <v>676</v>
      </c>
      <c r="M27" s="188">
        <v>617</v>
      </c>
      <c r="N27" s="188">
        <v>353</v>
      </c>
      <c r="O27" s="189">
        <v>426</v>
      </c>
      <c r="P27" s="188">
        <f>SUM(J27:O27)</f>
        <v>3290</v>
      </c>
      <c r="Q27" s="192">
        <f>I27+P27</f>
        <v>3527</v>
      </c>
      <c r="R27" s="119"/>
    </row>
    <row r="28" spans="1:18" ht="18" customHeight="1">
      <c r="A28" s="119"/>
      <c r="B28" s="119"/>
      <c r="C28" s="131"/>
      <c r="D28" s="141"/>
      <c r="E28" s="138" t="s">
        <v>74</v>
      </c>
      <c r="F28" s="142"/>
      <c r="G28" s="188">
        <v>11</v>
      </c>
      <c r="H28" s="189">
        <v>5</v>
      </c>
      <c r="I28" s="190">
        <f>SUM(G28:H28)</f>
        <v>16</v>
      </c>
      <c r="J28" s="191">
        <v>13</v>
      </c>
      <c r="K28" s="189">
        <v>29</v>
      </c>
      <c r="L28" s="188">
        <v>13</v>
      </c>
      <c r="M28" s="188">
        <v>26</v>
      </c>
      <c r="N28" s="188">
        <v>6</v>
      </c>
      <c r="O28" s="189">
        <v>5</v>
      </c>
      <c r="P28" s="188">
        <f>SUM(J28:O28)</f>
        <v>92</v>
      </c>
      <c r="Q28" s="192">
        <f>I28+P28</f>
        <v>108</v>
      </c>
      <c r="R28" s="119"/>
    </row>
    <row r="29" spans="1:18" ht="18" customHeight="1">
      <c r="A29" s="119"/>
      <c r="B29" s="119"/>
      <c r="C29" s="131"/>
      <c r="D29" s="143"/>
      <c r="E29" s="135" t="s">
        <v>75</v>
      </c>
      <c r="F29" s="144"/>
      <c r="G29" s="188">
        <v>12</v>
      </c>
      <c r="H29" s="189">
        <v>5</v>
      </c>
      <c r="I29" s="190">
        <f>SUM(G29:H29)</f>
        <v>17</v>
      </c>
      <c r="J29" s="191">
        <v>7</v>
      </c>
      <c r="K29" s="189">
        <v>23</v>
      </c>
      <c r="L29" s="188">
        <v>13</v>
      </c>
      <c r="M29" s="188">
        <v>18</v>
      </c>
      <c r="N29" s="188">
        <v>4</v>
      </c>
      <c r="O29" s="189">
        <v>1</v>
      </c>
      <c r="P29" s="188">
        <f>SUM(J29:O29)</f>
        <v>66</v>
      </c>
      <c r="Q29" s="192">
        <f>I29+P29</f>
        <v>83</v>
      </c>
      <c r="R29" s="119"/>
    </row>
    <row r="30" spans="1:18" ht="18" customHeight="1">
      <c r="A30" s="119"/>
      <c r="B30" s="119"/>
      <c r="C30" s="131"/>
      <c r="D30" s="134" t="s">
        <v>76</v>
      </c>
      <c r="E30" s="145"/>
      <c r="F30" s="145"/>
      <c r="G30" s="188">
        <v>16</v>
      </c>
      <c r="H30" s="189">
        <v>7</v>
      </c>
      <c r="I30" s="190">
        <f>SUM(G30:H30)</f>
        <v>23</v>
      </c>
      <c r="J30" s="191">
        <v>29</v>
      </c>
      <c r="K30" s="189">
        <v>75</v>
      </c>
      <c r="L30" s="188">
        <v>44</v>
      </c>
      <c r="M30" s="188">
        <v>38</v>
      </c>
      <c r="N30" s="188">
        <v>33</v>
      </c>
      <c r="O30" s="189">
        <v>18</v>
      </c>
      <c r="P30" s="188">
        <f>SUM(J30:O30)</f>
        <v>237</v>
      </c>
      <c r="Q30" s="192">
        <f>I30+P30</f>
        <v>260</v>
      </c>
      <c r="R30" s="119"/>
    </row>
    <row r="31" spans="1:18" ht="18" customHeight="1">
      <c r="A31" s="119"/>
      <c r="B31" s="119"/>
      <c r="C31" s="146"/>
      <c r="D31" s="147" t="s">
        <v>103</v>
      </c>
      <c r="E31" s="148"/>
      <c r="F31" s="148"/>
      <c r="G31" s="193">
        <v>804</v>
      </c>
      <c r="H31" s="194">
        <v>275</v>
      </c>
      <c r="I31" s="195">
        <f>SUM(G31:H31)</f>
        <v>1079</v>
      </c>
      <c r="J31" s="196">
        <v>1136</v>
      </c>
      <c r="K31" s="194">
        <v>1974</v>
      </c>
      <c r="L31" s="193">
        <v>1078</v>
      </c>
      <c r="M31" s="193">
        <v>772</v>
      </c>
      <c r="N31" s="193">
        <v>395</v>
      </c>
      <c r="O31" s="194">
        <v>405</v>
      </c>
      <c r="P31" s="195">
        <f>SUM(J31:O31)</f>
        <v>5760</v>
      </c>
      <c r="Q31" s="197">
        <f>I31+P31</f>
        <v>6839</v>
      </c>
      <c r="R31" s="119"/>
    </row>
    <row r="32" spans="1:18" ht="18" customHeight="1">
      <c r="A32" s="119"/>
      <c r="B32" s="119"/>
      <c r="C32" s="128" t="s">
        <v>77</v>
      </c>
      <c r="D32" s="149"/>
      <c r="E32" s="150"/>
      <c r="F32" s="151"/>
      <c r="G32" s="183">
        <f aca="true" t="shared" si="5" ref="G32:Q32">SUM(G33:G38)</f>
        <v>1</v>
      </c>
      <c r="H32" s="184">
        <f t="shared" si="5"/>
        <v>0</v>
      </c>
      <c r="I32" s="185">
        <f t="shared" si="5"/>
        <v>1</v>
      </c>
      <c r="J32" s="186">
        <f t="shared" si="5"/>
        <v>3</v>
      </c>
      <c r="K32" s="184">
        <f t="shared" si="5"/>
        <v>103</v>
      </c>
      <c r="L32" s="183">
        <f t="shared" si="5"/>
        <v>133</v>
      </c>
      <c r="M32" s="183">
        <f t="shared" si="5"/>
        <v>104</v>
      </c>
      <c r="N32" s="183">
        <f t="shared" si="5"/>
        <v>66</v>
      </c>
      <c r="O32" s="184">
        <f t="shared" si="5"/>
        <v>40</v>
      </c>
      <c r="P32" s="183">
        <f t="shared" si="5"/>
        <v>449</v>
      </c>
      <c r="Q32" s="187">
        <f t="shared" si="5"/>
        <v>450</v>
      </c>
      <c r="R32" s="119"/>
    </row>
    <row r="33" spans="1:18" ht="18" customHeight="1">
      <c r="A33" s="119"/>
      <c r="B33" s="119"/>
      <c r="C33" s="131"/>
      <c r="D33" s="287" t="s">
        <v>78</v>
      </c>
      <c r="E33" s="288"/>
      <c r="F33" s="289"/>
      <c r="G33" s="198"/>
      <c r="H33" s="199"/>
      <c r="I33" s="200"/>
      <c r="J33" s="201"/>
      <c r="K33" s="189">
        <v>0</v>
      </c>
      <c r="L33" s="188">
        <v>0</v>
      </c>
      <c r="M33" s="188">
        <v>0</v>
      </c>
      <c r="N33" s="188">
        <v>0</v>
      </c>
      <c r="O33" s="189">
        <v>0</v>
      </c>
      <c r="P33" s="188">
        <f aca="true" t="shared" si="6" ref="P33:P38">SUM(J33:O33)</f>
        <v>0</v>
      </c>
      <c r="Q33" s="192">
        <f aca="true" t="shared" si="7" ref="Q33:Q38">I33+P33</f>
        <v>0</v>
      </c>
      <c r="R33" s="119"/>
    </row>
    <row r="34" spans="1:18" ht="18" customHeight="1">
      <c r="A34" s="119"/>
      <c r="B34" s="119"/>
      <c r="C34" s="131"/>
      <c r="D34" s="287" t="s">
        <v>79</v>
      </c>
      <c r="E34" s="288"/>
      <c r="F34" s="289"/>
      <c r="G34" s="188">
        <v>1</v>
      </c>
      <c r="H34" s="189">
        <v>0</v>
      </c>
      <c r="I34" s="190">
        <f>SUM(G34:H34)</f>
        <v>1</v>
      </c>
      <c r="J34" s="191">
        <v>3</v>
      </c>
      <c r="K34" s="189">
        <v>24</v>
      </c>
      <c r="L34" s="188">
        <v>32</v>
      </c>
      <c r="M34" s="188">
        <v>37</v>
      </c>
      <c r="N34" s="188">
        <v>24</v>
      </c>
      <c r="O34" s="189">
        <v>26</v>
      </c>
      <c r="P34" s="188">
        <f t="shared" si="6"/>
        <v>146</v>
      </c>
      <c r="Q34" s="192">
        <f t="shared" si="7"/>
        <v>147</v>
      </c>
      <c r="R34" s="119"/>
    </row>
    <row r="35" spans="1:18" ht="18" customHeight="1">
      <c r="A35" s="119"/>
      <c r="B35" s="119"/>
      <c r="C35" s="131"/>
      <c r="D35" s="287" t="s">
        <v>80</v>
      </c>
      <c r="E35" s="288"/>
      <c r="F35" s="289"/>
      <c r="G35" s="188">
        <v>0</v>
      </c>
      <c r="H35" s="189">
        <v>0</v>
      </c>
      <c r="I35" s="190">
        <f>SUM(G35:H35)</f>
        <v>0</v>
      </c>
      <c r="J35" s="191">
        <v>0</v>
      </c>
      <c r="K35" s="189">
        <v>0</v>
      </c>
      <c r="L35" s="188">
        <v>0</v>
      </c>
      <c r="M35" s="188">
        <v>1</v>
      </c>
      <c r="N35" s="188">
        <v>0</v>
      </c>
      <c r="O35" s="189">
        <v>0</v>
      </c>
      <c r="P35" s="188">
        <f t="shared" si="6"/>
        <v>1</v>
      </c>
      <c r="Q35" s="192">
        <f t="shared" si="7"/>
        <v>1</v>
      </c>
      <c r="R35" s="119"/>
    </row>
    <row r="36" spans="1:18" ht="18" customHeight="1">
      <c r="A36" s="119"/>
      <c r="B36" s="119"/>
      <c r="C36" s="131"/>
      <c r="D36" s="287" t="s">
        <v>81</v>
      </c>
      <c r="E36" s="288"/>
      <c r="F36" s="289"/>
      <c r="G36" s="199"/>
      <c r="H36" s="189">
        <v>0</v>
      </c>
      <c r="I36" s="190">
        <f>SUM(G36:H36)</f>
        <v>0</v>
      </c>
      <c r="J36" s="201"/>
      <c r="K36" s="189">
        <v>79</v>
      </c>
      <c r="L36" s="188">
        <v>101</v>
      </c>
      <c r="M36" s="188">
        <v>66</v>
      </c>
      <c r="N36" s="188">
        <v>42</v>
      </c>
      <c r="O36" s="189">
        <v>14</v>
      </c>
      <c r="P36" s="188">
        <f t="shared" si="6"/>
        <v>302</v>
      </c>
      <c r="Q36" s="192">
        <f t="shared" si="7"/>
        <v>302</v>
      </c>
      <c r="R36" s="119"/>
    </row>
    <row r="37" spans="1:18" ht="18" customHeight="1">
      <c r="A37" s="119"/>
      <c r="B37" s="119"/>
      <c r="C37" s="131"/>
      <c r="D37" s="287" t="s">
        <v>82</v>
      </c>
      <c r="E37" s="288"/>
      <c r="F37" s="289"/>
      <c r="G37" s="198"/>
      <c r="H37" s="199"/>
      <c r="I37" s="200"/>
      <c r="J37" s="202"/>
      <c r="K37" s="189">
        <v>0</v>
      </c>
      <c r="L37" s="188">
        <v>0</v>
      </c>
      <c r="M37" s="188">
        <v>0</v>
      </c>
      <c r="N37" s="188">
        <v>0</v>
      </c>
      <c r="O37" s="189">
        <v>0</v>
      </c>
      <c r="P37" s="188">
        <f t="shared" si="6"/>
        <v>0</v>
      </c>
      <c r="Q37" s="192">
        <f t="shared" si="7"/>
        <v>0</v>
      </c>
      <c r="R37" s="119"/>
    </row>
    <row r="38" spans="1:18" ht="18" customHeight="1">
      <c r="A38" s="119"/>
      <c r="B38" s="119"/>
      <c r="C38" s="152"/>
      <c r="D38" s="290" t="s">
        <v>83</v>
      </c>
      <c r="E38" s="291"/>
      <c r="F38" s="292"/>
      <c r="G38" s="193">
        <v>0</v>
      </c>
      <c r="H38" s="194">
        <v>0</v>
      </c>
      <c r="I38" s="195">
        <f>SUM(G38:H38)</f>
        <v>0</v>
      </c>
      <c r="J38" s="203"/>
      <c r="K38" s="194">
        <v>0</v>
      </c>
      <c r="L38" s="193">
        <v>0</v>
      </c>
      <c r="M38" s="193">
        <v>0</v>
      </c>
      <c r="N38" s="193">
        <v>0</v>
      </c>
      <c r="O38" s="194">
        <v>0</v>
      </c>
      <c r="P38" s="193">
        <f t="shared" si="6"/>
        <v>0</v>
      </c>
      <c r="Q38" s="197">
        <f t="shared" si="7"/>
        <v>0</v>
      </c>
      <c r="R38" s="119"/>
    </row>
    <row r="39" spans="1:18" ht="18" customHeight="1">
      <c r="A39" s="119"/>
      <c r="B39" s="119"/>
      <c r="C39" s="131" t="s">
        <v>104</v>
      </c>
      <c r="D39" s="133"/>
      <c r="E39" s="133"/>
      <c r="F39" s="133"/>
      <c r="G39" s="184">
        <f>SUM(G40:G42)</f>
        <v>0</v>
      </c>
      <c r="H39" s="184">
        <f>SUM(H40:H42)</f>
        <v>6</v>
      </c>
      <c r="I39" s="185">
        <f>SUM(I40:I42)</f>
        <v>6</v>
      </c>
      <c r="J39" s="204"/>
      <c r="K39" s="184">
        <f aca="true" t="shared" si="8" ref="K39:Q39">SUM(K40:K42)</f>
        <v>260</v>
      </c>
      <c r="L39" s="183">
        <f t="shared" si="8"/>
        <v>346</v>
      </c>
      <c r="M39" s="183">
        <f t="shared" si="8"/>
        <v>465</v>
      </c>
      <c r="N39" s="183">
        <f t="shared" si="8"/>
        <v>517</v>
      </c>
      <c r="O39" s="184">
        <f t="shared" si="8"/>
        <v>607</v>
      </c>
      <c r="P39" s="183">
        <f t="shared" si="8"/>
        <v>2195</v>
      </c>
      <c r="Q39" s="187">
        <f t="shared" si="8"/>
        <v>2201</v>
      </c>
      <c r="R39" s="119"/>
    </row>
    <row r="40" spans="1:18" ht="18" customHeight="1">
      <c r="A40" s="119"/>
      <c r="B40" s="119"/>
      <c r="C40" s="131"/>
      <c r="D40" s="140" t="s">
        <v>31</v>
      </c>
      <c r="E40" s="140"/>
      <c r="F40" s="144"/>
      <c r="G40" s="189">
        <v>0</v>
      </c>
      <c r="H40" s="189">
        <v>4</v>
      </c>
      <c r="I40" s="190">
        <f>SUM(G40:H40)</f>
        <v>4</v>
      </c>
      <c r="J40" s="201"/>
      <c r="K40" s="189">
        <v>79</v>
      </c>
      <c r="L40" s="188">
        <v>144</v>
      </c>
      <c r="M40" s="188">
        <v>204</v>
      </c>
      <c r="N40" s="188">
        <v>271</v>
      </c>
      <c r="O40" s="189">
        <v>287</v>
      </c>
      <c r="P40" s="188">
        <f>SUM(J40:O40)</f>
        <v>985</v>
      </c>
      <c r="Q40" s="192">
        <f>I40+P40</f>
        <v>989</v>
      </c>
      <c r="R40" s="119"/>
    </row>
    <row r="41" spans="1:18" ht="18" customHeight="1">
      <c r="A41" s="119"/>
      <c r="B41" s="119"/>
      <c r="C41" s="131"/>
      <c r="D41" s="140" t="s">
        <v>32</v>
      </c>
      <c r="E41" s="140"/>
      <c r="F41" s="144"/>
      <c r="G41" s="188">
        <v>0</v>
      </c>
      <c r="H41" s="189">
        <v>2</v>
      </c>
      <c r="I41" s="190">
        <f>SUM(G41:H41)</f>
        <v>2</v>
      </c>
      <c r="J41" s="202"/>
      <c r="K41" s="189">
        <v>171</v>
      </c>
      <c r="L41" s="188">
        <v>195</v>
      </c>
      <c r="M41" s="188">
        <v>227</v>
      </c>
      <c r="N41" s="188">
        <v>171</v>
      </c>
      <c r="O41" s="189">
        <v>109</v>
      </c>
      <c r="P41" s="188">
        <f>SUM(J41:O41)</f>
        <v>873</v>
      </c>
      <c r="Q41" s="192">
        <f>I41+P41</f>
        <v>875</v>
      </c>
      <c r="R41" s="119"/>
    </row>
    <row r="42" spans="1:18" ht="18" customHeight="1">
      <c r="A42" s="119"/>
      <c r="B42" s="119"/>
      <c r="C42" s="131"/>
      <c r="D42" s="153" t="s">
        <v>33</v>
      </c>
      <c r="E42" s="153"/>
      <c r="F42" s="154"/>
      <c r="G42" s="205">
        <v>0</v>
      </c>
      <c r="H42" s="206">
        <v>0</v>
      </c>
      <c r="I42" s="207">
        <f>SUM(G42:H42)</f>
        <v>0</v>
      </c>
      <c r="J42" s="208"/>
      <c r="K42" s="209">
        <v>10</v>
      </c>
      <c r="L42" s="210">
        <v>7</v>
      </c>
      <c r="M42" s="210">
        <v>34</v>
      </c>
      <c r="N42" s="210">
        <v>75</v>
      </c>
      <c r="O42" s="209">
        <v>211</v>
      </c>
      <c r="P42" s="210">
        <f>SUM(J42:O42)</f>
        <v>337</v>
      </c>
      <c r="Q42" s="211">
        <f>I42+P42</f>
        <v>337</v>
      </c>
      <c r="R42" s="119"/>
    </row>
    <row r="43" spans="1:18" ht="18" customHeight="1" thickBot="1">
      <c r="A43" s="119"/>
      <c r="B43" s="119"/>
      <c r="C43" s="157"/>
      <c r="D43" s="158" t="s">
        <v>84</v>
      </c>
      <c r="E43" s="158"/>
      <c r="F43" s="158"/>
      <c r="G43" s="212">
        <f aca="true" t="shared" si="9" ref="G43:Q43">G12+G32+G39</f>
        <v>1853</v>
      </c>
      <c r="H43" s="213">
        <f t="shared" si="9"/>
        <v>708</v>
      </c>
      <c r="I43" s="214">
        <f t="shared" si="9"/>
        <v>2561</v>
      </c>
      <c r="J43" s="215">
        <f>J12+J32+J39</f>
        <v>2881</v>
      </c>
      <c r="K43" s="213">
        <f t="shared" si="9"/>
        <v>6563</v>
      </c>
      <c r="L43" s="212">
        <f t="shared" si="9"/>
        <v>4270</v>
      </c>
      <c r="M43" s="212">
        <f t="shared" si="9"/>
        <v>3711</v>
      </c>
      <c r="N43" s="212">
        <f t="shared" si="9"/>
        <v>2387</v>
      </c>
      <c r="O43" s="213">
        <f t="shared" si="9"/>
        <v>2676</v>
      </c>
      <c r="P43" s="212">
        <f t="shared" si="9"/>
        <v>22488</v>
      </c>
      <c r="Q43" s="216">
        <f t="shared" si="9"/>
        <v>25049</v>
      </c>
      <c r="R43" s="119"/>
    </row>
    <row r="44" spans="3:17" ht="18" customHeight="1">
      <c r="C44" s="124" t="s">
        <v>85</v>
      </c>
      <c r="D44" s="125"/>
      <c r="E44" s="125"/>
      <c r="F44" s="125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8"/>
    </row>
    <row r="45" spans="3:17" ht="18" customHeight="1">
      <c r="C45" s="128" t="s">
        <v>70</v>
      </c>
      <c r="D45" s="129"/>
      <c r="E45" s="129"/>
      <c r="F45" s="130"/>
      <c r="G45" s="183">
        <f aca="true" t="shared" si="10" ref="G45:Q45">G46+G52+G55+G59+G61+G62</f>
        <v>2335021</v>
      </c>
      <c r="H45" s="184">
        <f t="shared" si="10"/>
        <v>1412477</v>
      </c>
      <c r="I45" s="185">
        <f t="shared" si="10"/>
        <v>3747498</v>
      </c>
      <c r="J45" s="186">
        <f t="shared" si="10"/>
        <v>4895026</v>
      </c>
      <c r="K45" s="184">
        <f t="shared" si="10"/>
        <v>18400612</v>
      </c>
      <c r="L45" s="183">
        <f t="shared" si="10"/>
        <v>13596414</v>
      </c>
      <c r="M45" s="183">
        <f t="shared" si="10"/>
        <v>13441604</v>
      </c>
      <c r="N45" s="183">
        <f t="shared" si="10"/>
        <v>8966078</v>
      </c>
      <c r="O45" s="184">
        <f t="shared" si="10"/>
        <v>10428113</v>
      </c>
      <c r="P45" s="183">
        <f t="shared" si="10"/>
        <v>69727847</v>
      </c>
      <c r="Q45" s="187">
        <f t="shared" si="10"/>
        <v>73475345</v>
      </c>
    </row>
    <row r="46" spans="3:17" ht="18" customHeight="1">
      <c r="C46" s="131"/>
      <c r="D46" s="132" t="s">
        <v>91</v>
      </c>
      <c r="E46" s="133"/>
      <c r="F46" s="133"/>
      <c r="G46" s="188">
        <f aca="true" t="shared" si="11" ref="G46:Q46">SUM(G47:G51)</f>
        <v>1174621</v>
      </c>
      <c r="H46" s="189">
        <f t="shared" si="11"/>
        <v>540745</v>
      </c>
      <c r="I46" s="190">
        <f t="shared" si="11"/>
        <v>1715366</v>
      </c>
      <c r="J46" s="191">
        <f t="shared" si="11"/>
        <v>2292534</v>
      </c>
      <c r="K46" s="189">
        <f t="shared" si="11"/>
        <v>7941178</v>
      </c>
      <c r="L46" s="188">
        <f t="shared" si="11"/>
        <v>5689984</v>
      </c>
      <c r="M46" s="188">
        <f t="shared" si="11"/>
        <v>5430025</v>
      </c>
      <c r="N46" s="188">
        <f t="shared" si="11"/>
        <v>4125586</v>
      </c>
      <c r="O46" s="189">
        <f t="shared" si="11"/>
        <v>6452157</v>
      </c>
      <c r="P46" s="188">
        <f t="shared" si="11"/>
        <v>31931464</v>
      </c>
      <c r="Q46" s="192">
        <f t="shared" si="11"/>
        <v>33646830</v>
      </c>
    </row>
    <row r="47" spans="3:17" ht="18" customHeight="1">
      <c r="C47" s="131"/>
      <c r="D47" s="134"/>
      <c r="E47" s="135" t="s">
        <v>92</v>
      </c>
      <c r="F47" s="136"/>
      <c r="G47" s="188">
        <v>1051191</v>
      </c>
      <c r="H47" s="189">
        <v>451075</v>
      </c>
      <c r="I47" s="190">
        <f>SUM(G47:H47)</f>
        <v>1502266</v>
      </c>
      <c r="J47" s="191">
        <v>2124084</v>
      </c>
      <c r="K47" s="189">
        <v>6765524</v>
      </c>
      <c r="L47" s="188">
        <v>4527233</v>
      </c>
      <c r="M47" s="188">
        <v>4007955</v>
      </c>
      <c r="N47" s="188">
        <v>2932778</v>
      </c>
      <c r="O47" s="189">
        <v>3944239</v>
      </c>
      <c r="P47" s="188">
        <f>SUM(J47:O47)</f>
        <v>24301813</v>
      </c>
      <c r="Q47" s="192">
        <f>I47+P47</f>
        <v>25804079</v>
      </c>
    </row>
    <row r="48" spans="3:17" ht="18" customHeight="1">
      <c r="C48" s="131"/>
      <c r="D48" s="134"/>
      <c r="E48" s="135" t="s">
        <v>93</v>
      </c>
      <c r="F48" s="136"/>
      <c r="G48" s="188">
        <v>0</v>
      </c>
      <c r="H48" s="189">
        <v>0</v>
      </c>
      <c r="I48" s="190">
        <f>SUM(G48:H48)</f>
        <v>0</v>
      </c>
      <c r="J48" s="191">
        <v>0</v>
      </c>
      <c r="K48" s="189">
        <v>42500</v>
      </c>
      <c r="L48" s="188">
        <v>84325</v>
      </c>
      <c r="M48" s="188">
        <v>174476</v>
      </c>
      <c r="N48" s="188">
        <v>245700</v>
      </c>
      <c r="O48" s="189">
        <v>1001139</v>
      </c>
      <c r="P48" s="188">
        <f>SUM(J48:O48)</f>
        <v>1548140</v>
      </c>
      <c r="Q48" s="192">
        <f>I48+P48</f>
        <v>1548140</v>
      </c>
    </row>
    <row r="49" spans="3:17" ht="18" customHeight="1">
      <c r="C49" s="131"/>
      <c r="D49" s="134"/>
      <c r="E49" s="135" t="s">
        <v>94</v>
      </c>
      <c r="F49" s="136"/>
      <c r="G49" s="188">
        <v>103310</v>
      </c>
      <c r="H49" s="189">
        <v>80870</v>
      </c>
      <c r="I49" s="190">
        <f>SUM(G49:H49)</f>
        <v>184180</v>
      </c>
      <c r="J49" s="191">
        <v>116500</v>
      </c>
      <c r="K49" s="189">
        <v>940344</v>
      </c>
      <c r="L49" s="188">
        <v>865366</v>
      </c>
      <c r="M49" s="188">
        <v>1103264</v>
      </c>
      <c r="N49" s="188">
        <v>813138</v>
      </c>
      <c r="O49" s="189">
        <v>1317909</v>
      </c>
      <c r="P49" s="188">
        <f>SUM(J49:O49)</f>
        <v>5156521</v>
      </c>
      <c r="Q49" s="192">
        <f>I49+P49</f>
        <v>5340701</v>
      </c>
    </row>
    <row r="50" spans="3:17" ht="18" customHeight="1">
      <c r="C50" s="131"/>
      <c r="D50" s="134"/>
      <c r="E50" s="135" t="s">
        <v>95</v>
      </c>
      <c r="F50" s="136"/>
      <c r="G50" s="188">
        <v>3640</v>
      </c>
      <c r="H50" s="189">
        <v>3500</v>
      </c>
      <c r="I50" s="190">
        <f>SUM(G50:H50)</f>
        <v>7140</v>
      </c>
      <c r="J50" s="191">
        <v>9360</v>
      </c>
      <c r="K50" s="189">
        <v>44470</v>
      </c>
      <c r="L50" s="188">
        <v>35200</v>
      </c>
      <c r="M50" s="188">
        <v>23820</v>
      </c>
      <c r="N50" s="188">
        <v>12940</v>
      </c>
      <c r="O50" s="189">
        <v>52660</v>
      </c>
      <c r="P50" s="188">
        <f>SUM(J50:O50)</f>
        <v>178450</v>
      </c>
      <c r="Q50" s="192">
        <f>I50+P50</f>
        <v>185590</v>
      </c>
    </row>
    <row r="51" spans="3:17" ht="18" customHeight="1">
      <c r="C51" s="131"/>
      <c r="D51" s="134"/>
      <c r="E51" s="293" t="s">
        <v>105</v>
      </c>
      <c r="F51" s="294"/>
      <c r="G51" s="188">
        <v>16480</v>
      </c>
      <c r="H51" s="189">
        <v>5300</v>
      </c>
      <c r="I51" s="190">
        <f>SUM(G51:H51)</f>
        <v>21780</v>
      </c>
      <c r="J51" s="191">
        <v>42590</v>
      </c>
      <c r="K51" s="189">
        <v>148340</v>
      </c>
      <c r="L51" s="188">
        <v>177860</v>
      </c>
      <c r="M51" s="188">
        <v>120510</v>
      </c>
      <c r="N51" s="188">
        <v>121030</v>
      </c>
      <c r="O51" s="189">
        <v>136210</v>
      </c>
      <c r="P51" s="188">
        <f>SUM(J51:O51)</f>
        <v>746540</v>
      </c>
      <c r="Q51" s="192">
        <f>I51+P51</f>
        <v>768320</v>
      </c>
    </row>
    <row r="52" spans="3:17" ht="18" customHeight="1">
      <c r="C52" s="131"/>
      <c r="D52" s="132" t="s">
        <v>71</v>
      </c>
      <c r="E52" s="137"/>
      <c r="F52" s="136"/>
      <c r="G52" s="188">
        <f aca="true" t="shared" si="12" ref="G52:Q52">SUM(G53:G54)</f>
        <v>528326</v>
      </c>
      <c r="H52" s="189">
        <f t="shared" si="12"/>
        <v>520648</v>
      </c>
      <c r="I52" s="190">
        <f t="shared" si="12"/>
        <v>1048974</v>
      </c>
      <c r="J52" s="191">
        <f t="shared" si="12"/>
        <v>1099861</v>
      </c>
      <c r="K52" s="189">
        <f t="shared" si="12"/>
        <v>5493570</v>
      </c>
      <c r="L52" s="188">
        <f t="shared" si="12"/>
        <v>4211574</v>
      </c>
      <c r="M52" s="188">
        <f t="shared" si="12"/>
        <v>3924660</v>
      </c>
      <c r="N52" s="188">
        <f t="shared" si="12"/>
        <v>1979762</v>
      </c>
      <c r="O52" s="189">
        <f t="shared" si="12"/>
        <v>1158883</v>
      </c>
      <c r="P52" s="188">
        <f t="shared" si="12"/>
        <v>17868310</v>
      </c>
      <c r="Q52" s="192">
        <f t="shared" si="12"/>
        <v>18917284</v>
      </c>
    </row>
    <row r="53" spans="3:17" ht="18" customHeight="1">
      <c r="C53" s="131"/>
      <c r="D53" s="134"/>
      <c r="E53" s="138" t="s">
        <v>97</v>
      </c>
      <c r="F53" s="138"/>
      <c r="G53" s="188">
        <v>462476</v>
      </c>
      <c r="H53" s="189">
        <v>460435</v>
      </c>
      <c r="I53" s="190">
        <f>SUM(G53:H53)</f>
        <v>922911</v>
      </c>
      <c r="J53" s="191">
        <v>961342</v>
      </c>
      <c r="K53" s="189">
        <v>4611343</v>
      </c>
      <c r="L53" s="188">
        <v>3387888</v>
      </c>
      <c r="M53" s="188">
        <v>3000576</v>
      </c>
      <c r="N53" s="188">
        <v>1529400</v>
      </c>
      <c r="O53" s="189">
        <v>827622</v>
      </c>
      <c r="P53" s="188">
        <f>SUM(J53:O53)</f>
        <v>14318171</v>
      </c>
      <c r="Q53" s="192">
        <f>I53+P53</f>
        <v>15241082</v>
      </c>
    </row>
    <row r="54" spans="3:17" ht="18" customHeight="1">
      <c r="C54" s="131"/>
      <c r="D54" s="134"/>
      <c r="E54" s="138" t="s">
        <v>98</v>
      </c>
      <c r="F54" s="138"/>
      <c r="G54" s="188">
        <v>65850</v>
      </c>
      <c r="H54" s="189">
        <v>60213</v>
      </c>
      <c r="I54" s="190">
        <f>SUM(G54:H54)</f>
        <v>126063</v>
      </c>
      <c r="J54" s="191">
        <v>138519</v>
      </c>
      <c r="K54" s="189">
        <v>882227</v>
      </c>
      <c r="L54" s="188">
        <v>823686</v>
      </c>
      <c r="M54" s="188">
        <v>924084</v>
      </c>
      <c r="N54" s="188">
        <v>450362</v>
      </c>
      <c r="O54" s="189">
        <v>331261</v>
      </c>
      <c r="P54" s="188">
        <f>SUM(J54:O54)</f>
        <v>3550139</v>
      </c>
      <c r="Q54" s="192">
        <f>I54+P54</f>
        <v>3676202</v>
      </c>
    </row>
    <row r="55" spans="3:17" ht="18" customHeight="1">
      <c r="C55" s="131"/>
      <c r="D55" s="132" t="s">
        <v>72</v>
      </c>
      <c r="E55" s="133"/>
      <c r="F55" s="133"/>
      <c r="G55" s="188">
        <f aca="true" t="shared" si="13" ref="G55:Q55">SUM(G56:G58)</f>
        <v>6298</v>
      </c>
      <c r="H55" s="189">
        <f t="shared" si="13"/>
        <v>18178</v>
      </c>
      <c r="I55" s="190">
        <f t="shared" si="13"/>
        <v>24476</v>
      </c>
      <c r="J55" s="191">
        <f t="shared" si="13"/>
        <v>30597</v>
      </c>
      <c r="K55" s="189">
        <f t="shared" si="13"/>
        <v>668345</v>
      </c>
      <c r="L55" s="188">
        <f t="shared" si="13"/>
        <v>864096</v>
      </c>
      <c r="M55" s="188">
        <f t="shared" si="13"/>
        <v>1310819</v>
      </c>
      <c r="N55" s="188">
        <f t="shared" si="13"/>
        <v>976661</v>
      </c>
      <c r="O55" s="189">
        <f t="shared" si="13"/>
        <v>1050474</v>
      </c>
      <c r="P55" s="188">
        <f t="shared" si="13"/>
        <v>4900992</v>
      </c>
      <c r="Q55" s="192">
        <f t="shared" si="13"/>
        <v>4925468</v>
      </c>
    </row>
    <row r="56" spans="3:17" ht="18" customHeight="1">
      <c r="C56" s="131"/>
      <c r="D56" s="134"/>
      <c r="E56" s="135" t="s">
        <v>99</v>
      </c>
      <c r="F56" s="136"/>
      <c r="G56" s="188">
        <v>2988</v>
      </c>
      <c r="H56" s="189">
        <v>14113</v>
      </c>
      <c r="I56" s="190">
        <f>SUM(G56:H56)</f>
        <v>17101</v>
      </c>
      <c r="J56" s="191">
        <v>21586</v>
      </c>
      <c r="K56" s="189">
        <v>529436</v>
      </c>
      <c r="L56" s="188">
        <v>664936</v>
      </c>
      <c r="M56" s="188">
        <v>1010991</v>
      </c>
      <c r="N56" s="188">
        <v>799334</v>
      </c>
      <c r="O56" s="189">
        <v>788232</v>
      </c>
      <c r="P56" s="188">
        <f>SUM(J56:O56)</f>
        <v>3814515</v>
      </c>
      <c r="Q56" s="192">
        <f>I56+P56</f>
        <v>3831616</v>
      </c>
    </row>
    <row r="57" spans="3:17" ht="18" customHeight="1">
      <c r="C57" s="131"/>
      <c r="D57" s="134"/>
      <c r="E57" s="287" t="s">
        <v>100</v>
      </c>
      <c r="F57" s="289"/>
      <c r="G57" s="188">
        <v>3310</v>
      </c>
      <c r="H57" s="189">
        <v>4065</v>
      </c>
      <c r="I57" s="190">
        <f>SUM(G57:H57)</f>
        <v>7375</v>
      </c>
      <c r="J57" s="191">
        <v>9011</v>
      </c>
      <c r="K57" s="189">
        <v>138909</v>
      </c>
      <c r="L57" s="188">
        <v>199160</v>
      </c>
      <c r="M57" s="188">
        <v>299828</v>
      </c>
      <c r="N57" s="188">
        <v>177327</v>
      </c>
      <c r="O57" s="189">
        <v>262242</v>
      </c>
      <c r="P57" s="188">
        <f>SUM(J57:O57)</f>
        <v>1086477</v>
      </c>
      <c r="Q57" s="192">
        <f>I57+P57</f>
        <v>1093852</v>
      </c>
    </row>
    <row r="58" spans="3:17" ht="18" customHeight="1">
      <c r="C58" s="131"/>
      <c r="D58" s="138"/>
      <c r="E58" s="287" t="s">
        <v>101</v>
      </c>
      <c r="F58" s="289"/>
      <c r="G58" s="188">
        <v>0</v>
      </c>
      <c r="H58" s="189">
        <v>0</v>
      </c>
      <c r="I58" s="190">
        <f>SUM(G58:H58)</f>
        <v>0</v>
      </c>
      <c r="J58" s="191">
        <v>0</v>
      </c>
      <c r="K58" s="189">
        <v>0</v>
      </c>
      <c r="L58" s="188">
        <v>0</v>
      </c>
      <c r="M58" s="188">
        <v>0</v>
      </c>
      <c r="N58" s="188">
        <v>0</v>
      </c>
      <c r="O58" s="189">
        <v>0</v>
      </c>
      <c r="P58" s="188">
        <f>SUM(J58:O58)</f>
        <v>0</v>
      </c>
      <c r="Q58" s="192">
        <f>I58+P58</f>
        <v>0</v>
      </c>
    </row>
    <row r="59" spans="3:17" ht="18" customHeight="1">
      <c r="C59" s="131"/>
      <c r="D59" s="132" t="s">
        <v>73</v>
      </c>
      <c r="E59" s="133"/>
      <c r="F59" s="139"/>
      <c r="G59" s="188">
        <f aca="true" t="shared" si="14" ref="G59:Q59">G60</f>
        <v>154738</v>
      </c>
      <c r="H59" s="189">
        <f t="shared" si="14"/>
        <v>105920</v>
      </c>
      <c r="I59" s="190">
        <f t="shared" si="14"/>
        <v>260658</v>
      </c>
      <c r="J59" s="191">
        <f t="shared" si="14"/>
        <v>308729</v>
      </c>
      <c r="K59" s="189">
        <f t="shared" si="14"/>
        <v>1068967</v>
      </c>
      <c r="L59" s="188">
        <f t="shared" si="14"/>
        <v>943620</v>
      </c>
      <c r="M59" s="188">
        <f t="shared" si="14"/>
        <v>957830</v>
      </c>
      <c r="N59" s="188">
        <f t="shared" si="14"/>
        <v>599919</v>
      </c>
      <c r="O59" s="189">
        <f t="shared" si="14"/>
        <v>777679</v>
      </c>
      <c r="P59" s="188">
        <f t="shared" si="14"/>
        <v>4656744</v>
      </c>
      <c r="Q59" s="192">
        <f t="shared" si="14"/>
        <v>4917402</v>
      </c>
    </row>
    <row r="60" spans="3:17" ht="18" customHeight="1">
      <c r="C60" s="131"/>
      <c r="D60" s="134"/>
      <c r="E60" s="135" t="s">
        <v>102</v>
      </c>
      <c r="F60" s="136"/>
      <c r="G60" s="188">
        <v>154738</v>
      </c>
      <c r="H60" s="189">
        <v>105920</v>
      </c>
      <c r="I60" s="190">
        <f>SUM(G60:H60)</f>
        <v>260658</v>
      </c>
      <c r="J60" s="191">
        <v>308729</v>
      </c>
      <c r="K60" s="189">
        <v>1068967</v>
      </c>
      <c r="L60" s="188">
        <v>943620</v>
      </c>
      <c r="M60" s="188">
        <v>957830</v>
      </c>
      <c r="N60" s="188">
        <v>599919</v>
      </c>
      <c r="O60" s="189">
        <v>777679</v>
      </c>
      <c r="P60" s="188">
        <f>SUM(J60:O60)</f>
        <v>4656744</v>
      </c>
      <c r="Q60" s="192">
        <f>I60+P60</f>
        <v>4917402</v>
      </c>
    </row>
    <row r="61" spans="3:17" ht="18" customHeight="1">
      <c r="C61" s="159"/>
      <c r="D61" s="135" t="s">
        <v>106</v>
      </c>
      <c r="E61" s="137"/>
      <c r="F61" s="137"/>
      <c r="G61" s="219">
        <v>102338</v>
      </c>
      <c r="H61" s="219">
        <v>97486</v>
      </c>
      <c r="I61" s="220">
        <f>SUM(G61:H61)</f>
        <v>199824</v>
      </c>
      <c r="J61" s="221">
        <v>196432</v>
      </c>
      <c r="K61" s="219">
        <v>1219102</v>
      </c>
      <c r="L61" s="222">
        <v>803440</v>
      </c>
      <c r="M61" s="222">
        <v>799400</v>
      </c>
      <c r="N61" s="222">
        <v>759840</v>
      </c>
      <c r="O61" s="219">
        <v>457810</v>
      </c>
      <c r="P61" s="222">
        <f>SUM(J61:O61)</f>
        <v>4236024</v>
      </c>
      <c r="Q61" s="223">
        <f>I61+P61</f>
        <v>4435848</v>
      </c>
    </row>
    <row r="62" spans="3:17" ht="18" customHeight="1">
      <c r="C62" s="146"/>
      <c r="D62" s="147" t="s">
        <v>107</v>
      </c>
      <c r="E62" s="148"/>
      <c r="F62" s="148"/>
      <c r="G62" s="193">
        <v>368700</v>
      </c>
      <c r="H62" s="194">
        <v>129500</v>
      </c>
      <c r="I62" s="195">
        <f>SUM(G62:H62)</f>
        <v>498200</v>
      </c>
      <c r="J62" s="196">
        <v>966873</v>
      </c>
      <c r="K62" s="194">
        <v>2009450</v>
      </c>
      <c r="L62" s="193">
        <v>1083700</v>
      </c>
      <c r="M62" s="193">
        <v>1018870</v>
      </c>
      <c r="N62" s="193">
        <v>524310</v>
      </c>
      <c r="O62" s="194">
        <v>531110</v>
      </c>
      <c r="P62" s="195">
        <f>SUM(J62:O62)</f>
        <v>6134313</v>
      </c>
      <c r="Q62" s="197">
        <f>I62+P62</f>
        <v>6632513</v>
      </c>
    </row>
    <row r="63" spans="3:17" ht="18" customHeight="1">
      <c r="C63" s="128" t="s">
        <v>77</v>
      </c>
      <c r="D63" s="149"/>
      <c r="E63" s="150"/>
      <c r="F63" s="151"/>
      <c r="G63" s="183">
        <f aca="true" t="shared" si="15" ref="G63:Q63">SUM(G64:G69)</f>
        <v>4140</v>
      </c>
      <c r="H63" s="184">
        <f t="shared" si="15"/>
        <v>0</v>
      </c>
      <c r="I63" s="185">
        <f t="shared" si="15"/>
        <v>4140</v>
      </c>
      <c r="J63" s="186">
        <f t="shared" si="15"/>
        <v>13170</v>
      </c>
      <c r="K63" s="184">
        <f t="shared" si="15"/>
        <v>2185984</v>
      </c>
      <c r="L63" s="183">
        <f t="shared" si="15"/>
        <v>2910861</v>
      </c>
      <c r="M63" s="183">
        <f t="shared" si="15"/>
        <v>2148649</v>
      </c>
      <c r="N63" s="183">
        <f t="shared" si="15"/>
        <v>1351288</v>
      </c>
      <c r="O63" s="184">
        <f t="shared" si="15"/>
        <v>607901</v>
      </c>
      <c r="P63" s="183">
        <f t="shared" si="15"/>
        <v>9217853</v>
      </c>
      <c r="Q63" s="187">
        <f t="shared" si="15"/>
        <v>9221993</v>
      </c>
    </row>
    <row r="64" spans="3:17" ht="18" customHeight="1">
      <c r="C64" s="131"/>
      <c r="D64" s="287" t="s">
        <v>78</v>
      </c>
      <c r="E64" s="288"/>
      <c r="F64" s="289"/>
      <c r="G64" s="198"/>
      <c r="H64" s="199"/>
      <c r="I64" s="200"/>
      <c r="J64" s="201"/>
      <c r="K64" s="189">
        <v>0</v>
      </c>
      <c r="L64" s="188">
        <v>0</v>
      </c>
      <c r="M64" s="188">
        <v>0</v>
      </c>
      <c r="N64" s="188">
        <v>0</v>
      </c>
      <c r="O64" s="189">
        <v>0</v>
      </c>
      <c r="P64" s="188">
        <f aca="true" t="shared" si="16" ref="P64:P69">SUM(J64:O64)</f>
        <v>0</v>
      </c>
      <c r="Q64" s="192">
        <f aca="true" t="shared" si="17" ref="Q64:Q69">I64+P64</f>
        <v>0</v>
      </c>
    </row>
    <row r="65" spans="3:17" ht="18" customHeight="1">
      <c r="C65" s="131"/>
      <c r="D65" s="287" t="s">
        <v>79</v>
      </c>
      <c r="E65" s="288"/>
      <c r="F65" s="289"/>
      <c r="G65" s="188">
        <v>4140</v>
      </c>
      <c r="H65" s="189">
        <v>0</v>
      </c>
      <c r="I65" s="190">
        <f>SUM(G65:H65)</f>
        <v>4140</v>
      </c>
      <c r="J65" s="191">
        <v>13170</v>
      </c>
      <c r="K65" s="189">
        <v>162694</v>
      </c>
      <c r="L65" s="188">
        <v>256451</v>
      </c>
      <c r="M65" s="188">
        <v>328116</v>
      </c>
      <c r="N65" s="188">
        <v>204646</v>
      </c>
      <c r="O65" s="189">
        <v>208298</v>
      </c>
      <c r="P65" s="188">
        <f t="shared" si="16"/>
        <v>1173375</v>
      </c>
      <c r="Q65" s="192">
        <f t="shared" si="17"/>
        <v>1177515</v>
      </c>
    </row>
    <row r="66" spans="3:17" ht="18" customHeight="1">
      <c r="C66" s="131"/>
      <c r="D66" s="287" t="s">
        <v>80</v>
      </c>
      <c r="E66" s="288"/>
      <c r="F66" s="289"/>
      <c r="G66" s="188">
        <v>0</v>
      </c>
      <c r="H66" s="189">
        <v>0</v>
      </c>
      <c r="I66" s="190">
        <f>SUM(G66:H66)</f>
        <v>0</v>
      </c>
      <c r="J66" s="191">
        <v>0</v>
      </c>
      <c r="K66" s="189">
        <v>0</v>
      </c>
      <c r="L66" s="188">
        <v>0</v>
      </c>
      <c r="M66" s="188">
        <v>23084</v>
      </c>
      <c r="N66" s="188">
        <v>0</v>
      </c>
      <c r="O66" s="189">
        <v>0</v>
      </c>
      <c r="P66" s="188">
        <f t="shared" si="16"/>
        <v>23084</v>
      </c>
      <c r="Q66" s="192">
        <f t="shared" si="17"/>
        <v>23084</v>
      </c>
    </row>
    <row r="67" spans="3:17" ht="18" customHeight="1">
      <c r="C67" s="131"/>
      <c r="D67" s="287" t="s">
        <v>81</v>
      </c>
      <c r="E67" s="288"/>
      <c r="F67" s="289"/>
      <c r="G67" s="199"/>
      <c r="H67" s="189">
        <v>0</v>
      </c>
      <c r="I67" s="190">
        <f>SUM(G67:H67)</f>
        <v>0</v>
      </c>
      <c r="J67" s="201"/>
      <c r="K67" s="189">
        <v>2023290</v>
      </c>
      <c r="L67" s="188">
        <v>2654410</v>
      </c>
      <c r="M67" s="188">
        <v>1797449</v>
      </c>
      <c r="N67" s="188">
        <v>1146642</v>
      </c>
      <c r="O67" s="189">
        <v>399603</v>
      </c>
      <c r="P67" s="188">
        <f t="shared" si="16"/>
        <v>8021394</v>
      </c>
      <c r="Q67" s="192">
        <f t="shared" si="17"/>
        <v>8021394</v>
      </c>
    </row>
    <row r="68" spans="3:17" ht="18" customHeight="1">
      <c r="C68" s="131"/>
      <c r="D68" s="287" t="s">
        <v>82</v>
      </c>
      <c r="E68" s="288"/>
      <c r="F68" s="289"/>
      <c r="G68" s="198"/>
      <c r="H68" s="199"/>
      <c r="I68" s="200"/>
      <c r="J68" s="202"/>
      <c r="K68" s="189">
        <v>0</v>
      </c>
      <c r="L68" s="188">
        <v>0</v>
      </c>
      <c r="M68" s="188">
        <v>0</v>
      </c>
      <c r="N68" s="188">
        <v>0</v>
      </c>
      <c r="O68" s="189">
        <v>0</v>
      </c>
      <c r="P68" s="188">
        <f t="shared" si="16"/>
        <v>0</v>
      </c>
      <c r="Q68" s="192">
        <f t="shared" si="17"/>
        <v>0</v>
      </c>
    </row>
    <row r="69" spans="3:17" ht="18" customHeight="1">
      <c r="C69" s="152"/>
      <c r="D69" s="290" t="s">
        <v>83</v>
      </c>
      <c r="E69" s="291"/>
      <c r="F69" s="292"/>
      <c r="G69" s="193">
        <v>0</v>
      </c>
      <c r="H69" s="194">
        <v>0</v>
      </c>
      <c r="I69" s="195">
        <f>SUM(G69:H69)</f>
        <v>0</v>
      </c>
      <c r="J69" s="203"/>
      <c r="K69" s="194">
        <v>0</v>
      </c>
      <c r="L69" s="193">
        <v>0</v>
      </c>
      <c r="M69" s="193">
        <v>0</v>
      </c>
      <c r="N69" s="193">
        <v>0</v>
      </c>
      <c r="O69" s="194">
        <v>0</v>
      </c>
      <c r="P69" s="193">
        <f t="shared" si="16"/>
        <v>0</v>
      </c>
      <c r="Q69" s="197">
        <f t="shared" si="17"/>
        <v>0</v>
      </c>
    </row>
    <row r="70" spans="3:17" ht="18" customHeight="1">
      <c r="C70" s="131" t="s">
        <v>104</v>
      </c>
      <c r="D70" s="133"/>
      <c r="E70" s="133"/>
      <c r="F70" s="133"/>
      <c r="G70" s="184">
        <f>SUM(G71:G73)</f>
        <v>0</v>
      </c>
      <c r="H70" s="184">
        <f>SUM(H71:H73)</f>
        <v>138561</v>
      </c>
      <c r="I70" s="185">
        <f>SUM(I71:I73)</f>
        <v>138561</v>
      </c>
      <c r="J70" s="204"/>
      <c r="K70" s="184">
        <f aca="true" t="shared" si="18" ref="K70:Q70">SUM(K71:K73)</f>
        <v>5875001</v>
      </c>
      <c r="L70" s="183">
        <f t="shared" si="18"/>
        <v>8706250</v>
      </c>
      <c r="M70" s="183">
        <f t="shared" si="18"/>
        <v>12237248</v>
      </c>
      <c r="N70" s="183">
        <f t="shared" si="18"/>
        <v>15140210</v>
      </c>
      <c r="O70" s="184">
        <f t="shared" si="18"/>
        <v>20078900</v>
      </c>
      <c r="P70" s="183">
        <f t="shared" si="18"/>
        <v>62037609</v>
      </c>
      <c r="Q70" s="187">
        <f t="shared" si="18"/>
        <v>62176170</v>
      </c>
    </row>
    <row r="71" spans="3:17" ht="18" customHeight="1">
      <c r="C71" s="131"/>
      <c r="D71" s="140" t="s">
        <v>31</v>
      </c>
      <c r="E71" s="140"/>
      <c r="F71" s="144"/>
      <c r="G71" s="189">
        <v>0</v>
      </c>
      <c r="H71" s="189">
        <v>86388</v>
      </c>
      <c r="I71" s="190">
        <f>SUM(G71:H71)</f>
        <v>86388</v>
      </c>
      <c r="J71" s="201"/>
      <c r="K71" s="189">
        <v>1617311</v>
      </c>
      <c r="L71" s="188">
        <v>3385885</v>
      </c>
      <c r="M71" s="188">
        <v>5051978</v>
      </c>
      <c r="N71" s="188">
        <v>7431908</v>
      </c>
      <c r="O71" s="189">
        <v>8066210</v>
      </c>
      <c r="P71" s="188">
        <f>SUM(J71:O71)</f>
        <v>25553292</v>
      </c>
      <c r="Q71" s="192">
        <f>I71+P71</f>
        <v>25639680</v>
      </c>
    </row>
    <row r="72" spans="3:17" ht="18" customHeight="1">
      <c r="C72" s="131"/>
      <c r="D72" s="140" t="s">
        <v>32</v>
      </c>
      <c r="E72" s="140"/>
      <c r="F72" s="144"/>
      <c r="G72" s="188">
        <v>0</v>
      </c>
      <c r="H72" s="189">
        <v>52173</v>
      </c>
      <c r="I72" s="190">
        <f>SUM(G72:H72)</f>
        <v>52173</v>
      </c>
      <c r="J72" s="202"/>
      <c r="K72" s="189">
        <v>4007707</v>
      </c>
      <c r="L72" s="188">
        <v>5132878</v>
      </c>
      <c r="M72" s="188">
        <v>5980300</v>
      </c>
      <c r="N72" s="188">
        <v>4898704</v>
      </c>
      <c r="O72" s="189">
        <v>3374673</v>
      </c>
      <c r="P72" s="188">
        <f>SUM(J72:O72)</f>
        <v>23394262</v>
      </c>
      <c r="Q72" s="192">
        <f>I72+P72</f>
        <v>23446435</v>
      </c>
    </row>
    <row r="73" spans="3:17" ht="18" customHeight="1">
      <c r="C73" s="131"/>
      <c r="D73" s="153" t="s">
        <v>33</v>
      </c>
      <c r="E73" s="153"/>
      <c r="F73" s="154"/>
      <c r="G73" s="205">
        <v>0</v>
      </c>
      <c r="H73" s="206">
        <v>0</v>
      </c>
      <c r="I73" s="207">
        <f>SUM(G73:H73)</f>
        <v>0</v>
      </c>
      <c r="J73" s="208"/>
      <c r="K73" s="209">
        <v>249983</v>
      </c>
      <c r="L73" s="210">
        <v>187487</v>
      </c>
      <c r="M73" s="210">
        <v>1204970</v>
      </c>
      <c r="N73" s="210">
        <v>2809598</v>
      </c>
      <c r="O73" s="209">
        <v>8638017</v>
      </c>
      <c r="P73" s="210">
        <f>SUM(J73:O73)</f>
        <v>13090055</v>
      </c>
      <c r="Q73" s="211">
        <f>I73+P73</f>
        <v>13090055</v>
      </c>
    </row>
    <row r="74" spans="3:17" ht="18" customHeight="1" thickBot="1">
      <c r="C74" s="157"/>
      <c r="D74" s="158" t="s">
        <v>84</v>
      </c>
      <c r="E74" s="158"/>
      <c r="F74" s="158"/>
      <c r="G74" s="212">
        <f aca="true" t="shared" si="19" ref="G74:Q74">G45+G63+G70</f>
        <v>2339161</v>
      </c>
      <c r="H74" s="213">
        <f t="shared" si="19"/>
        <v>1551038</v>
      </c>
      <c r="I74" s="214">
        <f t="shared" si="19"/>
        <v>3890199</v>
      </c>
      <c r="J74" s="215">
        <f t="shared" si="19"/>
        <v>4908196</v>
      </c>
      <c r="K74" s="213">
        <f t="shared" si="19"/>
        <v>26461597</v>
      </c>
      <c r="L74" s="212">
        <f t="shared" si="19"/>
        <v>25213525</v>
      </c>
      <c r="M74" s="212">
        <f t="shared" si="19"/>
        <v>27827501</v>
      </c>
      <c r="N74" s="212">
        <f t="shared" si="19"/>
        <v>25457576</v>
      </c>
      <c r="O74" s="213">
        <f t="shared" si="19"/>
        <v>31114914</v>
      </c>
      <c r="P74" s="212">
        <f t="shared" si="19"/>
        <v>140983309</v>
      </c>
      <c r="Q74" s="216">
        <f t="shared" si="19"/>
        <v>144873508</v>
      </c>
    </row>
    <row r="75" spans="3:17" ht="18" customHeight="1">
      <c r="C75" s="124" t="s">
        <v>86</v>
      </c>
      <c r="D75" s="125"/>
      <c r="E75" s="125"/>
      <c r="F75" s="125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8"/>
    </row>
    <row r="76" spans="3:17" ht="18" customHeight="1">
      <c r="C76" s="128" t="s">
        <v>70</v>
      </c>
      <c r="D76" s="129"/>
      <c r="E76" s="129"/>
      <c r="F76" s="130"/>
      <c r="G76" s="183">
        <f aca="true" t="shared" si="20" ref="G76:Q76">G77+G83+G86+G90+G94+G95</f>
        <v>26443814</v>
      </c>
      <c r="H76" s="184">
        <f t="shared" si="20"/>
        <v>15765700</v>
      </c>
      <c r="I76" s="185">
        <f t="shared" si="20"/>
        <v>42209514</v>
      </c>
      <c r="J76" s="186">
        <f t="shared" si="20"/>
        <v>52394874</v>
      </c>
      <c r="K76" s="224">
        <f t="shared" si="20"/>
        <v>196571329</v>
      </c>
      <c r="L76" s="183">
        <f t="shared" si="20"/>
        <v>144897370</v>
      </c>
      <c r="M76" s="183">
        <f t="shared" si="20"/>
        <v>143970186</v>
      </c>
      <c r="N76" s="183">
        <f t="shared" si="20"/>
        <v>94710635</v>
      </c>
      <c r="O76" s="184">
        <f t="shared" si="20"/>
        <v>109755255</v>
      </c>
      <c r="P76" s="183">
        <f t="shared" si="20"/>
        <v>742299649</v>
      </c>
      <c r="Q76" s="187">
        <f t="shared" si="20"/>
        <v>784509163</v>
      </c>
    </row>
    <row r="77" spans="3:17" ht="18" customHeight="1">
      <c r="C77" s="131"/>
      <c r="D77" s="132" t="s">
        <v>91</v>
      </c>
      <c r="E77" s="133"/>
      <c r="F77" s="133"/>
      <c r="G77" s="188">
        <f aca="true" t="shared" si="21" ref="G77:Q77">SUM(G78:G82)</f>
        <v>12412207</v>
      </c>
      <c r="H77" s="189">
        <f t="shared" si="21"/>
        <v>5710106</v>
      </c>
      <c r="I77" s="190">
        <f t="shared" si="21"/>
        <v>18122313</v>
      </c>
      <c r="J77" s="191">
        <f t="shared" si="21"/>
        <v>24246848</v>
      </c>
      <c r="K77" s="225">
        <f t="shared" si="21"/>
        <v>83852531</v>
      </c>
      <c r="L77" s="188">
        <f t="shared" si="21"/>
        <v>59995123</v>
      </c>
      <c r="M77" s="188">
        <f t="shared" si="21"/>
        <v>57190545</v>
      </c>
      <c r="N77" s="188">
        <f t="shared" si="21"/>
        <v>43491657</v>
      </c>
      <c r="O77" s="189">
        <f t="shared" si="21"/>
        <v>67990564</v>
      </c>
      <c r="P77" s="188">
        <f t="shared" si="21"/>
        <v>336767268</v>
      </c>
      <c r="Q77" s="192">
        <f t="shared" si="21"/>
        <v>354889581</v>
      </c>
    </row>
    <row r="78" spans="3:17" ht="18" customHeight="1">
      <c r="C78" s="131"/>
      <c r="D78" s="134"/>
      <c r="E78" s="135" t="s">
        <v>92</v>
      </c>
      <c r="F78" s="136"/>
      <c r="G78" s="188">
        <v>11136585</v>
      </c>
      <c r="H78" s="189">
        <v>4780590</v>
      </c>
      <c r="I78" s="190">
        <f>SUM(G78:H78)</f>
        <v>15917175</v>
      </c>
      <c r="J78" s="191">
        <v>22512271</v>
      </c>
      <c r="K78" s="225">
        <v>71683580</v>
      </c>
      <c r="L78" s="188">
        <v>47962549</v>
      </c>
      <c r="M78" s="188">
        <v>42415676</v>
      </c>
      <c r="N78" s="188">
        <v>31087328</v>
      </c>
      <c r="O78" s="189">
        <v>41770885</v>
      </c>
      <c r="P78" s="188">
        <f>SUM(J78:O78)</f>
        <v>257432289</v>
      </c>
      <c r="Q78" s="192">
        <f>I78+P78</f>
        <v>273349464</v>
      </c>
    </row>
    <row r="79" spans="3:17" ht="18" customHeight="1">
      <c r="C79" s="131"/>
      <c r="D79" s="134"/>
      <c r="E79" s="135" t="s">
        <v>93</v>
      </c>
      <c r="F79" s="136"/>
      <c r="G79" s="188">
        <v>0</v>
      </c>
      <c r="H79" s="189">
        <v>0</v>
      </c>
      <c r="I79" s="190">
        <f>SUM(G79:H79)</f>
        <v>0</v>
      </c>
      <c r="J79" s="191">
        <v>0</v>
      </c>
      <c r="K79" s="225">
        <v>450500</v>
      </c>
      <c r="L79" s="188">
        <v>893845</v>
      </c>
      <c r="M79" s="188">
        <v>1849444</v>
      </c>
      <c r="N79" s="188">
        <v>2603370</v>
      </c>
      <c r="O79" s="189">
        <v>10607348</v>
      </c>
      <c r="P79" s="188">
        <f>SUM(J79:O79)</f>
        <v>16404507</v>
      </c>
      <c r="Q79" s="192">
        <f>I79+P79</f>
        <v>16404507</v>
      </c>
    </row>
    <row r="80" spans="3:17" ht="18" customHeight="1">
      <c r="C80" s="131"/>
      <c r="D80" s="134"/>
      <c r="E80" s="135" t="s">
        <v>94</v>
      </c>
      <c r="F80" s="136"/>
      <c r="G80" s="188">
        <v>1074422</v>
      </c>
      <c r="H80" s="189">
        <v>840116</v>
      </c>
      <c r="I80" s="190">
        <f>SUM(G80:H80)</f>
        <v>1914538</v>
      </c>
      <c r="J80" s="191">
        <v>1211333</v>
      </c>
      <c r="K80" s="225">
        <v>9772563</v>
      </c>
      <c r="L80" s="188">
        <v>8994609</v>
      </c>
      <c r="M80" s="188">
        <v>11472597</v>
      </c>
      <c r="N80" s="188">
        <v>8456083</v>
      </c>
      <c r="O80" s="189">
        <v>13705159</v>
      </c>
      <c r="P80" s="188">
        <f>SUM(J80:O80)</f>
        <v>53612344</v>
      </c>
      <c r="Q80" s="192">
        <f>I80+P80</f>
        <v>55526882</v>
      </c>
    </row>
    <row r="81" spans="3:17" ht="18" customHeight="1">
      <c r="C81" s="131"/>
      <c r="D81" s="134"/>
      <c r="E81" s="135" t="s">
        <v>95</v>
      </c>
      <c r="F81" s="136"/>
      <c r="G81" s="188">
        <v>36400</v>
      </c>
      <c r="H81" s="189">
        <v>36400</v>
      </c>
      <c r="I81" s="190">
        <f>SUM(G81:H81)</f>
        <v>72800</v>
      </c>
      <c r="J81" s="191">
        <v>97344</v>
      </c>
      <c r="K81" s="225">
        <v>462488</v>
      </c>
      <c r="L81" s="188">
        <v>365520</v>
      </c>
      <c r="M81" s="188">
        <v>247728</v>
      </c>
      <c r="N81" s="188">
        <v>134576</v>
      </c>
      <c r="O81" s="189">
        <v>545072</v>
      </c>
      <c r="P81" s="188">
        <f>SUM(J81:O81)</f>
        <v>1852728</v>
      </c>
      <c r="Q81" s="192">
        <f>I81+P81</f>
        <v>1925528</v>
      </c>
    </row>
    <row r="82" spans="3:17" ht="18" customHeight="1">
      <c r="C82" s="131"/>
      <c r="D82" s="134"/>
      <c r="E82" s="293" t="s">
        <v>105</v>
      </c>
      <c r="F82" s="294"/>
      <c r="G82" s="188">
        <v>164800</v>
      </c>
      <c r="H82" s="189">
        <v>53000</v>
      </c>
      <c r="I82" s="190">
        <f>SUM(G82:H82)</f>
        <v>217800</v>
      </c>
      <c r="J82" s="191">
        <v>425900</v>
      </c>
      <c r="K82" s="225">
        <v>1483400</v>
      </c>
      <c r="L82" s="188">
        <v>1778600</v>
      </c>
      <c r="M82" s="188">
        <v>1205100</v>
      </c>
      <c r="N82" s="188">
        <v>1210300</v>
      </c>
      <c r="O82" s="189">
        <v>1362100</v>
      </c>
      <c r="P82" s="188">
        <f>SUM(J82:O82)</f>
        <v>7465400</v>
      </c>
      <c r="Q82" s="192">
        <f>I82+P82</f>
        <v>7683200</v>
      </c>
    </row>
    <row r="83" spans="3:17" ht="18" customHeight="1">
      <c r="C83" s="131"/>
      <c r="D83" s="132" t="s">
        <v>71</v>
      </c>
      <c r="E83" s="137"/>
      <c r="F83" s="136"/>
      <c r="G83" s="188">
        <f aca="true" t="shared" si="22" ref="G83:Q83">SUM(G84:G85)</f>
        <v>5574545</v>
      </c>
      <c r="H83" s="189">
        <f t="shared" si="22"/>
        <v>5501266</v>
      </c>
      <c r="I83" s="190">
        <f t="shared" si="22"/>
        <v>11075811</v>
      </c>
      <c r="J83" s="191">
        <f t="shared" si="22"/>
        <v>11625025</v>
      </c>
      <c r="K83" s="225">
        <f t="shared" si="22"/>
        <v>58023851</v>
      </c>
      <c r="L83" s="188">
        <f t="shared" si="22"/>
        <v>44451088</v>
      </c>
      <c r="M83" s="188">
        <f t="shared" si="22"/>
        <v>41384713</v>
      </c>
      <c r="N83" s="188">
        <f t="shared" si="22"/>
        <v>20895357</v>
      </c>
      <c r="O83" s="189">
        <f t="shared" si="22"/>
        <v>12216766</v>
      </c>
      <c r="P83" s="188">
        <f t="shared" si="22"/>
        <v>188596800</v>
      </c>
      <c r="Q83" s="192">
        <f t="shared" si="22"/>
        <v>199672611</v>
      </c>
    </row>
    <row r="84" spans="3:17" ht="18" customHeight="1">
      <c r="C84" s="131"/>
      <c r="D84" s="134"/>
      <c r="E84" s="138" t="s">
        <v>97</v>
      </c>
      <c r="F84" s="138"/>
      <c r="G84" s="188">
        <v>4889715</v>
      </c>
      <c r="H84" s="189">
        <v>4875051</v>
      </c>
      <c r="I84" s="190">
        <f>SUM(G84:H84)</f>
        <v>9764766</v>
      </c>
      <c r="J84" s="191">
        <v>10184445</v>
      </c>
      <c r="K84" s="225">
        <v>48853070</v>
      </c>
      <c r="L84" s="188">
        <v>35886016</v>
      </c>
      <c r="M84" s="188">
        <v>31774492</v>
      </c>
      <c r="N84" s="188">
        <v>16211613</v>
      </c>
      <c r="O84" s="189">
        <v>8772762</v>
      </c>
      <c r="P84" s="188">
        <f>SUM(J84:O84)</f>
        <v>151682398</v>
      </c>
      <c r="Q84" s="192">
        <f>I84+P84</f>
        <v>161447164</v>
      </c>
    </row>
    <row r="85" spans="3:17" ht="18" customHeight="1">
      <c r="C85" s="131"/>
      <c r="D85" s="134"/>
      <c r="E85" s="138" t="s">
        <v>98</v>
      </c>
      <c r="F85" s="138"/>
      <c r="G85" s="188">
        <v>684830</v>
      </c>
      <c r="H85" s="189">
        <v>626215</v>
      </c>
      <c r="I85" s="190">
        <f>SUM(G85:H85)</f>
        <v>1311045</v>
      </c>
      <c r="J85" s="191">
        <v>1440580</v>
      </c>
      <c r="K85" s="225">
        <v>9170781</v>
      </c>
      <c r="L85" s="188">
        <v>8565072</v>
      </c>
      <c r="M85" s="188">
        <v>9610221</v>
      </c>
      <c r="N85" s="188">
        <v>4683744</v>
      </c>
      <c r="O85" s="189">
        <v>3444004</v>
      </c>
      <c r="P85" s="188">
        <f>SUM(J85:O85)</f>
        <v>36914402</v>
      </c>
      <c r="Q85" s="192">
        <f>I85+P85</f>
        <v>38225447</v>
      </c>
    </row>
    <row r="86" spans="3:17" ht="18" customHeight="1">
      <c r="C86" s="131"/>
      <c r="D86" s="132" t="s">
        <v>72</v>
      </c>
      <c r="E86" s="133"/>
      <c r="F86" s="133"/>
      <c r="G86" s="188">
        <f aca="true" t="shared" si="23" ref="G86:Q86">SUM(G87:G89)</f>
        <v>65498</v>
      </c>
      <c r="H86" s="189">
        <f t="shared" si="23"/>
        <v>189049</v>
      </c>
      <c r="I86" s="190">
        <f t="shared" si="23"/>
        <v>254547</v>
      </c>
      <c r="J86" s="191">
        <f t="shared" si="23"/>
        <v>318205</v>
      </c>
      <c r="K86" s="225">
        <f t="shared" si="23"/>
        <v>6947116</v>
      </c>
      <c r="L86" s="188">
        <f t="shared" si="23"/>
        <v>8984843</v>
      </c>
      <c r="M86" s="188">
        <f t="shared" si="23"/>
        <v>13583221</v>
      </c>
      <c r="N86" s="188">
        <f t="shared" si="23"/>
        <v>10157234</v>
      </c>
      <c r="O86" s="189">
        <f t="shared" si="23"/>
        <v>10924887</v>
      </c>
      <c r="P86" s="188">
        <f t="shared" si="23"/>
        <v>50915506</v>
      </c>
      <c r="Q86" s="192">
        <f t="shared" si="23"/>
        <v>51170053</v>
      </c>
    </row>
    <row r="87" spans="3:17" ht="18" customHeight="1">
      <c r="C87" s="131"/>
      <c r="D87" s="134"/>
      <c r="E87" s="135" t="s">
        <v>99</v>
      </c>
      <c r="F87" s="136"/>
      <c r="G87" s="188">
        <v>31074</v>
      </c>
      <c r="H87" s="189">
        <v>146773</v>
      </c>
      <c r="I87" s="190">
        <f>SUM(G87:H87)</f>
        <v>177847</v>
      </c>
      <c r="J87" s="191">
        <v>224492</v>
      </c>
      <c r="K87" s="225">
        <v>5502474</v>
      </c>
      <c r="L87" s="188">
        <v>6913588</v>
      </c>
      <c r="M87" s="188">
        <v>10468135</v>
      </c>
      <c r="N87" s="188">
        <v>8313040</v>
      </c>
      <c r="O87" s="189">
        <v>8197583</v>
      </c>
      <c r="P87" s="188">
        <f>SUM(J87:O87)</f>
        <v>39619312</v>
      </c>
      <c r="Q87" s="192">
        <f>I87+P87</f>
        <v>39797159</v>
      </c>
    </row>
    <row r="88" spans="3:17" ht="18" customHeight="1">
      <c r="C88" s="131"/>
      <c r="D88" s="134"/>
      <c r="E88" s="287" t="s">
        <v>100</v>
      </c>
      <c r="F88" s="289"/>
      <c r="G88" s="188">
        <v>34424</v>
      </c>
      <c r="H88" s="189">
        <v>42276</v>
      </c>
      <c r="I88" s="190">
        <f>SUM(G88:H88)</f>
        <v>76700</v>
      </c>
      <c r="J88" s="191">
        <v>93713</v>
      </c>
      <c r="K88" s="225">
        <v>1444642</v>
      </c>
      <c r="L88" s="188">
        <v>2071255</v>
      </c>
      <c r="M88" s="188">
        <v>3115086</v>
      </c>
      <c r="N88" s="188">
        <v>1844194</v>
      </c>
      <c r="O88" s="189">
        <v>2727304</v>
      </c>
      <c r="P88" s="188">
        <f>SUM(J88:O88)</f>
        <v>11296194</v>
      </c>
      <c r="Q88" s="192">
        <f>I88+P88</f>
        <v>11372894</v>
      </c>
    </row>
    <row r="89" spans="3:17" ht="18" customHeight="1">
      <c r="C89" s="131"/>
      <c r="D89" s="138"/>
      <c r="E89" s="287" t="s">
        <v>101</v>
      </c>
      <c r="F89" s="289"/>
      <c r="G89" s="188">
        <v>0</v>
      </c>
      <c r="H89" s="189">
        <v>0</v>
      </c>
      <c r="I89" s="190">
        <f>SUM(G89:H89)</f>
        <v>0</v>
      </c>
      <c r="J89" s="191">
        <v>0</v>
      </c>
      <c r="K89" s="225">
        <v>0</v>
      </c>
      <c r="L89" s="188">
        <v>0</v>
      </c>
      <c r="M89" s="188">
        <v>0</v>
      </c>
      <c r="N89" s="188">
        <v>0</v>
      </c>
      <c r="O89" s="189">
        <v>0</v>
      </c>
      <c r="P89" s="188">
        <f>SUM(J89:O89)</f>
        <v>0</v>
      </c>
      <c r="Q89" s="192">
        <f>I89+P89</f>
        <v>0</v>
      </c>
    </row>
    <row r="90" spans="3:17" ht="18" customHeight="1">
      <c r="C90" s="131"/>
      <c r="D90" s="132" t="s">
        <v>73</v>
      </c>
      <c r="E90" s="133"/>
      <c r="F90" s="139"/>
      <c r="G90" s="188">
        <f aca="true" t="shared" si="24" ref="G90:Q90">SUM(G91:G93)</f>
        <v>3399874</v>
      </c>
      <c r="H90" s="189">
        <f t="shared" si="24"/>
        <v>1958450</v>
      </c>
      <c r="I90" s="190">
        <f t="shared" si="24"/>
        <v>5358324</v>
      </c>
      <c r="J90" s="191">
        <f t="shared" si="24"/>
        <v>3884240</v>
      </c>
      <c r="K90" s="189">
        <f t="shared" si="24"/>
        <v>13564339</v>
      </c>
      <c r="L90" s="188">
        <f t="shared" si="24"/>
        <v>11464985</v>
      </c>
      <c r="M90" s="188">
        <f t="shared" si="24"/>
        <v>12560689</v>
      </c>
      <c r="N90" s="188">
        <f t="shared" si="24"/>
        <v>6566185</v>
      </c>
      <c r="O90" s="189">
        <f t="shared" si="24"/>
        <v>8174911</v>
      </c>
      <c r="P90" s="188">
        <f t="shared" si="24"/>
        <v>56215349</v>
      </c>
      <c r="Q90" s="192">
        <f t="shared" si="24"/>
        <v>61573673</v>
      </c>
    </row>
    <row r="91" spans="3:17" ht="18" customHeight="1">
      <c r="C91" s="131"/>
      <c r="D91" s="134"/>
      <c r="E91" s="140" t="s">
        <v>102</v>
      </c>
      <c r="F91" s="136"/>
      <c r="G91" s="188">
        <v>1547380</v>
      </c>
      <c r="H91" s="189">
        <v>1059200</v>
      </c>
      <c r="I91" s="190">
        <f>SUM(G91:H91)</f>
        <v>2606580</v>
      </c>
      <c r="J91" s="191">
        <v>3087290</v>
      </c>
      <c r="K91" s="189">
        <v>10689670</v>
      </c>
      <c r="L91" s="188">
        <v>9436200</v>
      </c>
      <c r="M91" s="188">
        <v>9578300</v>
      </c>
      <c r="N91" s="188">
        <v>5999190</v>
      </c>
      <c r="O91" s="189">
        <v>7776790</v>
      </c>
      <c r="P91" s="188">
        <f>SUM(J91:O91)</f>
        <v>46567440</v>
      </c>
      <c r="Q91" s="192">
        <f>I91+P91</f>
        <v>49174020</v>
      </c>
    </row>
    <row r="92" spans="3:17" ht="18" customHeight="1">
      <c r="C92" s="131"/>
      <c r="D92" s="141"/>
      <c r="E92" s="138" t="s">
        <v>74</v>
      </c>
      <c r="F92" s="142"/>
      <c r="G92" s="188">
        <v>167150</v>
      </c>
      <c r="H92" s="189">
        <v>115500</v>
      </c>
      <c r="I92" s="190">
        <f>SUM(G92:H92)</f>
        <v>282650</v>
      </c>
      <c r="J92" s="191">
        <v>251145</v>
      </c>
      <c r="K92" s="189">
        <v>694157</v>
      </c>
      <c r="L92" s="188">
        <v>337128</v>
      </c>
      <c r="M92" s="188">
        <v>953589</v>
      </c>
      <c r="N92" s="188">
        <v>231230</v>
      </c>
      <c r="O92" s="189">
        <v>198121</v>
      </c>
      <c r="P92" s="188">
        <f>SUM(J92:O92)</f>
        <v>2665370</v>
      </c>
      <c r="Q92" s="192">
        <f>I92+P92</f>
        <v>2948020</v>
      </c>
    </row>
    <row r="93" spans="3:17" ht="18" customHeight="1">
      <c r="C93" s="131"/>
      <c r="D93" s="143"/>
      <c r="E93" s="135" t="s">
        <v>75</v>
      </c>
      <c r="F93" s="144"/>
      <c r="G93" s="188">
        <v>1685344</v>
      </c>
      <c r="H93" s="189">
        <v>783750</v>
      </c>
      <c r="I93" s="190">
        <f>SUM(G93:H93)</f>
        <v>2469094</v>
      </c>
      <c r="J93" s="191">
        <v>545805</v>
      </c>
      <c r="K93" s="189">
        <v>2180512</v>
      </c>
      <c r="L93" s="188">
        <v>1691657</v>
      </c>
      <c r="M93" s="188">
        <v>2028800</v>
      </c>
      <c r="N93" s="188">
        <v>335765</v>
      </c>
      <c r="O93" s="189">
        <v>200000</v>
      </c>
      <c r="P93" s="188">
        <f>SUM(J93:O93)</f>
        <v>6982539</v>
      </c>
      <c r="Q93" s="192">
        <f>I93+P93</f>
        <v>9451633</v>
      </c>
    </row>
    <row r="94" spans="3:17" ht="18" customHeight="1">
      <c r="C94" s="131"/>
      <c r="D94" s="134" t="s">
        <v>76</v>
      </c>
      <c r="E94" s="145"/>
      <c r="F94" s="145"/>
      <c r="G94" s="188">
        <v>1081130</v>
      </c>
      <c r="H94" s="189">
        <v>1033349</v>
      </c>
      <c r="I94" s="190">
        <f>SUM(G94:H94)</f>
        <v>2114479</v>
      </c>
      <c r="J94" s="191">
        <v>2075400</v>
      </c>
      <c r="K94" s="189">
        <v>12890912</v>
      </c>
      <c r="L94" s="188">
        <v>8518731</v>
      </c>
      <c r="M94" s="188">
        <v>8455703</v>
      </c>
      <c r="N94" s="188">
        <v>8044538</v>
      </c>
      <c r="O94" s="189">
        <v>4822255</v>
      </c>
      <c r="P94" s="188">
        <f>SUM(J94:O94)</f>
        <v>44807539</v>
      </c>
      <c r="Q94" s="192">
        <f>I94+P94</f>
        <v>46922018</v>
      </c>
    </row>
    <row r="95" spans="3:17" ht="18" customHeight="1">
      <c r="C95" s="146"/>
      <c r="D95" s="147" t="s">
        <v>103</v>
      </c>
      <c r="E95" s="148"/>
      <c r="F95" s="148"/>
      <c r="G95" s="193">
        <v>3910560</v>
      </c>
      <c r="H95" s="194">
        <v>1373480</v>
      </c>
      <c r="I95" s="195">
        <f>SUM(G95:H95)</f>
        <v>5284040</v>
      </c>
      <c r="J95" s="196">
        <v>10245156</v>
      </c>
      <c r="K95" s="194">
        <v>21292580</v>
      </c>
      <c r="L95" s="193">
        <v>11482600</v>
      </c>
      <c r="M95" s="193">
        <v>10795315</v>
      </c>
      <c r="N95" s="193">
        <v>5555664</v>
      </c>
      <c r="O95" s="194">
        <v>5625872</v>
      </c>
      <c r="P95" s="195">
        <f>SUM(J95:O95)</f>
        <v>64997187</v>
      </c>
      <c r="Q95" s="197">
        <f>I95+P95</f>
        <v>70281227</v>
      </c>
    </row>
    <row r="96" spans="3:17" ht="18" customHeight="1">
      <c r="C96" s="128" t="s">
        <v>77</v>
      </c>
      <c r="D96" s="149"/>
      <c r="E96" s="150"/>
      <c r="F96" s="151"/>
      <c r="G96" s="183">
        <f aca="true" t="shared" si="25" ref="G96:P96">SUM(G97:G102)</f>
        <v>43884</v>
      </c>
      <c r="H96" s="184">
        <f t="shared" si="25"/>
        <v>0</v>
      </c>
      <c r="I96" s="185">
        <f t="shared" si="25"/>
        <v>43884</v>
      </c>
      <c r="J96" s="186">
        <f t="shared" si="25"/>
        <v>139602</v>
      </c>
      <c r="K96" s="224">
        <f t="shared" si="25"/>
        <v>23127908</v>
      </c>
      <c r="L96" s="183">
        <f t="shared" si="25"/>
        <v>30710696</v>
      </c>
      <c r="M96" s="183">
        <f t="shared" si="25"/>
        <v>22692016</v>
      </c>
      <c r="N96" s="183">
        <f t="shared" si="25"/>
        <v>14278099</v>
      </c>
      <c r="O96" s="184">
        <f t="shared" si="25"/>
        <v>6426272</v>
      </c>
      <c r="P96" s="183">
        <f t="shared" si="25"/>
        <v>97374593</v>
      </c>
      <c r="Q96" s="187">
        <f>SUM(Q97:Q102)</f>
        <v>97418477</v>
      </c>
    </row>
    <row r="97" spans="3:17" ht="18" customHeight="1">
      <c r="C97" s="131"/>
      <c r="D97" s="287" t="s">
        <v>78</v>
      </c>
      <c r="E97" s="288"/>
      <c r="F97" s="289"/>
      <c r="G97" s="198"/>
      <c r="H97" s="199"/>
      <c r="I97" s="200"/>
      <c r="J97" s="201"/>
      <c r="K97" s="225">
        <v>0</v>
      </c>
      <c r="L97" s="188">
        <v>0</v>
      </c>
      <c r="M97" s="188">
        <v>0</v>
      </c>
      <c r="N97" s="188">
        <v>0</v>
      </c>
      <c r="O97" s="189">
        <v>0</v>
      </c>
      <c r="P97" s="188">
        <f aca="true" t="shared" si="26" ref="P97:P102">SUM(J97:O97)</f>
        <v>0</v>
      </c>
      <c r="Q97" s="192">
        <f aca="true" t="shared" si="27" ref="Q97:Q102">I97+P97</f>
        <v>0</v>
      </c>
    </row>
    <row r="98" spans="3:17" ht="18" customHeight="1">
      <c r="C98" s="131"/>
      <c r="D98" s="287" t="s">
        <v>79</v>
      </c>
      <c r="E98" s="288"/>
      <c r="F98" s="289"/>
      <c r="G98" s="188">
        <v>43884</v>
      </c>
      <c r="H98" s="189">
        <v>0</v>
      </c>
      <c r="I98" s="190">
        <f>SUM(G98:H98)</f>
        <v>43884</v>
      </c>
      <c r="J98" s="191">
        <v>139602</v>
      </c>
      <c r="K98" s="225">
        <v>1723292</v>
      </c>
      <c r="L98" s="188">
        <v>2710972</v>
      </c>
      <c r="M98" s="188">
        <v>3478021</v>
      </c>
      <c r="N98" s="188">
        <v>2169238</v>
      </c>
      <c r="O98" s="189">
        <v>2207949</v>
      </c>
      <c r="P98" s="188">
        <f t="shared" si="26"/>
        <v>12429074</v>
      </c>
      <c r="Q98" s="192">
        <f>I98+P98</f>
        <v>12472958</v>
      </c>
    </row>
    <row r="99" spans="3:17" ht="18" customHeight="1">
      <c r="C99" s="131"/>
      <c r="D99" s="287" t="s">
        <v>80</v>
      </c>
      <c r="E99" s="288"/>
      <c r="F99" s="289"/>
      <c r="G99" s="188">
        <v>0</v>
      </c>
      <c r="H99" s="189">
        <v>0</v>
      </c>
      <c r="I99" s="190">
        <f>SUM(G99:H99)</f>
        <v>0</v>
      </c>
      <c r="J99" s="191">
        <v>0</v>
      </c>
      <c r="K99" s="225">
        <v>0</v>
      </c>
      <c r="L99" s="188">
        <v>0</v>
      </c>
      <c r="M99" s="188">
        <v>244690</v>
      </c>
      <c r="N99" s="188">
        <v>0</v>
      </c>
      <c r="O99" s="189">
        <v>0</v>
      </c>
      <c r="P99" s="188">
        <f>SUM(J99:O99)</f>
        <v>244690</v>
      </c>
      <c r="Q99" s="192">
        <f t="shared" si="27"/>
        <v>244690</v>
      </c>
    </row>
    <row r="100" spans="3:17" ht="18" customHeight="1">
      <c r="C100" s="131"/>
      <c r="D100" s="287" t="s">
        <v>81</v>
      </c>
      <c r="E100" s="288"/>
      <c r="F100" s="289"/>
      <c r="G100" s="199"/>
      <c r="H100" s="189">
        <v>0</v>
      </c>
      <c r="I100" s="190">
        <f>SUM(G100:H100)</f>
        <v>0</v>
      </c>
      <c r="J100" s="201"/>
      <c r="K100" s="225">
        <v>21404616</v>
      </c>
      <c r="L100" s="188">
        <v>27999724</v>
      </c>
      <c r="M100" s="188">
        <v>18969305</v>
      </c>
      <c r="N100" s="188">
        <v>12108861</v>
      </c>
      <c r="O100" s="189">
        <v>4218323</v>
      </c>
      <c r="P100" s="188">
        <f t="shared" si="26"/>
        <v>84700829</v>
      </c>
      <c r="Q100" s="192">
        <f t="shared" si="27"/>
        <v>84700829</v>
      </c>
    </row>
    <row r="101" spans="3:17" ht="18" customHeight="1">
      <c r="C101" s="131"/>
      <c r="D101" s="287" t="s">
        <v>82</v>
      </c>
      <c r="E101" s="288"/>
      <c r="F101" s="289"/>
      <c r="G101" s="198"/>
      <c r="H101" s="199"/>
      <c r="I101" s="200"/>
      <c r="J101" s="202"/>
      <c r="K101" s="225">
        <v>0</v>
      </c>
      <c r="L101" s="188">
        <v>0</v>
      </c>
      <c r="M101" s="188">
        <v>0</v>
      </c>
      <c r="N101" s="188">
        <v>0</v>
      </c>
      <c r="O101" s="189">
        <v>0</v>
      </c>
      <c r="P101" s="188">
        <f t="shared" si="26"/>
        <v>0</v>
      </c>
      <c r="Q101" s="192">
        <f t="shared" si="27"/>
        <v>0</v>
      </c>
    </row>
    <row r="102" spans="3:17" ht="18" customHeight="1">
      <c r="C102" s="152"/>
      <c r="D102" s="290" t="s">
        <v>83</v>
      </c>
      <c r="E102" s="291"/>
      <c r="F102" s="292"/>
      <c r="G102" s="193">
        <v>0</v>
      </c>
      <c r="H102" s="194">
        <v>0</v>
      </c>
      <c r="I102" s="195">
        <f>SUM(G102:H102)</f>
        <v>0</v>
      </c>
      <c r="J102" s="203"/>
      <c r="K102" s="226">
        <v>0</v>
      </c>
      <c r="L102" s="193">
        <v>0</v>
      </c>
      <c r="M102" s="193">
        <v>0</v>
      </c>
      <c r="N102" s="193">
        <v>0</v>
      </c>
      <c r="O102" s="194">
        <v>0</v>
      </c>
      <c r="P102" s="193">
        <f t="shared" si="26"/>
        <v>0</v>
      </c>
      <c r="Q102" s="197">
        <f t="shared" si="27"/>
        <v>0</v>
      </c>
    </row>
    <row r="103" spans="3:17" ht="18" customHeight="1">
      <c r="C103" s="131" t="s">
        <v>104</v>
      </c>
      <c r="D103" s="133"/>
      <c r="E103" s="133"/>
      <c r="F103" s="133"/>
      <c r="G103" s="184">
        <f>SUM(G104:G106)</f>
        <v>0</v>
      </c>
      <c r="H103" s="184">
        <f>SUM(H104:H106)</f>
        <v>1435255</v>
      </c>
      <c r="I103" s="185">
        <f>SUM(I104:I106)</f>
        <v>1435255</v>
      </c>
      <c r="J103" s="204"/>
      <c r="K103" s="224">
        <f aca="true" t="shared" si="28" ref="K103:P103">SUM(K104:K106)</f>
        <v>60900608</v>
      </c>
      <c r="L103" s="183">
        <f t="shared" si="28"/>
        <v>90402915</v>
      </c>
      <c r="M103" s="183">
        <f t="shared" si="28"/>
        <v>126932044</v>
      </c>
      <c r="N103" s="183">
        <f t="shared" si="28"/>
        <v>156925451</v>
      </c>
      <c r="O103" s="184">
        <f t="shared" si="28"/>
        <v>207891738</v>
      </c>
      <c r="P103" s="183">
        <f t="shared" si="28"/>
        <v>643052756</v>
      </c>
      <c r="Q103" s="187">
        <f>SUM(Q104:Q106)</f>
        <v>644488011</v>
      </c>
    </row>
    <row r="104" spans="3:17" ht="18" customHeight="1">
      <c r="C104" s="131"/>
      <c r="D104" s="140" t="s">
        <v>31</v>
      </c>
      <c r="E104" s="140"/>
      <c r="F104" s="144"/>
      <c r="G104" s="189">
        <v>0</v>
      </c>
      <c r="H104" s="189">
        <v>892656</v>
      </c>
      <c r="I104" s="190">
        <f>SUM(G104:H104)</f>
        <v>892656</v>
      </c>
      <c r="J104" s="201"/>
      <c r="K104" s="225">
        <v>16768024</v>
      </c>
      <c r="L104" s="188">
        <v>35172276</v>
      </c>
      <c r="M104" s="188">
        <v>52403328</v>
      </c>
      <c r="N104" s="188">
        <v>77070278</v>
      </c>
      <c r="O104" s="189">
        <v>83680830</v>
      </c>
      <c r="P104" s="188">
        <f>SUM(J104:O104)</f>
        <v>265094736</v>
      </c>
      <c r="Q104" s="192">
        <f>I104+P104</f>
        <v>265987392</v>
      </c>
    </row>
    <row r="105" spans="3:17" ht="18" customHeight="1">
      <c r="C105" s="131"/>
      <c r="D105" s="140" t="s">
        <v>32</v>
      </c>
      <c r="E105" s="140"/>
      <c r="F105" s="144"/>
      <c r="G105" s="188">
        <v>0</v>
      </c>
      <c r="H105" s="189">
        <v>542599</v>
      </c>
      <c r="I105" s="190">
        <f>SUM(G105:H105)</f>
        <v>542599</v>
      </c>
      <c r="J105" s="202"/>
      <c r="K105" s="225">
        <v>41553051</v>
      </c>
      <c r="L105" s="188">
        <v>53284921</v>
      </c>
      <c r="M105" s="188">
        <v>62136143</v>
      </c>
      <c r="N105" s="188">
        <v>50887529</v>
      </c>
      <c r="O105" s="189">
        <v>35009505</v>
      </c>
      <c r="P105" s="188">
        <f>SUM(J105:O105)</f>
        <v>242871149</v>
      </c>
      <c r="Q105" s="192">
        <f>I105+P105</f>
        <v>243413748</v>
      </c>
    </row>
    <row r="106" spans="3:17" ht="18" customHeight="1">
      <c r="C106" s="131"/>
      <c r="D106" s="153" t="s">
        <v>33</v>
      </c>
      <c r="E106" s="153"/>
      <c r="F106" s="154"/>
      <c r="G106" s="205">
        <v>0</v>
      </c>
      <c r="H106" s="206">
        <v>0</v>
      </c>
      <c r="I106" s="207">
        <f>SUM(G106:H106)</f>
        <v>0</v>
      </c>
      <c r="J106" s="208"/>
      <c r="K106" s="227">
        <v>2579533</v>
      </c>
      <c r="L106" s="210">
        <v>1945718</v>
      </c>
      <c r="M106" s="210">
        <v>12392573</v>
      </c>
      <c r="N106" s="210">
        <v>28967644</v>
      </c>
      <c r="O106" s="209">
        <v>89201403</v>
      </c>
      <c r="P106" s="210">
        <f>SUM(J106:O106)</f>
        <v>135086871</v>
      </c>
      <c r="Q106" s="211">
        <f>I106+P106</f>
        <v>135086871</v>
      </c>
    </row>
    <row r="107" spans="3:17" ht="18" customHeight="1" thickBot="1">
      <c r="C107" s="157"/>
      <c r="D107" s="158" t="s">
        <v>84</v>
      </c>
      <c r="E107" s="158"/>
      <c r="F107" s="158"/>
      <c r="G107" s="212">
        <f aca="true" t="shared" si="29" ref="G107:P107">G76+G96+G103</f>
        <v>26487698</v>
      </c>
      <c r="H107" s="213">
        <f t="shared" si="29"/>
        <v>17200955</v>
      </c>
      <c r="I107" s="214">
        <f t="shared" si="29"/>
        <v>43688653</v>
      </c>
      <c r="J107" s="215">
        <f t="shared" si="29"/>
        <v>52534476</v>
      </c>
      <c r="K107" s="228">
        <f t="shared" si="29"/>
        <v>280599845</v>
      </c>
      <c r="L107" s="212">
        <f t="shared" si="29"/>
        <v>266010981</v>
      </c>
      <c r="M107" s="212">
        <f t="shared" si="29"/>
        <v>293594246</v>
      </c>
      <c r="N107" s="212">
        <f t="shared" si="29"/>
        <v>265914185</v>
      </c>
      <c r="O107" s="213">
        <f t="shared" si="29"/>
        <v>324073265</v>
      </c>
      <c r="P107" s="212">
        <f t="shared" si="29"/>
        <v>1482726998</v>
      </c>
      <c r="Q107" s="216">
        <f>Q76+Q96+Q103</f>
        <v>1526415651</v>
      </c>
    </row>
    <row r="108" spans="3:17" ht="18" customHeight="1">
      <c r="C108" s="124" t="s">
        <v>87</v>
      </c>
      <c r="D108" s="125"/>
      <c r="E108" s="125"/>
      <c r="F108" s="125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8"/>
    </row>
    <row r="109" spans="3:17" ht="18" customHeight="1">
      <c r="C109" s="128" t="s">
        <v>70</v>
      </c>
      <c r="D109" s="129"/>
      <c r="E109" s="129"/>
      <c r="F109" s="130"/>
      <c r="G109" s="183">
        <f aca="true" t="shared" si="30" ref="G109:Q109">G110+G116+G119+G123+G127+G128</f>
        <v>24190432</v>
      </c>
      <c r="H109" s="184">
        <f t="shared" si="30"/>
        <v>14326398</v>
      </c>
      <c r="I109" s="185">
        <f t="shared" si="30"/>
        <v>38516830</v>
      </c>
      <c r="J109" s="186">
        <f t="shared" si="30"/>
        <v>48179268</v>
      </c>
      <c r="K109" s="224">
        <f t="shared" si="30"/>
        <v>179042109</v>
      </c>
      <c r="L109" s="183">
        <f t="shared" si="30"/>
        <v>131555133</v>
      </c>
      <c r="M109" s="183">
        <f t="shared" si="30"/>
        <v>130652033</v>
      </c>
      <c r="N109" s="183">
        <f t="shared" si="30"/>
        <v>85794778</v>
      </c>
      <c r="O109" s="184">
        <f t="shared" si="30"/>
        <v>99341936</v>
      </c>
      <c r="P109" s="183">
        <f t="shared" si="30"/>
        <v>674565257</v>
      </c>
      <c r="Q109" s="187">
        <f t="shared" si="30"/>
        <v>713082087</v>
      </c>
    </row>
    <row r="110" spans="3:17" ht="18" customHeight="1">
      <c r="C110" s="131"/>
      <c r="D110" s="132" t="s">
        <v>91</v>
      </c>
      <c r="E110" s="133"/>
      <c r="F110" s="133"/>
      <c r="G110" s="188">
        <f aca="true" t="shared" si="31" ref="G110:Q110">SUM(G111:G115)</f>
        <v>11170973</v>
      </c>
      <c r="H110" s="189">
        <f t="shared" si="31"/>
        <v>5139059</v>
      </c>
      <c r="I110" s="190">
        <f t="shared" si="31"/>
        <v>16310032</v>
      </c>
      <c r="J110" s="191">
        <f t="shared" si="31"/>
        <v>21821711</v>
      </c>
      <c r="K110" s="225">
        <f t="shared" si="31"/>
        <v>75466517</v>
      </c>
      <c r="L110" s="188">
        <f t="shared" si="31"/>
        <v>53995214</v>
      </c>
      <c r="M110" s="188">
        <f t="shared" si="31"/>
        <v>51471152</v>
      </c>
      <c r="N110" s="188">
        <f t="shared" si="31"/>
        <v>39142289</v>
      </c>
      <c r="O110" s="189">
        <f t="shared" si="31"/>
        <v>61191242</v>
      </c>
      <c r="P110" s="188">
        <f t="shared" si="31"/>
        <v>303088125</v>
      </c>
      <c r="Q110" s="192">
        <f t="shared" si="31"/>
        <v>319398157</v>
      </c>
    </row>
    <row r="111" spans="3:17" ht="18" customHeight="1">
      <c r="C111" s="131"/>
      <c r="D111" s="134"/>
      <c r="E111" s="135" t="s">
        <v>92</v>
      </c>
      <c r="F111" s="136"/>
      <c r="G111" s="188">
        <v>10022922</v>
      </c>
      <c r="H111" s="189">
        <v>4302502</v>
      </c>
      <c r="I111" s="190">
        <f>SUM(G111:H111)</f>
        <v>14325424</v>
      </c>
      <c r="J111" s="191">
        <v>20260606</v>
      </c>
      <c r="K111" s="225">
        <v>64514549</v>
      </c>
      <c r="L111" s="188">
        <v>43165967</v>
      </c>
      <c r="M111" s="188">
        <v>38173864</v>
      </c>
      <c r="N111" s="188">
        <v>27978455</v>
      </c>
      <c r="O111" s="189">
        <v>37593640</v>
      </c>
      <c r="P111" s="188">
        <f>SUM(J111:O111)</f>
        <v>231687081</v>
      </c>
      <c r="Q111" s="192">
        <f>I111+P111</f>
        <v>246012505</v>
      </c>
    </row>
    <row r="112" spans="3:17" ht="18" customHeight="1">
      <c r="C112" s="131"/>
      <c r="D112" s="134"/>
      <c r="E112" s="135" t="s">
        <v>93</v>
      </c>
      <c r="F112" s="136"/>
      <c r="G112" s="188">
        <v>0</v>
      </c>
      <c r="H112" s="189">
        <v>0</v>
      </c>
      <c r="I112" s="190">
        <f>SUM(G112:H112)</f>
        <v>0</v>
      </c>
      <c r="J112" s="191">
        <v>0</v>
      </c>
      <c r="K112" s="225">
        <v>405450</v>
      </c>
      <c r="L112" s="188">
        <v>804460</v>
      </c>
      <c r="M112" s="188">
        <v>1664498</v>
      </c>
      <c r="N112" s="188">
        <v>2343032</v>
      </c>
      <c r="O112" s="189">
        <v>9546606</v>
      </c>
      <c r="P112" s="188">
        <f>SUM(J112:O112)</f>
        <v>14764046</v>
      </c>
      <c r="Q112" s="192">
        <f>I112+P112</f>
        <v>14764046</v>
      </c>
    </row>
    <row r="113" spans="3:17" ht="18" customHeight="1">
      <c r="C113" s="131"/>
      <c r="D113" s="134"/>
      <c r="E113" s="135" t="s">
        <v>94</v>
      </c>
      <c r="F113" s="136"/>
      <c r="G113" s="188">
        <v>966971</v>
      </c>
      <c r="H113" s="189">
        <v>756097</v>
      </c>
      <c r="I113" s="190">
        <f>SUM(G113:H113)</f>
        <v>1723068</v>
      </c>
      <c r="J113" s="191">
        <v>1090187</v>
      </c>
      <c r="K113" s="225">
        <v>8795230</v>
      </c>
      <c r="L113" s="188">
        <v>8095087</v>
      </c>
      <c r="M113" s="188">
        <v>10325251</v>
      </c>
      <c r="N113" s="188">
        <v>7610417</v>
      </c>
      <c r="O113" s="189">
        <v>12334551</v>
      </c>
      <c r="P113" s="188">
        <f>SUM(J113:O113)</f>
        <v>48250723</v>
      </c>
      <c r="Q113" s="192">
        <f>I113+P113</f>
        <v>49973791</v>
      </c>
    </row>
    <row r="114" spans="3:17" ht="18" customHeight="1">
      <c r="C114" s="131"/>
      <c r="D114" s="134"/>
      <c r="E114" s="135" t="s">
        <v>95</v>
      </c>
      <c r="F114" s="136"/>
      <c r="G114" s="188">
        <v>32760</v>
      </c>
      <c r="H114" s="189">
        <v>32760</v>
      </c>
      <c r="I114" s="190">
        <f>SUM(G114:H114)</f>
        <v>65520</v>
      </c>
      <c r="J114" s="191">
        <v>87608</v>
      </c>
      <c r="K114" s="225">
        <v>416228</v>
      </c>
      <c r="L114" s="188">
        <v>328960</v>
      </c>
      <c r="M114" s="188">
        <v>222949</v>
      </c>
      <c r="N114" s="188">
        <v>121115</v>
      </c>
      <c r="O114" s="189">
        <v>490555</v>
      </c>
      <c r="P114" s="188">
        <f>SUM(J114:O114)</f>
        <v>1667415</v>
      </c>
      <c r="Q114" s="192">
        <f>I114+P114</f>
        <v>1732935</v>
      </c>
    </row>
    <row r="115" spans="3:17" ht="18" customHeight="1">
      <c r="C115" s="131"/>
      <c r="D115" s="134"/>
      <c r="E115" s="293" t="s">
        <v>105</v>
      </c>
      <c r="F115" s="294"/>
      <c r="G115" s="188">
        <v>148320</v>
      </c>
      <c r="H115" s="189">
        <v>47700</v>
      </c>
      <c r="I115" s="190">
        <f>SUM(G115:H115)</f>
        <v>196020</v>
      </c>
      <c r="J115" s="191">
        <v>383310</v>
      </c>
      <c r="K115" s="225">
        <v>1335060</v>
      </c>
      <c r="L115" s="188">
        <v>1600740</v>
      </c>
      <c r="M115" s="188">
        <v>1084590</v>
      </c>
      <c r="N115" s="188">
        <v>1089270</v>
      </c>
      <c r="O115" s="189">
        <v>1225890</v>
      </c>
      <c r="P115" s="188">
        <f>SUM(J115:O115)</f>
        <v>6718860</v>
      </c>
      <c r="Q115" s="192">
        <f>I115+P115</f>
        <v>6914880</v>
      </c>
    </row>
    <row r="116" spans="3:17" ht="18" customHeight="1">
      <c r="C116" s="131"/>
      <c r="D116" s="132" t="s">
        <v>71</v>
      </c>
      <c r="E116" s="137"/>
      <c r="F116" s="136"/>
      <c r="G116" s="188">
        <f aca="true" t="shared" si="32" ref="G116:Q116">SUM(G117:G118)</f>
        <v>5017052</v>
      </c>
      <c r="H116" s="189">
        <f t="shared" si="32"/>
        <v>4951099</v>
      </c>
      <c r="I116" s="190">
        <f t="shared" si="32"/>
        <v>9968151</v>
      </c>
      <c r="J116" s="191">
        <f t="shared" si="32"/>
        <v>10462357</v>
      </c>
      <c r="K116" s="225">
        <f t="shared" si="32"/>
        <v>52220971</v>
      </c>
      <c r="L116" s="188">
        <f t="shared" si="32"/>
        <v>40005713</v>
      </c>
      <c r="M116" s="188">
        <f t="shared" si="32"/>
        <v>37246007</v>
      </c>
      <c r="N116" s="188">
        <f t="shared" si="32"/>
        <v>18805719</v>
      </c>
      <c r="O116" s="189">
        <f t="shared" si="32"/>
        <v>10995025</v>
      </c>
      <c r="P116" s="188">
        <f t="shared" si="32"/>
        <v>169735792</v>
      </c>
      <c r="Q116" s="192">
        <f t="shared" si="32"/>
        <v>179703943</v>
      </c>
    </row>
    <row r="117" spans="3:17" ht="18" customHeight="1">
      <c r="C117" s="131"/>
      <c r="D117" s="134"/>
      <c r="E117" s="138" t="s">
        <v>97</v>
      </c>
      <c r="F117" s="138"/>
      <c r="G117" s="188">
        <v>4400710</v>
      </c>
      <c r="H117" s="189">
        <v>4387515</v>
      </c>
      <c r="I117" s="190">
        <f>SUM(G117:H117)</f>
        <v>8788225</v>
      </c>
      <c r="J117" s="191">
        <v>9165854</v>
      </c>
      <c r="K117" s="225">
        <v>43967339</v>
      </c>
      <c r="L117" s="188">
        <v>32297201</v>
      </c>
      <c r="M117" s="188">
        <v>28596864</v>
      </c>
      <c r="N117" s="188">
        <v>14590368</v>
      </c>
      <c r="O117" s="189">
        <v>7895440</v>
      </c>
      <c r="P117" s="188">
        <f>SUM(J117:O117)</f>
        <v>136513066</v>
      </c>
      <c r="Q117" s="192">
        <f>I117+P117</f>
        <v>145301291</v>
      </c>
    </row>
    <row r="118" spans="3:17" ht="18" customHeight="1">
      <c r="C118" s="131"/>
      <c r="D118" s="134"/>
      <c r="E118" s="138" t="s">
        <v>98</v>
      </c>
      <c r="F118" s="138"/>
      <c r="G118" s="188">
        <v>616342</v>
      </c>
      <c r="H118" s="189">
        <v>563584</v>
      </c>
      <c r="I118" s="190">
        <f>SUM(G118:H118)</f>
        <v>1179926</v>
      </c>
      <c r="J118" s="191">
        <v>1296503</v>
      </c>
      <c r="K118" s="225">
        <v>8253632</v>
      </c>
      <c r="L118" s="188">
        <v>7708512</v>
      </c>
      <c r="M118" s="188">
        <v>8649143</v>
      </c>
      <c r="N118" s="188">
        <v>4215351</v>
      </c>
      <c r="O118" s="189">
        <v>3099585</v>
      </c>
      <c r="P118" s="188">
        <f>SUM(J118:O118)</f>
        <v>33222726</v>
      </c>
      <c r="Q118" s="192">
        <f>I118+P118</f>
        <v>34402652</v>
      </c>
    </row>
    <row r="119" spans="3:17" ht="18" customHeight="1">
      <c r="C119" s="131"/>
      <c r="D119" s="132" t="s">
        <v>72</v>
      </c>
      <c r="E119" s="133"/>
      <c r="F119" s="133"/>
      <c r="G119" s="188">
        <f aca="true" t="shared" si="33" ref="G119:Q119">SUM(G120:G122)</f>
        <v>58947</v>
      </c>
      <c r="H119" s="189">
        <f t="shared" si="33"/>
        <v>170142</v>
      </c>
      <c r="I119" s="190">
        <f t="shared" si="33"/>
        <v>229089</v>
      </c>
      <c r="J119" s="191">
        <f t="shared" si="33"/>
        <v>286379</v>
      </c>
      <c r="K119" s="225">
        <f t="shared" si="33"/>
        <v>6252348</v>
      </c>
      <c r="L119" s="188">
        <f t="shared" si="33"/>
        <v>8086292</v>
      </c>
      <c r="M119" s="188">
        <f t="shared" si="33"/>
        <v>12224825</v>
      </c>
      <c r="N119" s="188">
        <f t="shared" si="33"/>
        <v>9141465</v>
      </c>
      <c r="O119" s="189">
        <f t="shared" si="33"/>
        <v>9832352</v>
      </c>
      <c r="P119" s="188">
        <f t="shared" si="33"/>
        <v>45823661</v>
      </c>
      <c r="Q119" s="192">
        <f t="shared" si="33"/>
        <v>46052750</v>
      </c>
    </row>
    <row r="120" spans="3:17" ht="18" customHeight="1">
      <c r="C120" s="131"/>
      <c r="D120" s="134"/>
      <c r="E120" s="135" t="s">
        <v>99</v>
      </c>
      <c r="F120" s="136"/>
      <c r="G120" s="188">
        <v>27966</v>
      </c>
      <c r="H120" s="189">
        <v>132094</v>
      </c>
      <c r="I120" s="190">
        <f>SUM(G120:H120)</f>
        <v>160060</v>
      </c>
      <c r="J120" s="191">
        <v>202039</v>
      </c>
      <c r="K120" s="225">
        <v>4952183</v>
      </c>
      <c r="L120" s="188">
        <v>6222173</v>
      </c>
      <c r="M120" s="188">
        <v>9421260</v>
      </c>
      <c r="N120" s="188">
        <v>7481702</v>
      </c>
      <c r="O120" s="189">
        <v>7377790</v>
      </c>
      <c r="P120" s="188">
        <f>SUM(J120:O120)</f>
        <v>35657147</v>
      </c>
      <c r="Q120" s="192">
        <f>I120+P120</f>
        <v>35817207</v>
      </c>
    </row>
    <row r="121" spans="3:17" ht="18" customHeight="1">
      <c r="C121" s="131"/>
      <c r="D121" s="134"/>
      <c r="E121" s="287" t="s">
        <v>100</v>
      </c>
      <c r="F121" s="289"/>
      <c r="G121" s="188">
        <v>30981</v>
      </c>
      <c r="H121" s="189">
        <v>38048</v>
      </c>
      <c r="I121" s="190">
        <f>SUM(G121:H121)</f>
        <v>69029</v>
      </c>
      <c r="J121" s="191">
        <v>84340</v>
      </c>
      <c r="K121" s="225">
        <v>1300165</v>
      </c>
      <c r="L121" s="188">
        <v>1864119</v>
      </c>
      <c r="M121" s="188">
        <v>2803565</v>
      </c>
      <c r="N121" s="188">
        <v>1659763</v>
      </c>
      <c r="O121" s="189">
        <v>2454562</v>
      </c>
      <c r="P121" s="188">
        <f>SUM(J121:O121)</f>
        <v>10166514</v>
      </c>
      <c r="Q121" s="192">
        <f>I121+P121</f>
        <v>10235543</v>
      </c>
    </row>
    <row r="122" spans="3:17" ht="18" customHeight="1">
      <c r="C122" s="131"/>
      <c r="D122" s="138"/>
      <c r="E122" s="287" t="s">
        <v>101</v>
      </c>
      <c r="F122" s="289"/>
      <c r="G122" s="188">
        <v>0</v>
      </c>
      <c r="H122" s="189">
        <v>0</v>
      </c>
      <c r="I122" s="190">
        <f>SUM(G122:H122)</f>
        <v>0</v>
      </c>
      <c r="J122" s="191">
        <v>0</v>
      </c>
      <c r="K122" s="225">
        <v>0</v>
      </c>
      <c r="L122" s="188">
        <v>0</v>
      </c>
      <c r="M122" s="188">
        <v>0</v>
      </c>
      <c r="N122" s="188">
        <v>0</v>
      </c>
      <c r="O122" s="189">
        <v>0</v>
      </c>
      <c r="P122" s="188">
        <f>SUM(J122:O122)</f>
        <v>0</v>
      </c>
      <c r="Q122" s="192">
        <f>I122+P122</f>
        <v>0</v>
      </c>
    </row>
    <row r="123" spans="3:17" ht="18" customHeight="1">
      <c r="C123" s="131"/>
      <c r="D123" s="132" t="s">
        <v>73</v>
      </c>
      <c r="E123" s="133"/>
      <c r="F123" s="139"/>
      <c r="G123" s="188">
        <f aca="true" t="shared" si="34" ref="G123:Q123">SUM(G124:G126)</f>
        <v>3059886</v>
      </c>
      <c r="H123" s="189">
        <f t="shared" si="34"/>
        <v>1762605</v>
      </c>
      <c r="I123" s="190">
        <f t="shared" si="34"/>
        <v>4822491</v>
      </c>
      <c r="J123" s="191">
        <f t="shared" si="34"/>
        <v>3495814</v>
      </c>
      <c r="K123" s="189">
        <f t="shared" si="34"/>
        <v>12207901</v>
      </c>
      <c r="L123" s="188">
        <f t="shared" si="34"/>
        <v>10318483</v>
      </c>
      <c r="M123" s="188">
        <f t="shared" si="34"/>
        <v>11304614</v>
      </c>
      <c r="N123" s="188">
        <f t="shared" si="34"/>
        <v>5909566</v>
      </c>
      <c r="O123" s="189">
        <f t="shared" si="34"/>
        <v>7357419</v>
      </c>
      <c r="P123" s="188">
        <f t="shared" si="34"/>
        <v>50593797</v>
      </c>
      <c r="Q123" s="192">
        <f t="shared" si="34"/>
        <v>55416288</v>
      </c>
    </row>
    <row r="124" spans="3:17" ht="18" customHeight="1">
      <c r="C124" s="131"/>
      <c r="D124" s="134"/>
      <c r="E124" s="140" t="s">
        <v>102</v>
      </c>
      <c r="F124" s="136"/>
      <c r="G124" s="188">
        <v>1392642</v>
      </c>
      <c r="H124" s="189">
        <v>953280</v>
      </c>
      <c r="I124" s="190">
        <f>SUM(G124:H124)</f>
        <v>2345922</v>
      </c>
      <c r="J124" s="191">
        <v>2778561</v>
      </c>
      <c r="K124" s="189">
        <v>9620703</v>
      </c>
      <c r="L124" s="188">
        <v>8492580</v>
      </c>
      <c r="M124" s="188">
        <v>8620470</v>
      </c>
      <c r="N124" s="188">
        <v>5399271</v>
      </c>
      <c r="O124" s="189">
        <v>6999111</v>
      </c>
      <c r="P124" s="188">
        <f>SUM(J124:O124)</f>
        <v>41910696</v>
      </c>
      <c r="Q124" s="192">
        <f>I124+P124</f>
        <v>44256618</v>
      </c>
    </row>
    <row r="125" spans="3:17" ht="18" customHeight="1">
      <c r="C125" s="131"/>
      <c r="D125" s="141"/>
      <c r="E125" s="138" t="s">
        <v>74</v>
      </c>
      <c r="F125" s="142"/>
      <c r="G125" s="188">
        <v>150435</v>
      </c>
      <c r="H125" s="189">
        <v>103950</v>
      </c>
      <c r="I125" s="190">
        <f>SUM(G125:H125)</f>
        <v>254385</v>
      </c>
      <c r="J125" s="191">
        <v>226030</v>
      </c>
      <c r="K125" s="189">
        <v>624740</v>
      </c>
      <c r="L125" s="188">
        <v>303414</v>
      </c>
      <c r="M125" s="188">
        <v>858228</v>
      </c>
      <c r="N125" s="188">
        <v>208107</v>
      </c>
      <c r="O125" s="189">
        <v>178308</v>
      </c>
      <c r="P125" s="188">
        <f>SUM(J125:O125)</f>
        <v>2398827</v>
      </c>
      <c r="Q125" s="192">
        <f>I125+P125</f>
        <v>2653212</v>
      </c>
    </row>
    <row r="126" spans="3:17" ht="18" customHeight="1">
      <c r="C126" s="131"/>
      <c r="D126" s="143"/>
      <c r="E126" s="135" t="s">
        <v>75</v>
      </c>
      <c r="F126" s="144"/>
      <c r="G126" s="188">
        <v>1516809</v>
      </c>
      <c r="H126" s="189">
        <v>705375</v>
      </c>
      <c r="I126" s="190">
        <f>SUM(G126:H126)</f>
        <v>2222184</v>
      </c>
      <c r="J126" s="191">
        <v>491223</v>
      </c>
      <c r="K126" s="189">
        <v>1962458</v>
      </c>
      <c r="L126" s="188">
        <v>1522489</v>
      </c>
      <c r="M126" s="188">
        <v>1825916</v>
      </c>
      <c r="N126" s="188">
        <v>302188</v>
      </c>
      <c r="O126" s="189">
        <v>180000</v>
      </c>
      <c r="P126" s="188">
        <f>SUM(J126:O126)</f>
        <v>6284274</v>
      </c>
      <c r="Q126" s="192">
        <f>I126+P126</f>
        <v>8506458</v>
      </c>
    </row>
    <row r="127" spans="3:17" ht="18" customHeight="1">
      <c r="C127" s="131"/>
      <c r="D127" s="134" t="s">
        <v>76</v>
      </c>
      <c r="E127" s="145"/>
      <c r="F127" s="145"/>
      <c r="G127" s="188">
        <v>973014</v>
      </c>
      <c r="H127" s="189">
        <v>930013</v>
      </c>
      <c r="I127" s="190">
        <f>SUM(G127:H127)</f>
        <v>1903027</v>
      </c>
      <c r="J127" s="191">
        <v>1867851</v>
      </c>
      <c r="K127" s="189">
        <v>11601792</v>
      </c>
      <c r="L127" s="188">
        <v>7666831</v>
      </c>
      <c r="M127" s="188">
        <v>7610120</v>
      </c>
      <c r="N127" s="188">
        <v>7240075</v>
      </c>
      <c r="O127" s="189">
        <v>4340026</v>
      </c>
      <c r="P127" s="188">
        <f>SUM(J127:O127)</f>
        <v>40326695</v>
      </c>
      <c r="Q127" s="192">
        <f>I127+P127</f>
        <v>42229722</v>
      </c>
    </row>
    <row r="128" spans="3:17" ht="18" customHeight="1">
      <c r="C128" s="146"/>
      <c r="D128" s="147" t="s">
        <v>103</v>
      </c>
      <c r="E128" s="148"/>
      <c r="F128" s="148"/>
      <c r="G128" s="193">
        <v>3910560</v>
      </c>
      <c r="H128" s="194">
        <v>1373480</v>
      </c>
      <c r="I128" s="195">
        <f>SUM(G128:H128)</f>
        <v>5284040</v>
      </c>
      <c r="J128" s="196">
        <v>10245156</v>
      </c>
      <c r="K128" s="194">
        <v>21292580</v>
      </c>
      <c r="L128" s="193">
        <v>11482600</v>
      </c>
      <c r="M128" s="193">
        <v>10795315</v>
      </c>
      <c r="N128" s="193">
        <v>5555664</v>
      </c>
      <c r="O128" s="194">
        <v>5625872</v>
      </c>
      <c r="P128" s="195">
        <f>SUM(J128:O128)</f>
        <v>64997187</v>
      </c>
      <c r="Q128" s="197">
        <f>I128+P128</f>
        <v>70281227</v>
      </c>
    </row>
    <row r="129" spans="3:17" ht="18" customHeight="1">
      <c r="C129" s="128" t="s">
        <v>77</v>
      </c>
      <c r="D129" s="149"/>
      <c r="E129" s="150"/>
      <c r="F129" s="151"/>
      <c r="G129" s="183">
        <f aca="true" t="shared" si="35" ref="G129:Q129">SUM(G130:G135)</f>
        <v>39495</v>
      </c>
      <c r="H129" s="184">
        <f t="shared" si="35"/>
        <v>0</v>
      </c>
      <c r="I129" s="185">
        <f t="shared" si="35"/>
        <v>39495</v>
      </c>
      <c r="J129" s="186">
        <f t="shared" si="35"/>
        <v>125640</v>
      </c>
      <c r="K129" s="224">
        <f t="shared" si="35"/>
        <v>20815058</v>
      </c>
      <c r="L129" s="183">
        <f t="shared" si="35"/>
        <v>27639577</v>
      </c>
      <c r="M129" s="183">
        <f t="shared" si="35"/>
        <v>20422766</v>
      </c>
      <c r="N129" s="183">
        <f t="shared" si="35"/>
        <v>12850267</v>
      </c>
      <c r="O129" s="184">
        <f t="shared" si="35"/>
        <v>5783630</v>
      </c>
      <c r="P129" s="183">
        <f t="shared" si="35"/>
        <v>87636938</v>
      </c>
      <c r="Q129" s="187">
        <f t="shared" si="35"/>
        <v>87676433</v>
      </c>
    </row>
    <row r="130" spans="3:17" ht="18" customHeight="1">
      <c r="C130" s="131"/>
      <c r="D130" s="287" t="s">
        <v>78</v>
      </c>
      <c r="E130" s="288"/>
      <c r="F130" s="289"/>
      <c r="G130" s="198"/>
      <c r="H130" s="199"/>
      <c r="I130" s="200"/>
      <c r="J130" s="201"/>
      <c r="K130" s="225">
        <v>0</v>
      </c>
      <c r="L130" s="188">
        <v>0</v>
      </c>
      <c r="M130" s="188">
        <v>0</v>
      </c>
      <c r="N130" s="188">
        <v>0</v>
      </c>
      <c r="O130" s="189">
        <v>0</v>
      </c>
      <c r="P130" s="188">
        <f aca="true" t="shared" si="36" ref="P130:P135">SUM(J130:O130)</f>
        <v>0</v>
      </c>
      <c r="Q130" s="192">
        <f aca="true" t="shared" si="37" ref="Q130:Q135">I130+P130</f>
        <v>0</v>
      </c>
    </row>
    <row r="131" spans="3:17" ht="18" customHeight="1">
      <c r="C131" s="131"/>
      <c r="D131" s="287" t="s">
        <v>79</v>
      </c>
      <c r="E131" s="288"/>
      <c r="F131" s="289"/>
      <c r="G131" s="188">
        <v>39495</v>
      </c>
      <c r="H131" s="189">
        <v>0</v>
      </c>
      <c r="I131" s="190">
        <f>SUM(G131:H131)</f>
        <v>39495</v>
      </c>
      <c r="J131" s="191">
        <v>125640</v>
      </c>
      <c r="K131" s="225">
        <v>1550953</v>
      </c>
      <c r="L131" s="188">
        <v>2439860</v>
      </c>
      <c r="M131" s="188">
        <v>3130200</v>
      </c>
      <c r="N131" s="188">
        <v>1952301</v>
      </c>
      <c r="O131" s="189">
        <v>1987143</v>
      </c>
      <c r="P131" s="188">
        <f t="shared" si="36"/>
        <v>11186097</v>
      </c>
      <c r="Q131" s="192">
        <f t="shared" si="37"/>
        <v>11225592</v>
      </c>
    </row>
    <row r="132" spans="3:17" ht="18" customHeight="1">
      <c r="C132" s="131"/>
      <c r="D132" s="287" t="s">
        <v>80</v>
      </c>
      <c r="E132" s="288"/>
      <c r="F132" s="289"/>
      <c r="G132" s="188">
        <v>0</v>
      </c>
      <c r="H132" s="189">
        <v>0</v>
      </c>
      <c r="I132" s="190">
        <f>SUM(G132:H132)</f>
        <v>0</v>
      </c>
      <c r="J132" s="191">
        <v>0</v>
      </c>
      <c r="K132" s="225">
        <v>0</v>
      </c>
      <c r="L132" s="188">
        <v>0</v>
      </c>
      <c r="M132" s="188">
        <v>220221</v>
      </c>
      <c r="N132" s="188">
        <v>0</v>
      </c>
      <c r="O132" s="189">
        <v>0</v>
      </c>
      <c r="P132" s="188">
        <f t="shared" si="36"/>
        <v>220221</v>
      </c>
      <c r="Q132" s="192">
        <f t="shared" si="37"/>
        <v>220221</v>
      </c>
    </row>
    <row r="133" spans="3:17" ht="18" customHeight="1">
      <c r="C133" s="131"/>
      <c r="D133" s="287" t="s">
        <v>81</v>
      </c>
      <c r="E133" s="288"/>
      <c r="F133" s="289"/>
      <c r="G133" s="199"/>
      <c r="H133" s="189">
        <v>0</v>
      </c>
      <c r="I133" s="190">
        <f>SUM(G133:H133)</f>
        <v>0</v>
      </c>
      <c r="J133" s="201"/>
      <c r="K133" s="225">
        <v>19264105</v>
      </c>
      <c r="L133" s="188">
        <v>25199717</v>
      </c>
      <c r="M133" s="188">
        <v>17072345</v>
      </c>
      <c r="N133" s="188">
        <v>10897966</v>
      </c>
      <c r="O133" s="189">
        <v>3796487</v>
      </c>
      <c r="P133" s="188">
        <f t="shared" si="36"/>
        <v>76230620</v>
      </c>
      <c r="Q133" s="192">
        <f t="shared" si="37"/>
        <v>76230620</v>
      </c>
    </row>
    <row r="134" spans="3:17" ht="18" customHeight="1">
      <c r="C134" s="131"/>
      <c r="D134" s="287" t="s">
        <v>82</v>
      </c>
      <c r="E134" s="288"/>
      <c r="F134" s="289"/>
      <c r="G134" s="198"/>
      <c r="H134" s="199"/>
      <c r="I134" s="200"/>
      <c r="J134" s="202"/>
      <c r="K134" s="225">
        <v>0</v>
      </c>
      <c r="L134" s="188">
        <v>0</v>
      </c>
      <c r="M134" s="188">
        <v>0</v>
      </c>
      <c r="N134" s="188">
        <v>0</v>
      </c>
      <c r="O134" s="189">
        <v>0</v>
      </c>
      <c r="P134" s="188">
        <f t="shared" si="36"/>
        <v>0</v>
      </c>
      <c r="Q134" s="192">
        <f t="shared" si="37"/>
        <v>0</v>
      </c>
    </row>
    <row r="135" spans="3:17" ht="18" customHeight="1">
      <c r="C135" s="152"/>
      <c r="D135" s="290" t="s">
        <v>83</v>
      </c>
      <c r="E135" s="291"/>
      <c r="F135" s="292"/>
      <c r="G135" s="193">
        <v>0</v>
      </c>
      <c r="H135" s="194">
        <v>0</v>
      </c>
      <c r="I135" s="195">
        <f>SUM(G135:H135)</f>
        <v>0</v>
      </c>
      <c r="J135" s="203"/>
      <c r="K135" s="226">
        <v>0</v>
      </c>
      <c r="L135" s="193">
        <v>0</v>
      </c>
      <c r="M135" s="193">
        <v>0</v>
      </c>
      <c r="N135" s="193">
        <v>0</v>
      </c>
      <c r="O135" s="194">
        <v>0</v>
      </c>
      <c r="P135" s="193">
        <f t="shared" si="36"/>
        <v>0</v>
      </c>
      <c r="Q135" s="197">
        <f t="shared" si="37"/>
        <v>0</v>
      </c>
    </row>
    <row r="136" spans="3:17" ht="18" customHeight="1">
      <c r="C136" s="131" t="s">
        <v>104</v>
      </c>
      <c r="D136" s="133"/>
      <c r="E136" s="133"/>
      <c r="F136" s="133"/>
      <c r="G136" s="184">
        <f>SUM(G137:G139)</f>
        <v>0</v>
      </c>
      <c r="H136" s="184">
        <f>SUM(H137:H139)</f>
        <v>1307750</v>
      </c>
      <c r="I136" s="185">
        <f>SUM(I137:I139)</f>
        <v>1307750</v>
      </c>
      <c r="J136" s="204"/>
      <c r="K136" s="224">
        <f aca="true" t="shared" si="38" ref="K136:Q136">SUM(K137:K139)</f>
        <v>54880312</v>
      </c>
      <c r="L136" s="183">
        <f t="shared" si="38"/>
        <v>81546480</v>
      </c>
      <c r="M136" s="183">
        <f t="shared" si="38"/>
        <v>114409200</v>
      </c>
      <c r="N136" s="183">
        <f t="shared" si="38"/>
        <v>141657726</v>
      </c>
      <c r="O136" s="184">
        <f t="shared" si="38"/>
        <v>187752478</v>
      </c>
      <c r="P136" s="183">
        <f t="shared" si="38"/>
        <v>580246196</v>
      </c>
      <c r="Q136" s="187">
        <f t="shared" si="38"/>
        <v>581553946</v>
      </c>
    </row>
    <row r="137" spans="3:17" ht="18" customHeight="1">
      <c r="C137" s="131"/>
      <c r="D137" s="140" t="s">
        <v>31</v>
      </c>
      <c r="E137" s="140"/>
      <c r="F137" s="144"/>
      <c r="G137" s="189">
        <v>0</v>
      </c>
      <c r="H137" s="189">
        <v>819412</v>
      </c>
      <c r="I137" s="190">
        <f>SUM(G137:H137)</f>
        <v>819412</v>
      </c>
      <c r="J137" s="201"/>
      <c r="K137" s="225">
        <v>15161086</v>
      </c>
      <c r="L137" s="188">
        <v>31838976</v>
      </c>
      <c r="M137" s="188">
        <v>47333470</v>
      </c>
      <c r="N137" s="188">
        <v>69788181</v>
      </c>
      <c r="O137" s="189">
        <v>75962776</v>
      </c>
      <c r="P137" s="188">
        <f>SUM(J137:O137)</f>
        <v>240084489</v>
      </c>
      <c r="Q137" s="192">
        <f>I137+P137</f>
        <v>240903901</v>
      </c>
    </row>
    <row r="138" spans="3:17" ht="18" customHeight="1">
      <c r="C138" s="131"/>
      <c r="D138" s="140" t="s">
        <v>32</v>
      </c>
      <c r="E138" s="140"/>
      <c r="F138" s="144"/>
      <c r="G138" s="188">
        <v>0</v>
      </c>
      <c r="H138" s="189">
        <v>488338</v>
      </c>
      <c r="I138" s="190">
        <f>SUM(G138:H138)</f>
        <v>488338</v>
      </c>
      <c r="J138" s="202"/>
      <c r="K138" s="225">
        <v>37397650</v>
      </c>
      <c r="L138" s="188">
        <v>47956359</v>
      </c>
      <c r="M138" s="188">
        <v>55922430</v>
      </c>
      <c r="N138" s="188">
        <v>45798697</v>
      </c>
      <c r="O138" s="189">
        <v>31508505</v>
      </c>
      <c r="P138" s="188">
        <f>SUM(J138:O138)</f>
        <v>218583641</v>
      </c>
      <c r="Q138" s="192">
        <f>I138+P138</f>
        <v>219071979</v>
      </c>
    </row>
    <row r="139" spans="3:17" ht="18" customHeight="1">
      <c r="C139" s="131"/>
      <c r="D139" s="153" t="s">
        <v>33</v>
      </c>
      <c r="E139" s="153"/>
      <c r="F139" s="154"/>
      <c r="G139" s="205">
        <v>0</v>
      </c>
      <c r="H139" s="206">
        <v>0</v>
      </c>
      <c r="I139" s="207">
        <f>SUM(G139:H139)</f>
        <v>0</v>
      </c>
      <c r="J139" s="208"/>
      <c r="K139" s="227">
        <v>2321576</v>
      </c>
      <c r="L139" s="210">
        <v>1751145</v>
      </c>
      <c r="M139" s="210">
        <v>11153300</v>
      </c>
      <c r="N139" s="210">
        <v>26070848</v>
      </c>
      <c r="O139" s="209">
        <v>80281197</v>
      </c>
      <c r="P139" s="210">
        <f>SUM(J139:O139)</f>
        <v>121578066</v>
      </c>
      <c r="Q139" s="211">
        <f>I139+P139</f>
        <v>121578066</v>
      </c>
    </row>
    <row r="140" spans="3:17" ht="18" customHeight="1" thickBot="1">
      <c r="C140" s="157"/>
      <c r="D140" s="158" t="s">
        <v>84</v>
      </c>
      <c r="E140" s="158"/>
      <c r="F140" s="158"/>
      <c r="G140" s="212">
        <f aca="true" t="shared" si="39" ref="G140:Q140">G109+G129+G136</f>
        <v>24229927</v>
      </c>
      <c r="H140" s="213">
        <f t="shared" si="39"/>
        <v>15634148</v>
      </c>
      <c r="I140" s="214">
        <f t="shared" si="39"/>
        <v>39864075</v>
      </c>
      <c r="J140" s="215">
        <f t="shared" si="39"/>
        <v>48304908</v>
      </c>
      <c r="K140" s="228">
        <f t="shared" si="39"/>
        <v>254737479</v>
      </c>
      <c r="L140" s="212">
        <f t="shared" si="39"/>
        <v>240741190</v>
      </c>
      <c r="M140" s="212">
        <f t="shared" si="39"/>
        <v>265483999</v>
      </c>
      <c r="N140" s="212">
        <f t="shared" si="39"/>
        <v>240302771</v>
      </c>
      <c r="O140" s="213">
        <f t="shared" si="39"/>
        <v>292878044</v>
      </c>
      <c r="P140" s="212">
        <f t="shared" si="39"/>
        <v>1342448391</v>
      </c>
      <c r="Q140" s="216">
        <f t="shared" si="39"/>
        <v>1382312466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G22">
      <selection activeCell="G37" sqref="G37"/>
    </sheetView>
  </sheetViews>
  <sheetFormatPr defaultColWidth="9.00390625" defaultRowHeight="13.5"/>
  <cols>
    <col min="1" max="5" width="1.4921875" style="117" customWidth="1"/>
    <col min="6" max="6" width="33.625" style="117" customWidth="1"/>
    <col min="7" max="17" width="10.375" style="117" customWidth="1"/>
    <col min="18" max="18" width="1.4921875" style="117" customWidth="1"/>
    <col min="19" max="16384" width="8.00390625" style="117" customWidth="1"/>
  </cols>
  <sheetData>
    <row r="1" s="113" customFormat="1" ht="17.25">
      <c r="A1" s="112" t="s">
        <v>112</v>
      </c>
    </row>
    <row r="2" spans="1:18" s="113" customFormat="1" ht="24" customHeigh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14"/>
      <c r="N2" s="114"/>
      <c r="O2" s="114"/>
      <c r="P2" s="114"/>
      <c r="Q2" s="114"/>
      <c r="R2" s="114"/>
    </row>
    <row r="3" spans="1:18" s="113" customFormat="1" ht="21" customHeight="1">
      <c r="A3" s="114" t="str">
        <f>'様式１'!A5</f>
        <v>平成１８年１０月月報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2" s="116" customFormat="1" ht="13.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5" ht="17.25">
      <c r="A5" s="162" t="s">
        <v>66</v>
      </c>
      <c r="B5" s="162"/>
      <c r="C5" s="162"/>
      <c r="D5" s="162"/>
      <c r="E5" s="162"/>
    </row>
    <row r="6" spans="2:3" ht="14.25">
      <c r="B6" s="118" t="s">
        <v>113</v>
      </c>
      <c r="C6" s="118"/>
    </row>
    <row r="7" spans="2:4" ht="15" thickBot="1">
      <c r="B7" s="118"/>
      <c r="C7" s="118"/>
      <c r="D7" s="163" t="s">
        <v>114</v>
      </c>
    </row>
    <row r="8" spans="3:17" ht="12">
      <c r="C8" s="297" t="s">
        <v>108</v>
      </c>
      <c r="D8" s="298"/>
      <c r="E8" s="298"/>
      <c r="F8" s="299"/>
      <c r="G8" s="309" t="s">
        <v>49</v>
      </c>
      <c r="H8" s="310"/>
      <c r="I8" s="311"/>
      <c r="J8" s="312" t="s">
        <v>50</v>
      </c>
      <c r="K8" s="310"/>
      <c r="L8" s="310"/>
      <c r="M8" s="310"/>
      <c r="N8" s="310"/>
      <c r="O8" s="310"/>
      <c r="P8" s="310"/>
      <c r="Q8" s="313" t="s">
        <v>47</v>
      </c>
    </row>
    <row r="9" spans="3:17" ht="24.75" customHeight="1">
      <c r="C9" s="300"/>
      <c r="D9" s="301"/>
      <c r="E9" s="301"/>
      <c r="F9" s="302"/>
      <c r="G9" s="120" t="s">
        <v>89</v>
      </c>
      <c r="H9" s="121" t="s">
        <v>90</v>
      </c>
      <c r="I9" s="122" t="s">
        <v>45</v>
      </c>
      <c r="J9" s="123" t="s">
        <v>46</v>
      </c>
      <c r="K9" s="121" t="s">
        <v>10</v>
      </c>
      <c r="L9" s="120" t="s">
        <v>11</v>
      </c>
      <c r="M9" s="120" t="s">
        <v>12</v>
      </c>
      <c r="N9" s="120" t="s">
        <v>13</v>
      </c>
      <c r="O9" s="121" t="s">
        <v>14</v>
      </c>
      <c r="P9" s="164" t="s">
        <v>2</v>
      </c>
      <c r="Q9" s="314"/>
    </row>
    <row r="10" spans="3:17" ht="14.25" customHeight="1">
      <c r="C10" s="124" t="s">
        <v>69</v>
      </c>
      <c r="D10" s="125"/>
      <c r="E10" s="125"/>
      <c r="F10" s="125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</row>
    <row r="11" spans="3:17" ht="14.25" customHeight="1">
      <c r="C11" s="131"/>
      <c r="D11" s="165" t="s">
        <v>120</v>
      </c>
      <c r="E11" s="133"/>
      <c r="F11" s="145"/>
      <c r="G11" s="219">
        <f aca="true" t="shared" si="0" ref="G11:Q11">SUM(G12:G18)</f>
        <v>1</v>
      </c>
      <c r="H11" s="222">
        <f t="shared" si="0"/>
        <v>2</v>
      </c>
      <c r="I11" s="185">
        <f t="shared" si="0"/>
        <v>3</v>
      </c>
      <c r="J11" s="186">
        <f t="shared" si="0"/>
        <v>3</v>
      </c>
      <c r="K11" s="229">
        <f t="shared" si="0"/>
        <v>200</v>
      </c>
      <c r="L11" s="222">
        <f t="shared" si="0"/>
        <v>277</v>
      </c>
      <c r="M11" s="222">
        <f t="shared" si="0"/>
        <v>337</v>
      </c>
      <c r="N11" s="222">
        <f t="shared" si="0"/>
        <v>349</v>
      </c>
      <c r="O11" s="222">
        <f t="shared" si="0"/>
        <v>406</v>
      </c>
      <c r="P11" s="185">
        <f t="shared" si="0"/>
        <v>1572</v>
      </c>
      <c r="Q11" s="187">
        <f t="shared" si="0"/>
        <v>1575</v>
      </c>
    </row>
    <row r="12" spans="3:17" ht="14.25" customHeight="1">
      <c r="C12" s="131"/>
      <c r="D12" s="156"/>
      <c r="E12" s="135" t="s">
        <v>115</v>
      </c>
      <c r="F12" s="137"/>
      <c r="G12" s="219">
        <v>0</v>
      </c>
      <c r="H12" s="219">
        <v>0</v>
      </c>
      <c r="I12" s="220">
        <f aca="true" t="shared" si="1" ref="I12:I18">SUM(G12:H12)</f>
        <v>0</v>
      </c>
      <c r="J12" s="201"/>
      <c r="K12" s="230">
        <v>61</v>
      </c>
      <c r="L12" s="222">
        <v>110</v>
      </c>
      <c r="M12" s="222">
        <v>146</v>
      </c>
      <c r="N12" s="222">
        <v>194</v>
      </c>
      <c r="O12" s="222">
        <v>197</v>
      </c>
      <c r="P12" s="220">
        <f aca="true" t="shared" si="2" ref="P12:P18">SUM(J12:O12)</f>
        <v>708</v>
      </c>
      <c r="Q12" s="223">
        <f aca="true" t="shared" si="3" ref="Q12:Q18">I12+P12</f>
        <v>708</v>
      </c>
    </row>
    <row r="13" spans="3:17" ht="14.25" customHeight="1">
      <c r="C13" s="131"/>
      <c r="D13" s="166"/>
      <c r="E13" s="135" t="s">
        <v>32</v>
      </c>
      <c r="F13" s="137"/>
      <c r="G13" s="219">
        <v>0</v>
      </c>
      <c r="H13" s="219">
        <v>0</v>
      </c>
      <c r="I13" s="220">
        <f t="shared" si="1"/>
        <v>0</v>
      </c>
      <c r="J13" s="201"/>
      <c r="K13" s="230">
        <v>92</v>
      </c>
      <c r="L13" s="222">
        <v>106</v>
      </c>
      <c r="M13" s="222">
        <v>112</v>
      </c>
      <c r="N13" s="222">
        <v>79</v>
      </c>
      <c r="O13" s="222">
        <v>56</v>
      </c>
      <c r="P13" s="220">
        <f t="shared" si="2"/>
        <v>445</v>
      </c>
      <c r="Q13" s="223">
        <f t="shared" si="3"/>
        <v>445</v>
      </c>
    </row>
    <row r="14" spans="3:17" ht="14.25" customHeight="1">
      <c r="C14" s="131"/>
      <c r="D14" s="156"/>
      <c r="E14" s="135" t="s">
        <v>116</v>
      </c>
      <c r="F14" s="137"/>
      <c r="G14" s="219">
        <v>0</v>
      </c>
      <c r="H14" s="219">
        <v>0</v>
      </c>
      <c r="I14" s="220">
        <f t="shared" si="1"/>
        <v>0</v>
      </c>
      <c r="J14" s="201"/>
      <c r="K14" s="230">
        <v>7</v>
      </c>
      <c r="L14" s="222">
        <v>3</v>
      </c>
      <c r="M14" s="222">
        <v>13</v>
      </c>
      <c r="N14" s="222">
        <v>40</v>
      </c>
      <c r="O14" s="222">
        <v>110</v>
      </c>
      <c r="P14" s="220">
        <f t="shared" si="2"/>
        <v>173</v>
      </c>
      <c r="Q14" s="223">
        <f t="shared" si="3"/>
        <v>173</v>
      </c>
    </row>
    <row r="15" spans="3:17" ht="14.25" customHeight="1">
      <c r="C15" s="131"/>
      <c r="D15" s="156"/>
      <c r="E15" s="287" t="s">
        <v>109</v>
      </c>
      <c r="F15" s="289"/>
      <c r="G15" s="219">
        <v>0</v>
      </c>
      <c r="H15" s="219">
        <v>0</v>
      </c>
      <c r="I15" s="220">
        <f t="shared" si="1"/>
        <v>0</v>
      </c>
      <c r="J15" s="201"/>
      <c r="K15" s="230">
        <v>0</v>
      </c>
      <c r="L15" s="222">
        <v>0</v>
      </c>
      <c r="M15" s="222">
        <v>0</v>
      </c>
      <c r="N15" s="222">
        <v>0</v>
      </c>
      <c r="O15" s="222">
        <v>0</v>
      </c>
      <c r="P15" s="220">
        <f t="shared" si="2"/>
        <v>0</v>
      </c>
      <c r="Q15" s="223">
        <f t="shared" si="3"/>
        <v>0</v>
      </c>
    </row>
    <row r="16" spans="3:17" ht="14.25" customHeight="1">
      <c r="C16" s="131"/>
      <c r="D16" s="156"/>
      <c r="E16" s="135" t="s">
        <v>117</v>
      </c>
      <c r="F16" s="137"/>
      <c r="G16" s="222">
        <v>1</v>
      </c>
      <c r="H16" s="222">
        <v>2</v>
      </c>
      <c r="I16" s="220">
        <f t="shared" si="1"/>
        <v>3</v>
      </c>
      <c r="J16" s="221">
        <v>2</v>
      </c>
      <c r="K16" s="230">
        <v>34</v>
      </c>
      <c r="L16" s="222">
        <v>46</v>
      </c>
      <c r="M16" s="222">
        <v>47</v>
      </c>
      <c r="N16" s="222">
        <v>31</v>
      </c>
      <c r="O16" s="222">
        <v>34</v>
      </c>
      <c r="P16" s="220">
        <f t="shared" si="2"/>
        <v>194</v>
      </c>
      <c r="Q16" s="223">
        <f t="shared" si="3"/>
        <v>197</v>
      </c>
    </row>
    <row r="17" spans="3:17" ht="14.25" customHeight="1">
      <c r="C17" s="131"/>
      <c r="D17" s="156"/>
      <c r="E17" s="287" t="s">
        <v>110</v>
      </c>
      <c r="F17" s="289"/>
      <c r="G17" s="231">
        <v>0</v>
      </c>
      <c r="H17" s="231">
        <v>0</v>
      </c>
      <c r="I17" s="232">
        <f t="shared" si="1"/>
        <v>0</v>
      </c>
      <c r="J17" s="233">
        <v>1</v>
      </c>
      <c r="K17" s="234">
        <v>6</v>
      </c>
      <c r="L17" s="231">
        <v>12</v>
      </c>
      <c r="M17" s="231">
        <v>19</v>
      </c>
      <c r="N17" s="231">
        <v>5</v>
      </c>
      <c r="O17" s="231">
        <v>9</v>
      </c>
      <c r="P17" s="232">
        <f t="shared" si="2"/>
        <v>52</v>
      </c>
      <c r="Q17" s="235">
        <f t="shared" si="3"/>
        <v>52</v>
      </c>
    </row>
    <row r="18" spans="3:17" ht="14.25" customHeight="1">
      <c r="C18" s="131"/>
      <c r="D18" s="155"/>
      <c r="E18" s="290" t="s">
        <v>111</v>
      </c>
      <c r="F18" s="292"/>
      <c r="G18" s="193">
        <v>0</v>
      </c>
      <c r="H18" s="193">
        <v>0</v>
      </c>
      <c r="I18" s="195">
        <f t="shared" si="1"/>
        <v>0</v>
      </c>
      <c r="J18" s="196">
        <v>0</v>
      </c>
      <c r="K18" s="236">
        <v>0</v>
      </c>
      <c r="L18" s="193">
        <v>0</v>
      </c>
      <c r="M18" s="193">
        <v>0</v>
      </c>
      <c r="N18" s="193">
        <v>0</v>
      </c>
      <c r="O18" s="193">
        <v>0</v>
      </c>
      <c r="P18" s="195">
        <f t="shared" si="2"/>
        <v>0</v>
      </c>
      <c r="Q18" s="197">
        <f t="shared" si="3"/>
        <v>0</v>
      </c>
    </row>
    <row r="19" spans="3:17" ht="14.25" customHeight="1">
      <c r="C19" s="131"/>
      <c r="D19" s="167" t="s">
        <v>118</v>
      </c>
      <c r="E19" s="150"/>
      <c r="F19" s="145"/>
      <c r="G19" s="188">
        <f aca="true" t="shared" si="4" ref="G19:Q19">SUM(G20:G26)</f>
        <v>0</v>
      </c>
      <c r="H19" s="188">
        <f t="shared" si="4"/>
        <v>1</v>
      </c>
      <c r="I19" s="190">
        <f t="shared" si="4"/>
        <v>1</v>
      </c>
      <c r="J19" s="191">
        <f t="shared" si="4"/>
        <v>1</v>
      </c>
      <c r="K19" s="229">
        <f t="shared" si="4"/>
        <v>64</v>
      </c>
      <c r="L19" s="188">
        <f t="shared" si="4"/>
        <v>95</v>
      </c>
      <c r="M19" s="188">
        <f t="shared" si="4"/>
        <v>104</v>
      </c>
      <c r="N19" s="188">
        <f t="shared" si="4"/>
        <v>103</v>
      </c>
      <c r="O19" s="188">
        <f t="shared" si="4"/>
        <v>99</v>
      </c>
      <c r="P19" s="190">
        <f t="shared" si="4"/>
        <v>466</v>
      </c>
      <c r="Q19" s="192">
        <f t="shared" si="4"/>
        <v>467</v>
      </c>
    </row>
    <row r="20" spans="3:17" ht="14.25" customHeight="1">
      <c r="C20" s="131"/>
      <c r="D20" s="156"/>
      <c r="E20" s="135" t="s">
        <v>115</v>
      </c>
      <c r="F20" s="137"/>
      <c r="G20" s="219">
        <v>0</v>
      </c>
      <c r="H20" s="219">
        <v>0</v>
      </c>
      <c r="I20" s="220">
        <f aca="true" t="shared" si="5" ref="I20:I26">SUM(G20:H20)</f>
        <v>0</v>
      </c>
      <c r="J20" s="201"/>
      <c r="K20" s="230">
        <v>19</v>
      </c>
      <c r="L20" s="222">
        <v>36</v>
      </c>
      <c r="M20" s="222">
        <v>41</v>
      </c>
      <c r="N20" s="222">
        <v>56</v>
      </c>
      <c r="O20" s="222">
        <v>51</v>
      </c>
      <c r="P20" s="220">
        <f aca="true" t="shared" si="6" ref="P20:P26">SUM(J20:O20)</f>
        <v>203</v>
      </c>
      <c r="Q20" s="223">
        <f aca="true" t="shared" si="7" ref="Q20:Q26">I20+P20</f>
        <v>203</v>
      </c>
    </row>
    <row r="21" spans="3:17" ht="14.25" customHeight="1">
      <c r="C21" s="131"/>
      <c r="D21" s="166"/>
      <c r="E21" s="135" t="s">
        <v>32</v>
      </c>
      <c r="F21" s="137"/>
      <c r="G21" s="219">
        <v>0</v>
      </c>
      <c r="H21" s="219">
        <v>0</v>
      </c>
      <c r="I21" s="220">
        <f t="shared" si="5"/>
        <v>0</v>
      </c>
      <c r="J21" s="201"/>
      <c r="K21" s="230">
        <v>18</v>
      </c>
      <c r="L21" s="222">
        <v>23</v>
      </c>
      <c r="M21" s="222">
        <v>24</v>
      </c>
      <c r="N21" s="222">
        <v>18</v>
      </c>
      <c r="O21" s="222">
        <v>5</v>
      </c>
      <c r="P21" s="220">
        <f t="shared" si="6"/>
        <v>88</v>
      </c>
      <c r="Q21" s="223">
        <f t="shared" si="7"/>
        <v>88</v>
      </c>
    </row>
    <row r="22" spans="3:17" ht="14.25" customHeight="1">
      <c r="C22" s="131"/>
      <c r="D22" s="156"/>
      <c r="E22" s="135" t="s">
        <v>116</v>
      </c>
      <c r="F22" s="137"/>
      <c r="G22" s="219">
        <v>0</v>
      </c>
      <c r="H22" s="219">
        <v>0</v>
      </c>
      <c r="I22" s="220">
        <f t="shared" si="5"/>
        <v>0</v>
      </c>
      <c r="J22" s="201"/>
      <c r="K22" s="230">
        <v>4</v>
      </c>
      <c r="L22" s="222">
        <v>0</v>
      </c>
      <c r="M22" s="222">
        <v>2</v>
      </c>
      <c r="N22" s="222">
        <v>13</v>
      </c>
      <c r="O22" s="222">
        <v>23</v>
      </c>
      <c r="P22" s="220">
        <f t="shared" si="6"/>
        <v>42</v>
      </c>
      <c r="Q22" s="223">
        <f t="shared" si="7"/>
        <v>42</v>
      </c>
    </row>
    <row r="23" spans="3:17" ht="14.25" customHeight="1">
      <c r="C23" s="131"/>
      <c r="D23" s="156"/>
      <c r="E23" s="287" t="s">
        <v>109</v>
      </c>
      <c r="F23" s="289"/>
      <c r="G23" s="219">
        <v>0</v>
      </c>
      <c r="H23" s="219">
        <v>0</v>
      </c>
      <c r="I23" s="220">
        <f t="shared" si="5"/>
        <v>0</v>
      </c>
      <c r="J23" s="201"/>
      <c r="K23" s="230">
        <v>0</v>
      </c>
      <c r="L23" s="222">
        <v>0</v>
      </c>
      <c r="M23" s="222">
        <v>0</v>
      </c>
      <c r="N23" s="222">
        <v>0</v>
      </c>
      <c r="O23" s="222">
        <v>0</v>
      </c>
      <c r="P23" s="220">
        <f>SUM(J23:O23)</f>
        <v>0</v>
      </c>
      <c r="Q23" s="223">
        <f t="shared" si="7"/>
        <v>0</v>
      </c>
    </row>
    <row r="24" spans="3:17" ht="14.25" customHeight="1">
      <c r="C24" s="131"/>
      <c r="D24" s="156"/>
      <c r="E24" s="135" t="s">
        <v>117</v>
      </c>
      <c r="F24" s="137"/>
      <c r="G24" s="222">
        <v>0</v>
      </c>
      <c r="H24" s="222">
        <v>1</v>
      </c>
      <c r="I24" s="220">
        <f t="shared" si="5"/>
        <v>1</v>
      </c>
      <c r="J24" s="221">
        <v>0</v>
      </c>
      <c r="K24" s="230">
        <v>21</v>
      </c>
      <c r="L24" s="222">
        <v>33</v>
      </c>
      <c r="M24" s="222">
        <v>32</v>
      </c>
      <c r="N24" s="222">
        <v>16</v>
      </c>
      <c r="O24" s="222">
        <v>18</v>
      </c>
      <c r="P24" s="220">
        <f t="shared" si="6"/>
        <v>120</v>
      </c>
      <c r="Q24" s="223">
        <f t="shared" si="7"/>
        <v>121</v>
      </c>
    </row>
    <row r="25" spans="3:17" ht="14.25" customHeight="1">
      <c r="C25" s="131"/>
      <c r="D25" s="156"/>
      <c r="E25" s="287" t="s">
        <v>110</v>
      </c>
      <c r="F25" s="289"/>
      <c r="G25" s="231">
        <v>0</v>
      </c>
      <c r="H25" s="231">
        <v>0</v>
      </c>
      <c r="I25" s="232">
        <f t="shared" si="5"/>
        <v>0</v>
      </c>
      <c r="J25" s="233">
        <v>1</v>
      </c>
      <c r="K25" s="234">
        <v>2</v>
      </c>
      <c r="L25" s="231">
        <v>3</v>
      </c>
      <c r="M25" s="231">
        <v>5</v>
      </c>
      <c r="N25" s="231">
        <v>0</v>
      </c>
      <c r="O25" s="231">
        <v>2</v>
      </c>
      <c r="P25" s="232">
        <f t="shared" si="6"/>
        <v>13</v>
      </c>
      <c r="Q25" s="235">
        <f t="shared" si="7"/>
        <v>13</v>
      </c>
    </row>
    <row r="26" spans="3:17" ht="14.25" customHeight="1" thickBot="1">
      <c r="C26" s="168"/>
      <c r="D26" s="169"/>
      <c r="E26" s="307" t="s">
        <v>111</v>
      </c>
      <c r="F26" s="308"/>
      <c r="G26" s="237">
        <v>0</v>
      </c>
      <c r="H26" s="237">
        <v>0</v>
      </c>
      <c r="I26" s="238">
        <f t="shared" si="5"/>
        <v>0</v>
      </c>
      <c r="J26" s="239">
        <v>0</v>
      </c>
      <c r="K26" s="240">
        <v>0</v>
      </c>
      <c r="L26" s="237">
        <v>0</v>
      </c>
      <c r="M26" s="237">
        <v>0</v>
      </c>
      <c r="N26" s="237">
        <v>0</v>
      </c>
      <c r="O26" s="237">
        <v>0</v>
      </c>
      <c r="P26" s="238">
        <f t="shared" si="6"/>
        <v>0</v>
      </c>
      <c r="Q26" s="241">
        <f t="shared" si="7"/>
        <v>0</v>
      </c>
    </row>
    <row r="27" spans="3:17" ht="14.25" customHeight="1">
      <c r="C27" s="152" t="s">
        <v>119</v>
      </c>
      <c r="D27" s="170"/>
      <c r="E27" s="170"/>
      <c r="F27" s="170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</row>
    <row r="28" spans="3:17" ht="14.25" customHeight="1">
      <c r="C28" s="131"/>
      <c r="D28" s="165" t="s">
        <v>121</v>
      </c>
      <c r="E28" s="133"/>
      <c r="F28" s="145"/>
      <c r="G28" s="219">
        <f aca="true" t="shared" si="8" ref="G28:P28">SUM(G29:G35)</f>
        <v>1980</v>
      </c>
      <c r="H28" s="222">
        <f t="shared" si="8"/>
        <v>3890</v>
      </c>
      <c r="I28" s="185">
        <f t="shared" si="8"/>
        <v>5870</v>
      </c>
      <c r="J28" s="186">
        <f t="shared" si="8"/>
        <v>7410</v>
      </c>
      <c r="K28" s="229">
        <f t="shared" si="8"/>
        <v>4843400</v>
      </c>
      <c r="L28" s="222">
        <f t="shared" si="8"/>
        <v>6746560</v>
      </c>
      <c r="M28" s="222">
        <f t="shared" si="8"/>
        <v>8188840</v>
      </c>
      <c r="N28" s="222">
        <f t="shared" si="8"/>
        <v>9436070</v>
      </c>
      <c r="O28" s="222">
        <f t="shared" si="8"/>
        <v>10862910</v>
      </c>
      <c r="P28" s="185">
        <f t="shared" si="8"/>
        <v>40085190</v>
      </c>
      <c r="Q28" s="187">
        <f>SUM(Q29:Q35)</f>
        <v>40091060</v>
      </c>
    </row>
    <row r="29" spans="3:17" ht="14.25" customHeight="1">
      <c r="C29" s="131"/>
      <c r="D29" s="156"/>
      <c r="E29" s="135" t="s">
        <v>115</v>
      </c>
      <c r="F29" s="137"/>
      <c r="G29" s="219">
        <v>0</v>
      </c>
      <c r="H29" s="219">
        <v>0</v>
      </c>
      <c r="I29" s="220">
        <f aca="true" t="shared" si="9" ref="I29:I35">SUM(G29:H29)</f>
        <v>0</v>
      </c>
      <c r="J29" s="201"/>
      <c r="K29" s="230">
        <v>1850240</v>
      </c>
      <c r="L29" s="222">
        <v>3236100</v>
      </c>
      <c r="M29" s="222">
        <v>4248560</v>
      </c>
      <c r="N29" s="222">
        <v>5718900</v>
      </c>
      <c r="O29" s="222">
        <v>5583390</v>
      </c>
      <c r="P29" s="220">
        <f aca="true" t="shared" si="10" ref="P29:P35">SUM(J29:O29)</f>
        <v>20637190</v>
      </c>
      <c r="Q29" s="223">
        <f aca="true" t="shared" si="11" ref="Q29:Q35">I29+P29</f>
        <v>20637190</v>
      </c>
    </row>
    <row r="30" spans="3:17" ht="14.25" customHeight="1">
      <c r="C30" s="131"/>
      <c r="D30" s="166"/>
      <c r="E30" s="135" t="s">
        <v>32</v>
      </c>
      <c r="F30" s="137"/>
      <c r="G30" s="219">
        <v>0</v>
      </c>
      <c r="H30" s="219">
        <v>0</v>
      </c>
      <c r="I30" s="220">
        <f t="shared" si="9"/>
        <v>0</v>
      </c>
      <c r="J30" s="201"/>
      <c r="K30" s="230">
        <v>2532730</v>
      </c>
      <c r="L30" s="222">
        <v>3020530</v>
      </c>
      <c r="M30" s="222">
        <v>3045630</v>
      </c>
      <c r="N30" s="222">
        <v>2211440</v>
      </c>
      <c r="O30" s="222">
        <v>1530580</v>
      </c>
      <c r="P30" s="220">
        <f t="shared" si="10"/>
        <v>12340910</v>
      </c>
      <c r="Q30" s="223">
        <f t="shared" si="11"/>
        <v>12340910</v>
      </c>
    </row>
    <row r="31" spans="3:17" ht="14.25" customHeight="1">
      <c r="C31" s="131"/>
      <c r="D31" s="156"/>
      <c r="E31" s="135" t="s">
        <v>116</v>
      </c>
      <c r="F31" s="137"/>
      <c r="G31" s="219">
        <v>0</v>
      </c>
      <c r="H31" s="219">
        <v>0</v>
      </c>
      <c r="I31" s="220">
        <f t="shared" si="9"/>
        <v>0</v>
      </c>
      <c r="J31" s="201"/>
      <c r="K31" s="230">
        <v>210690</v>
      </c>
      <c r="L31" s="222">
        <v>91080</v>
      </c>
      <c r="M31" s="222">
        <v>372310</v>
      </c>
      <c r="N31" s="222">
        <v>1114120</v>
      </c>
      <c r="O31" s="222">
        <v>3333880</v>
      </c>
      <c r="P31" s="220">
        <f t="shared" si="10"/>
        <v>5122080</v>
      </c>
      <c r="Q31" s="223">
        <f>I31+P31</f>
        <v>5122080</v>
      </c>
    </row>
    <row r="32" spans="3:17" ht="14.25" customHeight="1">
      <c r="C32" s="131"/>
      <c r="D32" s="156"/>
      <c r="E32" s="287" t="s">
        <v>109</v>
      </c>
      <c r="F32" s="289"/>
      <c r="G32" s="219">
        <v>0</v>
      </c>
      <c r="H32" s="219">
        <v>0</v>
      </c>
      <c r="I32" s="220">
        <f t="shared" si="9"/>
        <v>0</v>
      </c>
      <c r="J32" s="201"/>
      <c r="K32" s="230">
        <v>0</v>
      </c>
      <c r="L32" s="222">
        <v>0</v>
      </c>
      <c r="M32" s="222">
        <v>0</v>
      </c>
      <c r="N32" s="222">
        <v>0</v>
      </c>
      <c r="O32" s="222">
        <v>0</v>
      </c>
      <c r="P32" s="220">
        <f>SUM(J32:O32)</f>
        <v>0</v>
      </c>
      <c r="Q32" s="223">
        <f t="shared" si="11"/>
        <v>0</v>
      </c>
    </row>
    <row r="33" spans="3:17" ht="14.25" customHeight="1">
      <c r="C33" s="131"/>
      <c r="D33" s="156"/>
      <c r="E33" s="135" t="s">
        <v>117</v>
      </c>
      <c r="F33" s="137"/>
      <c r="G33" s="222">
        <v>1980</v>
      </c>
      <c r="H33" s="222">
        <v>3890</v>
      </c>
      <c r="I33" s="220">
        <f t="shared" si="9"/>
        <v>5870</v>
      </c>
      <c r="J33" s="221">
        <v>6910</v>
      </c>
      <c r="K33" s="230">
        <v>199820</v>
      </c>
      <c r="L33" s="222">
        <v>316320</v>
      </c>
      <c r="M33" s="222">
        <v>387660</v>
      </c>
      <c r="N33" s="222">
        <v>343520</v>
      </c>
      <c r="O33" s="222">
        <v>366720</v>
      </c>
      <c r="P33" s="220">
        <f t="shared" si="10"/>
        <v>1620950</v>
      </c>
      <c r="Q33" s="223">
        <f t="shared" si="11"/>
        <v>1626820</v>
      </c>
    </row>
    <row r="34" spans="3:17" ht="14.25" customHeight="1">
      <c r="C34" s="131"/>
      <c r="D34" s="156"/>
      <c r="E34" s="287" t="s">
        <v>110</v>
      </c>
      <c r="F34" s="289"/>
      <c r="G34" s="231">
        <v>0</v>
      </c>
      <c r="H34" s="231">
        <v>0</v>
      </c>
      <c r="I34" s="232">
        <f t="shared" si="9"/>
        <v>0</v>
      </c>
      <c r="J34" s="233">
        <v>500</v>
      </c>
      <c r="K34" s="234">
        <v>49920</v>
      </c>
      <c r="L34" s="231">
        <v>82530</v>
      </c>
      <c r="M34" s="231">
        <v>134680</v>
      </c>
      <c r="N34" s="231">
        <v>48090</v>
      </c>
      <c r="O34" s="231">
        <v>48340</v>
      </c>
      <c r="P34" s="232">
        <f t="shared" si="10"/>
        <v>364060</v>
      </c>
      <c r="Q34" s="235">
        <f t="shared" si="11"/>
        <v>364060</v>
      </c>
    </row>
    <row r="35" spans="3:17" ht="14.25" customHeight="1">
      <c r="C35" s="131"/>
      <c r="D35" s="155"/>
      <c r="E35" s="290" t="s">
        <v>111</v>
      </c>
      <c r="F35" s="292"/>
      <c r="G35" s="193">
        <v>0</v>
      </c>
      <c r="H35" s="193">
        <v>0</v>
      </c>
      <c r="I35" s="195">
        <f t="shared" si="9"/>
        <v>0</v>
      </c>
      <c r="J35" s="196">
        <v>0</v>
      </c>
      <c r="K35" s="236">
        <v>0</v>
      </c>
      <c r="L35" s="193">
        <v>0</v>
      </c>
      <c r="M35" s="193">
        <v>0</v>
      </c>
      <c r="N35" s="193">
        <v>0</v>
      </c>
      <c r="O35" s="193">
        <v>0</v>
      </c>
      <c r="P35" s="195">
        <f t="shared" si="10"/>
        <v>0</v>
      </c>
      <c r="Q35" s="197">
        <f t="shared" si="11"/>
        <v>0</v>
      </c>
    </row>
    <row r="36" spans="3:17" ht="14.25" customHeight="1">
      <c r="C36" s="131"/>
      <c r="D36" s="167" t="s">
        <v>118</v>
      </c>
      <c r="E36" s="150"/>
      <c r="F36" s="145"/>
      <c r="G36" s="188">
        <f aca="true" t="shared" si="12" ref="G36:P36">SUM(G37:G43)</f>
        <v>0</v>
      </c>
      <c r="H36" s="188">
        <f t="shared" si="12"/>
        <v>1460</v>
      </c>
      <c r="I36" s="190">
        <f t="shared" si="12"/>
        <v>1460</v>
      </c>
      <c r="J36" s="191">
        <f t="shared" si="12"/>
        <v>320</v>
      </c>
      <c r="K36" s="229">
        <f t="shared" si="12"/>
        <v>1047540</v>
      </c>
      <c r="L36" s="188">
        <f t="shared" si="12"/>
        <v>1065160</v>
      </c>
      <c r="M36" s="188">
        <f t="shared" si="12"/>
        <v>1447920</v>
      </c>
      <c r="N36" s="188">
        <f t="shared" si="12"/>
        <v>1719500</v>
      </c>
      <c r="O36" s="188">
        <f t="shared" si="12"/>
        <v>1313890</v>
      </c>
      <c r="P36" s="190">
        <f t="shared" si="12"/>
        <v>6594330</v>
      </c>
      <c r="Q36" s="192">
        <f>SUM(Q37:Q43)</f>
        <v>6595790</v>
      </c>
    </row>
    <row r="37" spans="3:17" ht="14.25" customHeight="1">
      <c r="C37" s="131"/>
      <c r="D37" s="156"/>
      <c r="E37" s="135" t="s">
        <v>115</v>
      </c>
      <c r="F37" s="137"/>
      <c r="G37" s="219">
        <v>0</v>
      </c>
      <c r="H37" s="219">
        <v>0</v>
      </c>
      <c r="I37" s="220">
        <f aca="true" t="shared" si="13" ref="I37:I43">SUM(G37:H37)</f>
        <v>0</v>
      </c>
      <c r="J37" s="201"/>
      <c r="K37" s="230">
        <v>535350</v>
      </c>
      <c r="L37" s="222">
        <v>595440</v>
      </c>
      <c r="M37" s="222">
        <v>838590</v>
      </c>
      <c r="N37" s="222">
        <v>996880</v>
      </c>
      <c r="O37" s="222">
        <v>723950</v>
      </c>
      <c r="P37" s="220">
        <f aca="true" t="shared" si="14" ref="P37:P43">SUM(J37:O37)</f>
        <v>3690210</v>
      </c>
      <c r="Q37" s="223">
        <f aca="true" t="shared" si="15" ref="Q37:Q43">I37+P37</f>
        <v>3690210</v>
      </c>
    </row>
    <row r="38" spans="3:17" ht="14.25" customHeight="1">
      <c r="C38" s="131"/>
      <c r="D38" s="166"/>
      <c r="E38" s="135" t="s">
        <v>32</v>
      </c>
      <c r="F38" s="137"/>
      <c r="G38" s="219">
        <v>0</v>
      </c>
      <c r="H38" s="219">
        <v>0</v>
      </c>
      <c r="I38" s="220">
        <f t="shared" si="13"/>
        <v>0</v>
      </c>
      <c r="J38" s="201"/>
      <c r="K38" s="230">
        <v>293630</v>
      </c>
      <c r="L38" s="222">
        <v>339810</v>
      </c>
      <c r="M38" s="222">
        <v>378760</v>
      </c>
      <c r="N38" s="222">
        <v>311590</v>
      </c>
      <c r="O38" s="222">
        <v>157550</v>
      </c>
      <c r="P38" s="220">
        <f t="shared" si="14"/>
        <v>1481340</v>
      </c>
      <c r="Q38" s="223">
        <f t="shared" si="15"/>
        <v>1481340</v>
      </c>
    </row>
    <row r="39" spans="3:17" ht="14.25" customHeight="1">
      <c r="C39" s="131"/>
      <c r="D39" s="156"/>
      <c r="E39" s="135" t="s">
        <v>116</v>
      </c>
      <c r="F39" s="137"/>
      <c r="G39" s="219">
        <v>0</v>
      </c>
      <c r="H39" s="219">
        <v>0</v>
      </c>
      <c r="I39" s="220">
        <f t="shared" si="13"/>
        <v>0</v>
      </c>
      <c r="J39" s="201"/>
      <c r="K39" s="230">
        <v>116870</v>
      </c>
      <c r="L39" s="222">
        <v>0</v>
      </c>
      <c r="M39" s="222">
        <v>19840</v>
      </c>
      <c r="N39" s="222">
        <v>275010</v>
      </c>
      <c r="O39" s="222">
        <v>304690</v>
      </c>
      <c r="P39" s="220">
        <f t="shared" si="14"/>
        <v>716410</v>
      </c>
      <c r="Q39" s="223">
        <f>I39+P39</f>
        <v>716410</v>
      </c>
    </row>
    <row r="40" spans="3:17" ht="14.25" customHeight="1">
      <c r="C40" s="131"/>
      <c r="D40" s="156"/>
      <c r="E40" s="287" t="s">
        <v>109</v>
      </c>
      <c r="F40" s="289"/>
      <c r="G40" s="219">
        <v>0</v>
      </c>
      <c r="H40" s="219">
        <v>0</v>
      </c>
      <c r="I40" s="220">
        <f t="shared" si="13"/>
        <v>0</v>
      </c>
      <c r="J40" s="201"/>
      <c r="K40" s="230">
        <v>0</v>
      </c>
      <c r="L40" s="222">
        <v>0</v>
      </c>
      <c r="M40" s="222">
        <v>0</v>
      </c>
      <c r="N40" s="222">
        <v>0</v>
      </c>
      <c r="O40" s="222">
        <v>0</v>
      </c>
      <c r="P40" s="220">
        <f>SUM(J40:O40)</f>
        <v>0</v>
      </c>
      <c r="Q40" s="223">
        <f t="shared" si="15"/>
        <v>0</v>
      </c>
    </row>
    <row r="41" spans="3:17" ht="14.25" customHeight="1">
      <c r="C41" s="131"/>
      <c r="D41" s="156"/>
      <c r="E41" s="135" t="s">
        <v>117</v>
      </c>
      <c r="F41" s="137"/>
      <c r="G41" s="222">
        <v>0</v>
      </c>
      <c r="H41" s="222">
        <v>1460</v>
      </c>
      <c r="I41" s="220">
        <f t="shared" si="13"/>
        <v>1460</v>
      </c>
      <c r="J41" s="221">
        <v>0</v>
      </c>
      <c r="K41" s="230">
        <v>85590</v>
      </c>
      <c r="L41" s="222">
        <v>123080</v>
      </c>
      <c r="M41" s="222">
        <v>171690</v>
      </c>
      <c r="N41" s="222">
        <v>136020</v>
      </c>
      <c r="O41" s="222">
        <v>122970</v>
      </c>
      <c r="P41" s="220">
        <f t="shared" si="14"/>
        <v>639350</v>
      </c>
      <c r="Q41" s="223">
        <f t="shared" si="15"/>
        <v>640810</v>
      </c>
    </row>
    <row r="42" spans="3:17" ht="14.25" customHeight="1">
      <c r="C42" s="131"/>
      <c r="D42" s="166"/>
      <c r="E42" s="287" t="s">
        <v>110</v>
      </c>
      <c r="F42" s="289"/>
      <c r="G42" s="222">
        <v>0</v>
      </c>
      <c r="H42" s="222">
        <v>0</v>
      </c>
      <c r="I42" s="220">
        <f t="shared" si="13"/>
        <v>0</v>
      </c>
      <c r="J42" s="221">
        <v>320</v>
      </c>
      <c r="K42" s="230">
        <v>16100</v>
      </c>
      <c r="L42" s="222">
        <v>6830</v>
      </c>
      <c r="M42" s="222">
        <v>39040</v>
      </c>
      <c r="N42" s="222">
        <v>0</v>
      </c>
      <c r="O42" s="222">
        <v>4730</v>
      </c>
      <c r="P42" s="220">
        <f t="shared" si="14"/>
        <v>67020</v>
      </c>
      <c r="Q42" s="223">
        <f t="shared" si="15"/>
        <v>67020</v>
      </c>
    </row>
    <row r="43" spans="3:17" ht="14.25" customHeight="1">
      <c r="C43" s="152"/>
      <c r="D43" s="171"/>
      <c r="E43" s="290" t="s">
        <v>111</v>
      </c>
      <c r="F43" s="292"/>
      <c r="G43" s="193">
        <v>0</v>
      </c>
      <c r="H43" s="193">
        <v>0</v>
      </c>
      <c r="I43" s="195">
        <f t="shared" si="13"/>
        <v>0</v>
      </c>
      <c r="J43" s="196">
        <v>0</v>
      </c>
      <c r="K43" s="236">
        <v>0</v>
      </c>
      <c r="L43" s="193">
        <v>0</v>
      </c>
      <c r="M43" s="193">
        <v>0</v>
      </c>
      <c r="N43" s="193">
        <v>0</v>
      </c>
      <c r="O43" s="193">
        <v>0</v>
      </c>
      <c r="P43" s="195">
        <f t="shared" si="14"/>
        <v>0</v>
      </c>
      <c r="Q43" s="197">
        <f t="shared" si="15"/>
        <v>0</v>
      </c>
    </row>
    <row r="44" spans="3:17" ht="14.25" customHeight="1" thickBot="1">
      <c r="C44" s="157"/>
      <c r="D44" s="158" t="s">
        <v>84</v>
      </c>
      <c r="E44" s="158"/>
      <c r="F44" s="158"/>
      <c r="G44" s="213">
        <f aca="true" t="shared" si="16" ref="G44:P44">G28+G36</f>
        <v>1980</v>
      </c>
      <c r="H44" s="212">
        <f t="shared" si="16"/>
        <v>5350</v>
      </c>
      <c r="I44" s="214">
        <f t="shared" si="16"/>
        <v>7330</v>
      </c>
      <c r="J44" s="215">
        <f t="shared" si="16"/>
        <v>7730</v>
      </c>
      <c r="K44" s="244">
        <f t="shared" si="16"/>
        <v>5890940</v>
      </c>
      <c r="L44" s="212">
        <f t="shared" si="16"/>
        <v>7811720</v>
      </c>
      <c r="M44" s="212">
        <f t="shared" si="16"/>
        <v>9636760</v>
      </c>
      <c r="N44" s="212">
        <f t="shared" si="16"/>
        <v>11155570</v>
      </c>
      <c r="O44" s="212">
        <f>O28+O36</f>
        <v>12176800</v>
      </c>
      <c r="P44" s="214">
        <f t="shared" si="16"/>
        <v>46679520</v>
      </c>
      <c r="Q44" s="216">
        <f>Q28+Q36</f>
        <v>46686850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3">
      <selection activeCell="G14" sqref="G14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4"/>
    </row>
    <row r="2" spans="1:12" s="2" customFormat="1" ht="9.75" customHeight="1">
      <c r="A2" s="1"/>
      <c r="L2" s="64"/>
    </row>
    <row r="3" spans="1:12" s="2" customFormat="1" ht="24" customHeight="1">
      <c r="A3" s="319" t="s">
        <v>16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s="2" customFormat="1" ht="24" customHeight="1">
      <c r="A4" s="319" t="str">
        <f>'様式１'!A5</f>
        <v>平成１８年１０月月報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7"/>
    </row>
    <row r="6" spans="9:12" s="2" customFormat="1" ht="17.25">
      <c r="I6" s="254"/>
      <c r="J6" s="11"/>
      <c r="K6" s="64"/>
      <c r="L6" s="3"/>
    </row>
    <row r="7" spans="9:12" s="2" customFormat="1" ht="17.25">
      <c r="I7" s="88"/>
      <c r="J7" s="11"/>
      <c r="K7" s="64"/>
      <c r="L7" s="3"/>
    </row>
    <row r="8" ht="15" customHeight="1">
      <c r="L8" s="245"/>
    </row>
    <row r="9" spans="1:12" s="15" customFormat="1" ht="18.75" customHeight="1">
      <c r="A9" s="14" t="s">
        <v>0</v>
      </c>
      <c r="L9" s="37"/>
    </row>
    <row r="10" spans="2:12" s="15" customFormat="1" ht="17.25" customHeight="1">
      <c r="B10" s="16" t="s">
        <v>123</v>
      </c>
      <c r="C10" s="246"/>
      <c r="D10" s="37"/>
      <c r="E10" s="37"/>
      <c r="F10" s="37"/>
      <c r="G10" s="37"/>
      <c r="H10" s="37"/>
      <c r="I10" s="37"/>
      <c r="J10" s="37"/>
      <c r="K10" s="37"/>
      <c r="L10" s="37"/>
    </row>
    <row r="11" spans="2:12" s="15" customFormat="1" ht="17.25" customHeight="1">
      <c r="B11" s="8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s="15" customFormat="1" ht="15.75" customHeight="1" thickBot="1">
      <c r="B12" s="37"/>
      <c r="C12" s="11" t="s">
        <v>39</v>
      </c>
      <c r="D12" s="246"/>
      <c r="E12" s="37"/>
      <c r="F12" s="37"/>
      <c r="G12" s="37"/>
      <c r="H12" s="37"/>
      <c r="I12" s="37"/>
      <c r="J12" s="37"/>
      <c r="K12" s="37"/>
      <c r="L12" s="37"/>
    </row>
    <row r="13" spans="2:12" s="15" customFormat="1" ht="15.75" customHeight="1">
      <c r="B13" s="37"/>
      <c r="C13" s="37"/>
      <c r="D13" s="17"/>
      <c r="E13" s="18"/>
      <c r="F13" s="18"/>
      <c r="G13" s="247" t="s">
        <v>34</v>
      </c>
      <c r="H13" s="247" t="s">
        <v>35</v>
      </c>
      <c r="I13" s="247" t="s">
        <v>2</v>
      </c>
      <c r="J13" s="248"/>
      <c r="K13" s="37"/>
      <c r="L13" s="37"/>
    </row>
    <row r="14" spans="2:12" s="15" customFormat="1" ht="15.75" customHeight="1">
      <c r="B14" s="37"/>
      <c r="C14" s="37"/>
      <c r="D14" s="56" t="s">
        <v>36</v>
      </c>
      <c r="E14" s="57"/>
      <c r="F14" s="57"/>
      <c r="G14" s="255">
        <v>135</v>
      </c>
      <c r="H14" s="255">
        <v>281</v>
      </c>
      <c r="I14" s="315">
        <f>SUM(G14:H14)</f>
        <v>416</v>
      </c>
      <c r="J14" s="316"/>
      <c r="K14" s="37"/>
      <c r="L14" s="37"/>
    </row>
    <row r="15" spans="2:12" s="15" customFormat="1" ht="15.75" customHeight="1" thickBot="1">
      <c r="B15" s="37"/>
      <c r="C15" s="37"/>
      <c r="D15" s="60" t="s">
        <v>124</v>
      </c>
      <c r="E15" s="61"/>
      <c r="F15" s="61"/>
      <c r="G15" s="256">
        <v>597314</v>
      </c>
      <c r="H15" s="256">
        <v>2427177</v>
      </c>
      <c r="I15" s="317">
        <f>SUM(G15:H15)</f>
        <v>3024491</v>
      </c>
      <c r="J15" s="318"/>
      <c r="K15" s="37"/>
      <c r="L15" s="37"/>
    </row>
    <row r="16" spans="2:12" s="15" customFormat="1" ht="15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s="15" customFormat="1" ht="15.75" customHeight="1" thickBot="1">
      <c r="B17" s="37"/>
      <c r="C17" s="11" t="s">
        <v>125</v>
      </c>
      <c r="D17" s="246"/>
      <c r="E17" s="37"/>
      <c r="F17" s="37"/>
      <c r="G17" s="37"/>
      <c r="H17" s="37"/>
      <c r="I17" s="37"/>
      <c r="J17" s="37"/>
      <c r="K17" s="37"/>
      <c r="L17" s="37"/>
    </row>
    <row r="18" spans="2:12" s="15" customFormat="1" ht="15.75" customHeight="1">
      <c r="B18" s="37"/>
      <c r="C18" s="37"/>
      <c r="D18" s="17"/>
      <c r="E18" s="18"/>
      <c r="F18" s="18"/>
      <c r="G18" s="247" t="s">
        <v>34</v>
      </c>
      <c r="H18" s="247" t="s">
        <v>35</v>
      </c>
      <c r="I18" s="247" t="s">
        <v>2</v>
      </c>
      <c r="J18" s="248"/>
      <c r="K18" s="37"/>
      <c r="L18" s="37"/>
    </row>
    <row r="19" spans="2:12" s="15" customFormat="1" ht="15.75" customHeight="1">
      <c r="B19" s="37"/>
      <c r="C19" s="37"/>
      <c r="D19" s="56" t="s">
        <v>36</v>
      </c>
      <c r="E19" s="250"/>
      <c r="F19" s="57"/>
      <c r="G19" s="255">
        <v>57</v>
      </c>
      <c r="H19" s="255">
        <v>403</v>
      </c>
      <c r="I19" s="315">
        <f>SUM(G19:H19)</f>
        <v>460</v>
      </c>
      <c r="J19" s="316"/>
      <c r="K19" s="37"/>
      <c r="L19" s="37"/>
    </row>
    <row r="20" spans="2:12" s="15" customFormat="1" ht="15.75" customHeight="1" thickBot="1">
      <c r="B20" s="37"/>
      <c r="C20" s="37"/>
      <c r="D20" s="60" t="s">
        <v>124</v>
      </c>
      <c r="E20" s="61"/>
      <c r="F20" s="61"/>
      <c r="G20" s="256">
        <v>534735</v>
      </c>
      <c r="H20" s="256">
        <v>2381999</v>
      </c>
      <c r="I20" s="317">
        <f>SUM(G20:H20)</f>
        <v>2916734</v>
      </c>
      <c r="J20" s="318"/>
      <c r="K20" s="37"/>
      <c r="L20" s="37"/>
    </row>
    <row r="21" spans="2:12" s="15" customFormat="1" ht="15.7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s="15" customFormat="1" ht="15.75" customHeight="1" thickBot="1">
      <c r="B22" s="37"/>
      <c r="C22" s="11" t="s">
        <v>126</v>
      </c>
      <c r="D22" s="246"/>
      <c r="E22" s="37"/>
      <c r="F22" s="37"/>
      <c r="G22" s="37"/>
      <c r="H22" s="37"/>
      <c r="I22" s="37"/>
      <c r="J22" s="37"/>
      <c r="K22" s="37"/>
      <c r="L22" s="37"/>
    </row>
    <row r="23" spans="2:12" s="15" customFormat="1" ht="15.75" customHeight="1">
      <c r="B23" s="37"/>
      <c r="C23" s="37"/>
      <c r="D23" s="17"/>
      <c r="E23" s="18"/>
      <c r="F23" s="18"/>
      <c r="G23" s="247" t="s">
        <v>34</v>
      </c>
      <c r="H23" s="247" t="s">
        <v>35</v>
      </c>
      <c r="I23" s="247" t="s">
        <v>2</v>
      </c>
      <c r="J23" s="248"/>
      <c r="K23" s="37"/>
      <c r="L23" s="37"/>
    </row>
    <row r="24" spans="2:12" s="15" customFormat="1" ht="15.75" customHeight="1">
      <c r="B24" s="37"/>
      <c r="C24" s="37"/>
      <c r="D24" s="251" t="s">
        <v>36</v>
      </c>
      <c r="E24" s="250"/>
      <c r="F24" s="250"/>
      <c r="G24" s="255">
        <v>76</v>
      </c>
      <c r="H24" s="255">
        <v>1587</v>
      </c>
      <c r="I24" s="315">
        <f>SUM(G24:H24)</f>
        <v>1663</v>
      </c>
      <c r="J24" s="316"/>
      <c r="K24" s="37"/>
      <c r="L24" s="37"/>
    </row>
    <row r="25" spans="2:12" s="15" customFormat="1" ht="15.75" customHeight="1" thickBot="1">
      <c r="B25" s="37"/>
      <c r="C25" s="37"/>
      <c r="D25" s="60" t="s">
        <v>124</v>
      </c>
      <c r="E25" s="61"/>
      <c r="F25" s="61"/>
      <c r="G25" s="33">
        <v>642525</v>
      </c>
      <c r="H25" s="33">
        <v>18647579</v>
      </c>
      <c r="I25" s="317">
        <f>SUM(G25:H25)</f>
        <v>19290104</v>
      </c>
      <c r="J25" s="318"/>
      <c r="K25" s="37"/>
      <c r="L25" s="37"/>
    </row>
    <row r="26" spans="2:12" s="15" customFormat="1" ht="15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s="15" customFormat="1" ht="15.75" customHeight="1" thickBot="1">
      <c r="B27" s="37"/>
      <c r="C27" s="11" t="s">
        <v>127</v>
      </c>
      <c r="D27" s="37"/>
      <c r="E27" s="37"/>
      <c r="F27" s="37"/>
      <c r="G27" s="37"/>
      <c r="H27" s="37"/>
      <c r="I27" s="37"/>
      <c r="J27" s="37"/>
      <c r="K27" s="37"/>
      <c r="L27" s="37"/>
    </row>
    <row r="28" spans="2:12" s="15" customFormat="1" ht="15.75" customHeight="1">
      <c r="B28" s="37"/>
      <c r="C28" s="37"/>
      <c r="D28" s="17"/>
      <c r="E28" s="18"/>
      <c r="F28" s="18"/>
      <c r="G28" s="252" t="s">
        <v>34</v>
      </c>
      <c r="H28" s="247" t="s">
        <v>35</v>
      </c>
      <c r="I28" s="247" t="s">
        <v>2</v>
      </c>
      <c r="J28" s="248"/>
      <c r="K28" s="37"/>
      <c r="L28" s="37"/>
    </row>
    <row r="29" spans="2:12" s="15" customFormat="1" ht="15.75" customHeight="1">
      <c r="B29" s="37"/>
      <c r="C29" s="37"/>
      <c r="D29" s="56" t="s">
        <v>36</v>
      </c>
      <c r="E29" s="57"/>
      <c r="F29" s="57"/>
      <c r="G29" s="255">
        <v>5</v>
      </c>
      <c r="H29" s="255">
        <v>40</v>
      </c>
      <c r="I29" s="315">
        <f>SUM(G29:H29)</f>
        <v>45</v>
      </c>
      <c r="J29" s="316"/>
      <c r="K29" s="37"/>
      <c r="L29" s="37"/>
    </row>
    <row r="30" spans="2:12" s="15" customFormat="1" ht="15.75" customHeight="1" thickBot="1">
      <c r="B30" s="37"/>
      <c r="C30" s="37"/>
      <c r="D30" s="60" t="s">
        <v>124</v>
      </c>
      <c r="E30" s="61"/>
      <c r="F30" s="61"/>
      <c r="G30" s="256">
        <v>38579</v>
      </c>
      <c r="H30" s="256">
        <v>549708</v>
      </c>
      <c r="I30" s="317">
        <f>SUM(G30:H30)</f>
        <v>588287</v>
      </c>
      <c r="J30" s="318"/>
      <c r="K30" s="37"/>
      <c r="L30" s="37"/>
    </row>
    <row r="31" spans="2:12" s="15" customFormat="1" ht="15.75" customHeight="1">
      <c r="B31" s="37"/>
      <c r="C31" s="37"/>
      <c r="D31" s="37"/>
      <c r="E31" s="37"/>
      <c r="F31" s="37"/>
      <c r="G31" s="253"/>
      <c r="H31" s="37"/>
      <c r="I31" s="37"/>
      <c r="J31" s="37"/>
      <c r="K31" s="37"/>
      <c r="L31" s="37"/>
    </row>
    <row r="32" spans="2:12" s="15" customFormat="1" ht="15.75" customHeight="1" thickBot="1">
      <c r="B32" s="37"/>
      <c r="C32" s="11" t="s">
        <v>128</v>
      </c>
      <c r="D32" s="37"/>
      <c r="E32" s="37"/>
      <c r="F32" s="37"/>
      <c r="G32" s="249"/>
      <c r="H32" s="37"/>
      <c r="I32" s="37"/>
      <c r="J32" s="37"/>
      <c r="K32" s="37"/>
      <c r="L32" s="37"/>
    </row>
    <row r="33" spans="2:12" s="15" customFormat="1" ht="15.75" customHeight="1">
      <c r="B33" s="37"/>
      <c r="C33" s="37"/>
      <c r="D33" s="17"/>
      <c r="E33" s="18"/>
      <c r="F33" s="18"/>
      <c r="G33" s="252" t="s">
        <v>34</v>
      </c>
      <c r="H33" s="247" t="s">
        <v>35</v>
      </c>
      <c r="I33" s="247" t="s">
        <v>2</v>
      </c>
      <c r="J33" s="248"/>
      <c r="K33" s="37"/>
      <c r="L33" s="37"/>
    </row>
    <row r="34" spans="2:12" s="15" customFormat="1" ht="15.75" customHeight="1">
      <c r="B34" s="37"/>
      <c r="C34" s="37"/>
      <c r="D34" s="56" t="s">
        <v>36</v>
      </c>
      <c r="E34" s="250"/>
      <c r="F34" s="57"/>
      <c r="G34" s="255">
        <f>G14+G19+G24+G29</f>
        <v>273</v>
      </c>
      <c r="H34" s="255">
        <f>H14+H19+H24+H29</f>
        <v>2311</v>
      </c>
      <c r="I34" s="315">
        <f>SUM(G34:H34)</f>
        <v>2584</v>
      </c>
      <c r="J34" s="316"/>
      <c r="K34" s="37"/>
      <c r="L34" s="37"/>
    </row>
    <row r="35" spans="2:12" s="15" customFormat="1" ht="15.75" customHeight="1" thickBot="1">
      <c r="B35" s="37"/>
      <c r="C35" s="37"/>
      <c r="D35" s="60" t="s">
        <v>124</v>
      </c>
      <c r="E35" s="61"/>
      <c r="F35" s="61"/>
      <c r="G35" s="256">
        <f>G15+G20+G25+G30</f>
        <v>1813153</v>
      </c>
      <c r="H35" s="256">
        <f>H15+H20+H25+H30</f>
        <v>24006463</v>
      </c>
      <c r="I35" s="317">
        <f>SUM(G35:H35)</f>
        <v>25819616</v>
      </c>
      <c r="J35" s="318"/>
      <c r="K35" s="37"/>
      <c r="L35" s="37"/>
    </row>
    <row r="36" spans="2:12" s="15" customFormat="1" ht="15.75" customHeight="1">
      <c r="B36" s="37"/>
      <c r="C36" s="37"/>
      <c r="D36" s="37"/>
      <c r="E36" s="37"/>
      <c r="F36" s="37"/>
      <c r="G36" s="253"/>
      <c r="H36" s="37"/>
      <c r="I36" s="37"/>
      <c r="J36" s="37"/>
      <c r="K36" s="37"/>
      <c r="L36" s="37"/>
    </row>
    <row r="37" spans="2:12" ht="15.75" customHeight="1">
      <c r="B37" s="245"/>
      <c r="C37" s="11" t="s">
        <v>129</v>
      </c>
      <c r="D37" s="37"/>
      <c r="E37" s="37"/>
      <c r="F37" s="37"/>
      <c r="G37" s="37"/>
      <c r="H37" s="37"/>
      <c r="I37" s="37"/>
      <c r="J37" s="37"/>
      <c r="K37" s="245"/>
      <c r="L37" s="245"/>
    </row>
    <row r="38" spans="2:12" ht="15.75" customHeight="1" thickBot="1">
      <c r="B38" s="245"/>
      <c r="C38" s="11" t="s">
        <v>130</v>
      </c>
      <c r="D38" s="37"/>
      <c r="E38" s="37"/>
      <c r="F38" s="37"/>
      <c r="G38" s="37"/>
      <c r="H38" s="37"/>
      <c r="I38" s="37"/>
      <c r="J38" s="37"/>
      <c r="K38" s="245"/>
      <c r="L38" s="245"/>
    </row>
    <row r="39" spans="2:12" ht="15.75" customHeight="1">
      <c r="B39" s="245"/>
      <c r="C39" s="37"/>
      <c r="D39" s="17"/>
      <c r="E39" s="18"/>
      <c r="F39" s="18"/>
      <c r="G39" s="252" t="s">
        <v>34</v>
      </c>
      <c r="H39" s="247" t="s">
        <v>35</v>
      </c>
      <c r="I39" s="247" t="s">
        <v>2</v>
      </c>
      <c r="J39" s="248"/>
      <c r="K39" s="245"/>
      <c r="L39" s="245"/>
    </row>
    <row r="40" spans="1:12" ht="15.75" customHeight="1">
      <c r="A40" s="245"/>
      <c r="B40" s="245"/>
      <c r="C40" s="37"/>
      <c r="D40" s="56" t="s">
        <v>36</v>
      </c>
      <c r="E40" s="250"/>
      <c r="F40" s="57"/>
      <c r="G40" s="255">
        <v>0</v>
      </c>
      <c r="H40" s="255">
        <v>0</v>
      </c>
      <c r="I40" s="315">
        <f>SUM(G40:H40)</f>
        <v>0</v>
      </c>
      <c r="J40" s="316"/>
      <c r="K40" s="245"/>
      <c r="L40" s="245"/>
    </row>
    <row r="41" spans="1:12" ht="15.75" customHeight="1" thickBot="1">
      <c r="A41" s="245"/>
      <c r="B41" s="245"/>
      <c r="C41" s="37"/>
      <c r="D41" s="60" t="s">
        <v>124</v>
      </c>
      <c r="E41" s="61"/>
      <c r="F41" s="61"/>
      <c r="G41" s="256">
        <v>0</v>
      </c>
      <c r="H41" s="256">
        <v>0</v>
      </c>
      <c r="I41" s="317">
        <f>SUM(G41:H41)</f>
        <v>0</v>
      </c>
      <c r="J41" s="318"/>
      <c r="K41" s="245"/>
      <c r="L41" s="245"/>
    </row>
    <row r="42" ht="15.75" customHeight="1"/>
    <row r="43" spans="3:10" ht="15.75" customHeight="1">
      <c r="C43" s="11" t="s">
        <v>131</v>
      </c>
      <c r="D43" s="37"/>
      <c r="E43" s="37"/>
      <c r="F43" s="37"/>
      <c r="G43" s="37"/>
      <c r="H43" s="37"/>
      <c r="I43" s="37"/>
      <c r="J43" s="37"/>
    </row>
    <row r="44" spans="3:10" ht="15.75" customHeight="1" thickBot="1">
      <c r="C44" s="11" t="s">
        <v>132</v>
      </c>
      <c r="D44" s="37"/>
      <c r="E44" s="37"/>
      <c r="F44" s="37"/>
      <c r="G44" s="37"/>
      <c r="H44" s="37"/>
      <c r="I44" s="37"/>
      <c r="J44" s="37"/>
    </row>
    <row r="45" spans="3:10" ht="15.75" customHeight="1">
      <c r="C45" s="37"/>
      <c r="D45" s="17"/>
      <c r="E45" s="18"/>
      <c r="F45" s="18"/>
      <c r="G45" s="252" t="s">
        <v>34</v>
      </c>
      <c r="H45" s="247" t="s">
        <v>35</v>
      </c>
      <c r="I45" s="247" t="s">
        <v>2</v>
      </c>
      <c r="J45" s="248"/>
    </row>
    <row r="46" spans="3:10" ht="15.75" customHeight="1">
      <c r="C46" s="37"/>
      <c r="D46" s="56" t="s">
        <v>36</v>
      </c>
      <c r="E46" s="250"/>
      <c r="F46" s="57"/>
      <c r="G46" s="255">
        <v>0</v>
      </c>
      <c r="H46" s="255">
        <v>0</v>
      </c>
      <c r="I46" s="315">
        <f>SUM(G46:H46)</f>
        <v>0</v>
      </c>
      <c r="J46" s="316"/>
    </row>
    <row r="47" spans="3:10" ht="15.75" customHeight="1" thickBot="1">
      <c r="C47" s="37"/>
      <c r="D47" s="60" t="s">
        <v>124</v>
      </c>
      <c r="E47" s="61"/>
      <c r="F47" s="61"/>
      <c r="G47" s="256">
        <v>0</v>
      </c>
      <c r="H47" s="256">
        <v>0</v>
      </c>
      <c r="I47" s="317">
        <f>SUM(G47:H47)</f>
        <v>0</v>
      </c>
      <c r="J47" s="318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2007-01-11T09:46:41Z</dcterms:modified>
  <cp:category/>
  <cp:version/>
  <cp:contentType/>
  <cp:contentStatus/>
</cp:coreProperties>
</file>