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<sst xmlns="http://schemas.openxmlformats.org/spreadsheetml/2006/main" count="360" uniqueCount="134">
  <si>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</si>
  <si>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</si>
  <si>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</si>
  <si>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</si>
  <si>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</si>
  <si>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</si>
  <si>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</si>
  <si>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</si>
  <si>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</si>
  <si>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</si>
  <si>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</si>
  <si>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</si>
  <si>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</si>
  <si>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</si>
  <si>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</si>
  <si>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</si>
  <si>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</si>
  <si>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</si>
  <si>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</si>
  <si>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</si>
  <si>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</si>
  <si>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</si>
  <si>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</si>
  <si>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</si>
  <si>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</si>
  <si>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</si>
  <si>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</si>
  <si>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</si>
  <si>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</si>
  <si>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</si>
  <si>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</si>
  <si>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</si>
  <si>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</si>
  <si>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</si>
  <si>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</si>
  <si>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</si>
  <si>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</si>
  <si>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</si>
  <si>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</si>
  <si>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</si>
  <si>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</si>
  <si>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</si>
  <si>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</si>
  <si>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</si>
  <si>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</si>
  <si>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</si>
  <si>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</si>
  <si>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</si>
  <si>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</si>
  <si>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</si>
  <si>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</si>
  <si>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</si>
  <si>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</si>
  <si>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</si>
  <si>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</si>
  <si>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</si>
  <si>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</si>
  <si>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</si>
  <si>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</si>
  <si>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</si>
  <si>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</si>
  <si>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</si>
  <si>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</si>
  <si>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</si>
  <si>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</si>
  <si>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</si>
  <si>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</si>
  <si>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</si>
  <si>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</si>
  <si>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</si>
  <si>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</si>
  <si>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</si>
  <si>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</si>
  <si>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</si>
  <si>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</si>
  <si>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</si>
  <si>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</si>
  <si>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</si>
  <si>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</si>
  <si>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</si>
  <si>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</si>
  <si>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</si>
  <si>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</si>
  <si>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</si>
  <si>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</si>
  <si>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</si>
  <si>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</si>
  <si>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</si>
  <si>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</si>
  <si>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</si>
  <si>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</si>
  <si>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</si>
  <si>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</si>
  <si>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</si>
  <si>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</si>
  <si>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</si>
  <si>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</si>
  <si>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</si>
  <si>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</si>
  <si>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</si>
  <si>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</si>
  <si>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</si>
  <si>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</si>
  <si>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</si>
  <si>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</si>
  <si>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</si>
  <si>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</si>
  <si>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</si>
  <si>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</si>
  <si>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</si>
  <si>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</si>
  <si>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</si>
  <si>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</si>
  <si>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</si>
  <si>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</si>
  <si>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</si>
  <si>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</si>
  <si>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</si>
  <si>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</si>
  <si>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</si>
  <si>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</si>
  <si>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</si>
  <si>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</si>
  <si>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</si>
  <si>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</si>
  <si>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</si>
  <si>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</si>
  <si>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</si>
  <si>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</si>
  <si>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</si>
  <si>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</si>
  <si>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</si>
  <si>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</si>
  <si>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平成１８年９月月報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</si>
</sst>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2" fillId="0" borderId="105" xfId="17" applyFont="1" applyBorder="1" applyAlignment="1">
      <alignment horizontal="right" vertical="center"/>
    </xf>
    <xf numFmtId="38" fontId="12" fillId="0" borderId="75" xfId="17" applyFont="1" applyBorder="1" applyAlignment="1">
      <alignment horizontal="right" vertical="center"/>
    </xf>
    <xf numFmtId="38" fontId="12" fillId="0" borderId="116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6">
        <v>45821</v>
      </c>
      <c r="E14" s="257"/>
      <c r="F14" s="257"/>
      <c r="G14" s="257"/>
      <c r="H14" s="258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6">
        <v>45953</v>
      </c>
      <c r="T14" s="276"/>
    </row>
    <row r="15" spans="3:20" ht="21.75" customHeight="1">
      <c r="C15" s="73" t="s">
        <v>18</v>
      </c>
      <c r="D15" s="256">
        <v>34050</v>
      </c>
      <c r="E15" s="257"/>
      <c r="F15" s="257"/>
      <c r="G15" s="257"/>
      <c r="H15" s="258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6">
        <v>34214</v>
      </c>
      <c r="T15" s="276"/>
    </row>
    <row r="16" spans="3:20" ht="21.75" customHeight="1">
      <c r="C16" s="75" t="s">
        <v>19</v>
      </c>
      <c r="D16" s="256">
        <v>815</v>
      </c>
      <c r="E16" s="257"/>
      <c r="F16" s="257"/>
      <c r="G16" s="257"/>
      <c r="H16" s="258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6">
        <v>814</v>
      </c>
      <c r="T16" s="276"/>
    </row>
    <row r="17" spans="3:20" ht="21.75" customHeight="1">
      <c r="C17" s="75" t="s">
        <v>20</v>
      </c>
      <c r="D17" s="256">
        <v>94</v>
      </c>
      <c r="E17" s="257"/>
      <c r="F17" s="257"/>
      <c r="G17" s="257"/>
      <c r="H17" s="258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6">
        <v>97</v>
      </c>
      <c r="T17" s="276"/>
    </row>
    <row r="18" spans="3:20" ht="21.75" customHeight="1" thickBot="1">
      <c r="C18" s="76" t="s">
        <v>2</v>
      </c>
      <c r="D18" s="274">
        <f>SUM(D14:H15)</f>
        <v>79871</v>
      </c>
      <c r="E18" s="262"/>
      <c r="F18" s="262"/>
      <c r="G18" s="262"/>
      <c r="H18" s="263"/>
      <c r="I18" s="77" t="s">
        <v>21</v>
      </c>
      <c r="J18" s="78"/>
      <c r="K18" s="262">
        <f>S23</f>
        <v>527</v>
      </c>
      <c r="L18" s="262"/>
      <c r="M18" s="263"/>
      <c r="N18" s="77" t="s">
        <v>22</v>
      </c>
      <c r="O18" s="78"/>
      <c r="P18" s="262">
        <f>S25</f>
        <v>231</v>
      </c>
      <c r="Q18" s="262"/>
      <c r="R18" s="263"/>
      <c r="S18" s="274">
        <f>SUM(S14:T15)</f>
        <v>80167</v>
      </c>
      <c r="T18" s="275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4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8" t="s">
        <v>37</v>
      </c>
      <c r="N22" s="269"/>
      <c r="O22" s="270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5"/>
      <c r="D23" s="256">
        <v>64</v>
      </c>
      <c r="E23" s="257"/>
      <c r="F23" s="258"/>
      <c r="G23" s="256">
        <v>2</v>
      </c>
      <c r="H23" s="257"/>
      <c r="I23" s="258"/>
      <c r="J23" s="256">
        <v>459</v>
      </c>
      <c r="K23" s="257"/>
      <c r="L23" s="258"/>
      <c r="M23" s="256">
        <v>0</v>
      </c>
      <c r="N23" s="257"/>
      <c r="O23" s="258"/>
      <c r="P23" s="256">
        <v>2</v>
      </c>
      <c r="Q23" s="257"/>
      <c r="R23" s="258"/>
      <c r="S23" s="89">
        <f>SUM(D23:R23)</f>
        <v>527</v>
      </c>
      <c r="T23" s="11"/>
    </row>
    <row r="24" spans="3:20" ht="24.75" customHeight="1">
      <c r="C24" s="266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1" t="s">
        <v>38</v>
      </c>
      <c r="N24" s="272"/>
      <c r="O24" s="273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7"/>
      <c r="D25" s="259">
        <v>62</v>
      </c>
      <c r="E25" s="260"/>
      <c r="F25" s="261"/>
      <c r="G25" s="259">
        <v>3</v>
      </c>
      <c r="H25" s="260"/>
      <c r="I25" s="261"/>
      <c r="J25" s="259">
        <v>163</v>
      </c>
      <c r="K25" s="260"/>
      <c r="L25" s="261"/>
      <c r="M25" s="259">
        <v>0</v>
      </c>
      <c r="N25" s="260"/>
      <c r="O25" s="261"/>
      <c r="P25" s="259">
        <v>3</v>
      </c>
      <c r="Q25" s="260"/>
      <c r="R25" s="261"/>
      <c r="S25" s="90">
        <f>SUM(D25:R25)</f>
        <v>231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25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平成１８年９月月報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1702</v>
      </c>
      <c r="G12" s="91">
        <f>SUM(G13:G14)</f>
        <v>464</v>
      </c>
      <c r="H12" s="92">
        <f>SUM(F12:G12)</f>
        <v>2166</v>
      </c>
      <c r="I12" s="93">
        <f aca="true" t="shared" si="0" ref="I12:N12">SUM(I13:I14)</f>
        <v>1393</v>
      </c>
      <c r="J12" s="95">
        <f t="shared" si="0"/>
        <v>2827</v>
      </c>
      <c r="K12" s="91">
        <f t="shared" si="0"/>
        <v>1831</v>
      </c>
      <c r="L12" s="91">
        <f t="shared" si="0"/>
        <v>1530</v>
      </c>
      <c r="M12" s="91">
        <f t="shared" si="0"/>
        <v>1133</v>
      </c>
      <c r="N12" s="91">
        <f t="shared" si="0"/>
        <v>1273</v>
      </c>
      <c r="O12" s="91">
        <f>SUM(I12:N12)</f>
        <v>9987</v>
      </c>
      <c r="P12" s="94">
        <f>H12+O12</f>
        <v>12153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345</v>
      </c>
      <c r="G13" s="91">
        <v>86</v>
      </c>
      <c r="H13" s="92">
        <f>SUM(F13:G13)</f>
        <v>431</v>
      </c>
      <c r="I13" s="93">
        <v>260</v>
      </c>
      <c r="J13" s="95">
        <v>439</v>
      </c>
      <c r="K13" s="91">
        <v>280</v>
      </c>
      <c r="L13" s="91">
        <v>229</v>
      </c>
      <c r="M13" s="91">
        <v>145</v>
      </c>
      <c r="N13" s="91">
        <v>194</v>
      </c>
      <c r="O13" s="91">
        <f>SUM(I13:N13)</f>
        <v>1547</v>
      </c>
      <c r="P13" s="94">
        <f>H13+O13</f>
        <v>1978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1357</v>
      </c>
      <c r="G14" s="91">
        <v>378</v>
      </c>
      <c r="H14" s="92">
        <f>SUM(F14:G14)</f>
        <v>1735</v>
      </c>
      <c r="I14" s="93">
        <v>1133</v>
      </c>
      <c r="J14" s="95">
        <v>2388</v>
      </c>
      <c r="K14" s="91">
        <v>1551</v>
      </c>
      <c r="L14" s="91">
        <v>1301</v>
      </c>
      <c r="M14" s="91">
        <v>988</v>
      </c>
      <c r="N14" s="91">
        <v>1079</v>
      </c>
      <c r="O14" s="91">
        <f>SUM(I14:N14)</f>
        <v>8440</v>
      </c>
      <c r="P14" s="94">
        <f>H14+O14</f>
        <v>10175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58</v>
      </c>
      <c r="G15" s="91">
        <v>27</v>
      </c>
      <c r="H15" s="92">
        <f>SUM(F15:G15)</f>
        <v>85</v>
      </c>
      <c r="I15" s="93">
        <v>32</v>
      </c>
      <c r="J15" s="95">
        <v>127</v>
      </c>
      <c r="K15" s="91">
        <v>73</v>
      </c>
      <c r="L15" s="91">
        <v>59</v>
      </c>
      <c r="M15" s="91">
        <v>39</v>
      </c>
      <c r="N15" s="91">
        <v>53</v>
      </c>
      <c r="O15" s="91">
        <f>SUM(I15:N15)</f>
        <v>383</v>
      </c>
      <c r="P15" s="94">
        <f>H15+O15</f>
        <v>468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1760</v>
      </c>
      <c r="G16" s="96">
        <f>G12+G15</f>
        <v>491</v>
      </c>
      <c r="H16" s="97">
        <f>SUM(F16:G16)</f>
        <v>2251</v>
      </c>
      <c r="I16" s="98">
        <f aca="true" t="shared" si="1" ref="I16:N16">I12+I15</f>
        <v>1425</v>
      </c>
      <c r="J16" s="100">
        <f t="shared" si="1"/>
        <v>2954</v>
      </c>
      <c r="K16" s="96">
        <f t="shared" si="1"/>
        <v>1904</v>
      </c>
      <c r="L16" s="96">
        <f t="shared" si="1"/>
        <v>1589</v>
      </c>
      <c r="M16" s="96">
        <f t="shared" si="1"/>
        <v>1172</v>
      </c>
      <c r="N16" s="96">
        <f t="shared" si="1"/>
        <v>1326</v>
      </c>
      <c r="O16" s="96">
        <f>SUM(I16:N16)</f>
        <v>10370</v>
      </c>
      <c r="P16" s="99">
        <f>H16+O16</f>
        <v>12621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7" t="s">
        <v>49</v>
      </c>
      <c r="G19" s="278"/>
      <c r="H19" s="279"/>
      <c r="I19" s="283" t="s">
        <v>50</v>
      </c>
      <c r="J19" s="278"/>
      <c r="K19" s="278"/>
      <c r="L19" s="278"/>
      <c r="M19" s="278"/>
      <c r="N19" s="278"/>
      <c r="O19" s="279"/>
      <c r="P19" s="280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2"/>
      <c r="Q20" s="3"/>
    </row>
    <row r="21" spans="3:17" s="15" customFormat="1" ht="18.75" customHeight="1">
      <c r="C21" s="40" t="s">
        <v>29</v>
      </c>
      <c r="D21" s="28"/>
      <c r="E21" s="28"/>
      <c r="F21" s="91">
        <v>613</v>
      </c>
      <c r="G21" s="91">
        <v>185</v>
      </c>
      <c r="H21" s="92">
        <f>SUM(F21:G21)</f>
        <v>798</v>
      </c>
      <c r="I21" s="93">
        <v>1439</v>
      </c>
      <c r="J21" s="95">
        <v>2171</v>
      </c>
      <c r="K21" s="91">
        <v>1121</v>
      </c>
      <c r="L21" s="91">
        <v>793</v>
      </c>
      <c r="M21" s="91">
        <v>458</v>
      </c>
      <c r="N21" s="91">
        <v>407</v>
      </c>
      <c r="O21" s="101">
        <f>SUM(I21:N21)</f>
        <v>6389</v>
      </c>
      <c r="P21" s="94">
        <f>O21+H21</f>
        <v>7187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21</v>
      </c>
      <c r="G22" s="91">
        <v>9</v>
      </c>
      <c r="H22" s="92">
        <f>SUM(F22:G22)</f>
        <v>30</v>
      </c>
      <c r="I22" s="93">
        <v>38</v>
      </c>
      <c r="J22" s="95">
        <v>93</v>
      </c>
      <c r="K22" s="91">
        <v>51</v>
      </c>
      <c r="L22" s="91">
        <v>42</v>
      </c>
      <c r="M22" s="91">
        <v>26</v>
      </c>
      <c r="N22" s="91">
        <v>22</v>
      </c>
      <c r="O22" s="101">
        <f>SUM(I22:N22)</f>
        <v>272</v>
      </c>
      <c r="P22" s="94">
        <f>O22+H22</f>
        <v>302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634</v>
      </c>
      <c r="G23" s="96">
        <f aca="true" t="shared" si="2" ref="G23:N23">SUM(G21:G22)</f>
        <v>194</v>
      </c>
      <c r="H23" s="97">
        <f>SUM(F23:G23)</f>
        <v>828</v>
      </c>
      <c r="I23" s="98">
        <f t="shared" si="2"/>
        <v>1477</v>
      </c>
      <c r="J23" s="100">
        <f t="shared" si="2"/>
        <v>2264</v>
      </c>
      <c r="K23" s="96">
        <f t="shared" si="2"/>
        <v>1172</v>
      </c>
      <c r="L23" s="96">
        <f t="shared" si="2"/>
        <v>835</v>
      </c>
      <c r="M23" s="96">
        <f t="shared" si="2"/>
        <v>484</v>
      </c>
      <c r="N23" s="96">
        <f t="shared" si="2"/>
        <v>429</v>
      </c>
      <c r="O23" s="102">
        <f>SUM(I23:N23)</f>
        <v>6661</v>
      </c>
      <c r="P23" s="99">
        <f>O23+H23</f>
        <v>7489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7" t="s">
        <v>49</v>
      </c>
      <c r="G26" s="278"/>
      <c r="H26" s="279"/>
      <c r="I26" s="283" t="s">
        <v>50</v>
      </c>
      <c r="J26" s="284"/>
      <c r="K26" s="278"/>
      <c r="L26" s="278"/>
      <c r="M26" s="278"/>
      <c r="N26" s="278"/>
      <c r="O26" s="279"/>
      <c r="P26" s="280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2"/>
      <c r="Q27" s="3"/>
    </row>
    <row r="28" spans="3:17" s="15" customFormat="1" ht="18.75" customHeight="1">
      <c r="C28" s="40" t="s">
        <v>29</v>
      </c>
      <c r="D28" s="28"/>
      <c r="E28" s="28"/>
      <c r="F28" s="91">
        <v>0</v>
      </c>
      <c r="G28" s="91">
        <v>0</v>
      </c>
      <c r="H28" s="92">
        <f>SUM(F28:G28)</f>
        <v>0</v>
      </c>
      <c r="I28" s="93">
        <v>5</v>
      </c>
      <c r="J28" s="95">
        <v>98</v>
      </c>
      <c r="K28" s="91">
        <v>127</v>
      </c>
      <c r="L28" s="91">
        <v>89</v>
      </c>
      <c r="M28" s="91">
        <v>61</v>
      </c>
      <c r="N28" s="91">
        <v>35</v>
      </c>
      <c r="O28" s="101">
        <f>SUM(I28:N28)</f>
        <v>415</v>
      </c>
      <c r="P28" s="94">
        <f>O28+H28</f>
        <v>415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1</v>
      </c>
      <c r="G29" s="91">
        <v>0</v>
      </c>
      <c r="H29" s="92">
        <f>SUM(F29:G29)</f>
        <v>1</v>
      </c>
      <c r="I29" s="93">
        <v>0</v>
      </c>
      <c r="J29" s="95">
        <v>0</v>
      </c>
      <c r="K29" s="91">
        <v>0</v>
      </c>
      <c r="L29" s="91">
        <v>0</v>
      </c>
      <c r="M29" s="91">
        <v>0</v>
      </c>
      <c r="N29" s="91">
        <v>2</v>
      </c>
      <c r="O29" s="101">
        <f>SUM(I29:N29)</f>
        <v>2</v>
      </c>
      <c r="P29" s="94">
        <f>O29+H29</f>
        <v>3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1</v>
      </c>
      <c r="G30" s="96">
        <f>SUM(G28:G29)</f>
        <v>0</v>
      </c>
      <c r="H30" s="97">
        <f>SUM(F30:G30)</f>
        <v>1</v>
      </c>
      <c r="I30" s="98">
        <f aca="true" t="shared" si="3" ref="I30:N30">SUM(I28:I29)</f>
        <v>5</v>
      </c>
      <c r="J30" s="100">
        <f t="shared" si="3"/>
        <v>98</v>
      </c>
      <c r="K30" s="96">
        <f t="shared" si="3"/>
        <v>127</v>
      </c>
      <c r="L30" s="96">
        <f t="shared" si="3"/>
        <v>89</v>
      </c>
      <c r="M30" s="96">
        <f t="shared" si="3"/>
        <v>61</v>
      </c>
      <c r="N30" s="96">
        <f t="shared" si="3"/>
        <v>37</v>
      </c>
      <c r="O30" s="102">
        <f>SUM(I30:N30)</f>
        <v>417</v>
      </c>
      <c r="P30" s="99">
        <f>O30+H30</f>
        <v>418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7" t="s">
        <v>49</v>
      </c>
      <c r="G33" s="278"/>
      <c r="H33" s="279"/>
      <c r="I33" s="285" t="s">
        <v>40</v>
      </c>
      <c r="J33" s="278"/>
      <c r="K33" s="278"/>
      <c r="L33" s="278"/>
      <c r="M33" s="278"/>
      <c r="N33" s="279"/>
      <c r="O33" s="280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1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4</v>
      </c>
      <c r="H35" s="104">
        <f aca="true" t="shared" si="5" ref="H35:H44">SUM(F35:G35)</f>
        <v>4</v>
      </c>
      <c r="I35" s="103">
        <f t="shared" si="4"/>
        <v>78</v>
      </c>
      <c r="J35" s="105">
        <f t="shared" si="4"/>
        <v>138</v>
      </c>
      <c r="K35" s="105">
        <f t="shared" si="4"/>
        <v>213</v>
      </c>
      <c r="L35" s="105">
        <f t="shared" si="4"/>
        <v>264</v>
      </c>
      <c r="M35" s="105">
        <f t="shared" si="4"/>
        <v>278</v>
      </c>
      <c r="N35" s="106">
        <f aca="true" t="shared" si="6" ref="N35:N44">SUM(I35:M35)</f>
        <v>971</v>
      </c>
      <c r="O35" s="107">
        <f aca="true" t="shared" si="7" ref="O35:O43">SUM(H35+N35)</f>
        <v>975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4</v>
      </c>
      <c r="H36" s="92">
        <f t="shared" si="5"/>
        <v>4</v>
      </c>
      <c r="I36" s="95">
        <v>76</v>
      </c>
      <c r="J36" s="91">
        <v>137</v>
      </c>
      <c r="K36" s="91">
        <v>213</v>
      </c>
      <c r="L36" s="91">
        <v>262</v>
      </c>
      <c r="M36" s="91">
        <v>274</v>
      </c>
      <c r="N36" s="101">
        <f t="shared" si="6"/>
        <v>962</v>
      </c>
      <c r="O36" s="94">
        <f t="shared" si="7"/>
        <v>966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2</v>
      </c>
      <c r="J37" s="96">
        <v>1</v>
      </c>
      <c r="K37" s="96">
        <v>0</v>
      </c>
      <c r="L37" s="96">
        <v>2</v>
      </c>
      <c r="M37" s="96">
        <v>4</v>
      </c>
      <c r="N37" s="102">
        <f t="shared" si="6"/>
        <v>9</v>
      </c>
      <c r="O37" s="99">
        <f t="shared" si="7"/>
        <v>9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1</v>
      </c>
      <c r="G38" s="103">
        <f>SUM(G39:G40)</f>
        <v>3</v>
      </c>
      <c r="H38" s="104">
        <f t="shared" si="5"/>
        <v>4</v>
      </c>
      <c r="I38" s="103">
        <f>SUM(I39:I40)</f>
        <v>168</v>
      </c>
      <c r="J38" s="105">
        <f>SUM(J39:J40)</f>
        <v>185</v>
      </c>
      <c r="K38" s="105">
        <f>SUM(K39:K40)</f>
        <v>207</v>
      </c>
      <c r="L38" s="105">
        <f>SUM(L39:L40)</f>
        <v>167</v>
      </c>
      <c r="M38" s="105">
        <f>SUM(M39:M40)</f>
        <v>114</v>
      </c>
      <c r="N38" s="106">
        <f t="shared" si="6"/>
        <v>841</v>
      </c>
      <c r="O38" s="107">
        <f t="shared" si="7"/>
        <v>845</v>
      </c>
    </row>
    <row r="39" spans="3:15" s="15" customFormat="1" ht="18.75" customHeight="1">
      <c r="C39" s="55" t="s">
        <v>29</v>
      </c>
      <c r="D39" s="56"/>
      <c r="E39" s="56"/>
      <c r="F39" s="95">
        <v>1</v>
      </c>
      <c r="G39" s="95">
        <v>3</v>
      </c>
      <c r="H39" s="92">
        <f t="shared" si="5"/>
        <v>4</v>
      </c>
      <c r="I39" s="95">
        <v>164</v>
      </c>
      <c r="J39" s="91">
        <v>180</v>
      </c>
      <c r="K39" s="91">
        <v>205</v>
      </c>
      <c r="L39" s="91">
        <v>163</v>
      </c>
      <c r="M39" s="91">
        <v>111</v>
      </c>
      <c r="N39" s="101">
        <f t="shared" si="6"/>
        <v>823</v>
      </c>
      <c r="O39" s="94">
        <f t="shared" si="7"/>
        <v>827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4</v>
      </c>
      <c r="J40" s="96">
        <v>5</v>
      </c>
      <c r="K40" s="96">
        <v>2</v>
      </c>
      <c r="L40" s="96">
        <v>4</v>
      </c>
      <c r="M40" s="96">
        <v>3</v>
      </c>
      <c r="N40" s="102">
        <f t="shared" si="6"/>
        <v>18</v>
      </c>
      <c r="O40" s="99">
        <f t="shared" si="7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12</v>
      </c>
      <c r="J41" s="105">
        <f>SUM(J42:J43)</f>
        <v>7</v>
      </c>
      <c r="K41" s="105">
        <f>SUM(K42:K43)</f>
        <v>34</v>
      </c>
      <c r="L41" s="105">
        <f>SUM(L42:L43)</f>
        <v>77</v>
      </c>
      <c r="M41" s="105">
        <f>SUM(M42:M43)</f>
        <v>209</v>
      </c>
      <c r="N41" s="106">
        <f t="shared" si="6"/>
        <v>339</v>
      </c>
      <c r="O41" s="107">
        <f t="shared" si="7"/>
        <v>339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12</v>
      </c>
      <c r="J42" s="91">
        <v>7</v>
      </c>
      <c r="K42" s="91">
        <v>33</v>
      </c>
      <c r="L42" s="91">
        <v>75</v>
      </c>
      <c r="M42" s="91">
        <v>205</v>
      </c>
      <c r="N42" s="101">
        <f t="shared" si="6"/>
        <v>332</v>
      </c>
      <c r="O42" s="94">
        <f t="shared" si="7"/>
        <v>332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2</v>
      </c>
      <c r="M43" s="96">
        <v>4</v>
      </c>
      <c r="N43" s="102">
        <f t="shared" si="6"/>
        <v>7</v>
      </c>
      <c r="O43" s="99">
        <f t="shared" si="7"/>
        <v>7</v>
      </c>
    </row>
    <row r="44" spans="3:15" s="15" customFormat="1" ht="18.75" customHeight="1" thickBot="1">
      <c r="C44" s="59" t="s">
        <v>28</v>
      </c>
      <c r="D44" s="60"/>
      <c r="E44" s="60"/>
      <c r="F44" s="96">
        <v>1</v>
      </c>
      <c r="G44" s="108">
        <v>7</v>
      </c>
      <c r="H44" s="109">
        <f t="shared" si="5"/>
        <v>8</v>
      </c>
      <c r="I44" s="100">
        <v>256</v>
      </c>
      <c r="J44" s="96">
        <v>329</v>
      </c>
      <c r="K44" s="96">
        <v>452</v>
      </c>
      <c r="L44" s="96">
        <v>503</v>
      </c>
      <c r="M44" s="96">
        <v>597</v>
      </c>
      <c r="N44" s="102">
        <f t="shared" si="6"/>
        <v>2137</v>
      </c>
      <c r="O44" s="110">
        <f>H44+N44</f>
        <v>2145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I118">
      <selection activeCell="Q107" sqref="Q107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平成１８年９月月報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6" t="s">
        <v>68</v>
      </c>
      <c r="D9" s="297"/>
      <c r="E9" s="297"/>
      <c r="F9" s="298"/>
      <c r="G9" s="302" t="s">
        <v>49</v>
      </c>
      <c r="H9" s="303"/>
      <c r="I9" s="304"/>
      <c r="J9" s="305" t="s">
        <v>50</v>
      </c>
      <c r="K9" s="303"/>
      <c r="L9" s="303"/>
      <c r="M9" s="303"/>
      <c r="N9" s="303"/>
      <c r="O9" s="303"/>
      <c r="P9" s="304"/>
      <c r="Q9" s="294" t="s">
        <v>47</v>
      </c>
    </row>
    <row r="10" spans="1:18" ht="28.5" customHeight="1">
      <c r="A10" s="118"/>
      <c r="B10" s="118"/>
      <c r="C10" s="299"/>
      <c r="D10" s="300"/>
      <c r="E10" s="300"/>
      <c r="F10" s="301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5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1460</v>
      </c>
      <c r="H12" s="183">
        <f t="shared" si="0"/>
        <v>500</v>
      </c>
      <c r="I12" s="184">
        <f t="shared" si="0"/>
        <v>1960</v>
      </c>
      <c r="J12" s="185">
        <f>J13+J19+J22+J26+J30+J31</f>
        <v>3542</v>
      </c>
      <c r="K12" s="183">
        <f t="shared" si="0"/>
        <v>6564</v>
      </c>
      <c r="L12" s="182">
        <f t="shared" si="0"/>
        <v>3816</v>
      </c>
      <c r="M12" s="182">
        <f t="shared" si="0"/>
        <v>3095</v>
      </c>
      <c r="N12" s="182">
        <f t="shared" si="0"/>
        <v>1882</v>
      </c>
      <c r="O12" s="183">
        <f t="shared" si="0"/>
        <v>2001</v>
      </c>
      <c r="P12" s="182">
        <f t="shared" si="0"/>
        <v>20900</v>
      </c>
      <c r="Q12" s="186">
        <f t="shared" si="0"/>
        <v>22860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502</v>
      </c>
      <c r="H13" s="188">
        <f t="shared" si="1"/>
        <v>132</v>
      </c>
      <c r="I13" s="189">
        <f t="shared" si="1"/>
        <v>634</v>
      </c>
      <c r="J13" s="190">
        <f t="shared" si="1"/>
        <v>1176</v>
      </c>
      <c r="K13" s="188">
        <f t="shared" si="1"/>
        <v>1984</v>
      </c>
      <c r="L13" s="187">
        <f t="shared" si="1"/>
        <v>1160</v>
      </c>
      <c r="M13" s="187">
        <f t="shared" si="1"/>
        <v>937</v>
      </c>
      <c r="N13" s="187">
        <f t="shared" si="1"/>
        <v>666</v>
      </c>
      <c r="O13" s="188">
        <f t="shared" si="1"/>
        <v>913</v>
      </c>
      <c r="P13" s="187">
        <f t="shared" si="1"/>
        <v>6836</v>
      </c>
      <c r="Q13" s="191">
        <f t="shared" si="1"/>
        <v>7470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454</v>
      </c>
      <c r="H14" s="188">
        <v>110</v>
      </c>
      <c r="I14" s="189">
        <f>SUM(G14:H14)</f>
        <v>564</v>
      </c>
      <c r="J14" s="190">
        <v>1061</v>
      </c>
      <c r="K14" s="188">
        <v>1508</v>
      </c>
      <c r="L14" s="187">
        <v>718</v>
      </c>
      <c r="M14" s="187">
        <v>534</v>
      </c>
      <c r="N14" s="187">
        <v>317</v>
      </c>
      <c r="O14" s="188">
        <v>355</v>
      </c>
      <c r="P14" s="187">
        <f>SUM(J14:O14)</f>
        <v>4493</v>
      </c>
      <c r="Q14" s="191">
        <f>I14+P14</f>
        <v>5057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8</v>
      </c>
      <c r="L15" s="187">
        <v>18</v>
      </c>
      <c r="M15" s="187">
        <v>28</v>
      </c>
      <c r="N15" s="187">
        <v>45</v>
      </c>
      <c r="O15" s="188">
        <v>160</v>
      </c>
      <c r="P15" s="187">
        <f>SUM(J15:O15)</f>
        <v>259</v>
      </c>
      <c r="Q15" s="191">
        <f>I15+P15</f>
        <v>259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30</v>
      </c>
      <c r="H16" s="188">
        <v>12</v>
      </c>
      <c r="I16" s="189">
        <f>SUM(G16:H16)</f>
        <v>42</v>
      </c>
      <c r="J16" s="190">
        <v>54</v>
      </c>
      <c r="K16" s="188">
        <v>232</v>
      </c>
      <c r="L16" s="187">
        <v>207</v>
      </c>
      <c r="M16" s="187">
        <v>223</v>
      </c>
      <c r="N16" s="187">
        <v>163</v>
      </c>
      <c r="O16" s="188">
        <v>221</v>
      </c>
      <c r="P16" s="187">
        <f>SUM(J16:O16)</f>
        <v>1100</v>
      </c>
      <c r="Q16" s="191">
        <f>I16+P16</f>
        <v>1142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</v>
      </c>
      <c r="H17" s="188">
        <v>0</v>
      </c>
      <c r="I17" s="189">
        <f>SUM(G17:H17)</f>
        <v>1</v>
      </c>
      <c r="J17" s="190">
        <v>5</v>
      </c>
      <c r="K17" s="188">
        <v>20</v>
      </c>
      <c r="L17" s="187">
        <v>17</v>
      </c>
      <c r="M17" s="187">
        <v>15</v>
      </c>
      <c r="N17" s="187">
        <v>7</v>
      </c>
      <c r="O17" s="188">
        <v>20</v>
      </c>
      <c r="P17" s="187">
        <f>SUM(J17:O17)</f>
        <v>84</v>
      </c>
      <c r="Q17" s="191">
        <f>I17+P17</f>
        <v>85</v>
      </c>
      <c r="R17" s="118"/>
    </row>
    <row r="18" spans="1:18" ht="18" customHeight="1">
      <c r="A18" s="118"/>
      <c r="B18" s="118"/>
      <c r="C18" s="130"/>
      <c r="D18" s="133"/>
      <c r="E18" s="292" t="s">
        <v>96</v>
      </c>
      <c r="F18" s="293"/>
      <c r="G18" s="187">
        <v>17</v>
      </c>
      <c r="H18" s="188">
        <v>10</v>
      </c>
      <c r="I18" s="189">
        <f>SUM(G18:H18)</f>
        <v>27</v>
      </c>
      <c r="J18" s="190">
        <v>56</v>
      </c>
      <c r="K18" s="188">
        <v>216</v>
      </c>
      <c r="L18" s="187">
        <v>200</v>
      </c>
      <c r="M18" s="187">
        <v>137</v>
      </c>
      <c r="N18" s="187">
        <v>134</v>
      </c>
      <c r="O18" s="188">
        <v>157</v>
      </c>
      <c r="P18" s="187">
        <f>SUM(J18:O18)</f>
        <v>900</v>
      </c>
      <c r="Q18" s="191">
        <f>I18+P18</f>
        <v>927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172</v>
      </c>
      <c r="H19" s="188">
        <f t="shared" si="2"/>
        <v>78</v>
      </c>
      <c r="I19" s="189">
        <f t="shared" si="2"/>
        <v>250</v>
      </c>
      <c r="J19" s="190">
        <f t="shared" si="2"/>
        <v>435</v>
      </c>
      <c r="K19" s="188">
        <f t="shared" si="2"/>
        <v>1150</v>
      </c>
      <c r="L19" s="187">
        <f>SUM(L20:L21)</f>
        <v>661</v>
      </c>
      <c r="M19" s="187">
        <f t="shared" si="2"/>
        <v>519</v>
      </c>
      <c r="N19" s="187">
        <f t="shared" si="2"/>
        <v>249</v>
      </c>
      <c r="O19" s="188">
        <f t="shared" si="2"/>
        <v>138</v>
      </c>
      <c r="P19" s="187">
        <f>SUM(P20:P21)</f>
        <v>3152</v>
      </c>
      <c r="Q19" s="191">
        <f t="shared" si="2"/>
        <v>3402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158</v>
      </c>
      <c r="H20" s="188">
        <v>69</v>
      </c>
      <c r="I20" s="189">
        <f>SUM(G20:H20)</f>
        <v>227</v>
      </c>
      <c r="J20" s="190">
        <v>383</v>
      </c>
      <c r="K20" s="188">
        <v>973</v>
      </c>
      <c r="L20" s="187">
        <v>523</v>
      </c>
      <c r="M20" s="187">
        <v>399</v>
      </c>
      <c r="N20" s="187">
        <v>198</v>
      </c>
      <c r="O20" s="188">
        <v>109</v>
      </c>
      <c r="P20" s="187">
        <f>SUM(J20:O20)</f>
        <v>2585</v>
      </c>
      <c r="Q20" s="191">
        <f>I20+P20</f>
        <v>2812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14</v>
      </c>
      <c r="H21" s="188">
        <v>9</v>
      </c>
      <c r="I21" s="189">
        <f>SUM(G21:H21)</f>
        <v>23</v>
      </c>
      <c r="J21" s="190">
        <v>52</v>
      </c>
      <c r="K21" s="188">
        <v>177</v>
      </c>
      <c r="L21" s="187">
        <v>138</v>
      </c>
      <c r="M21" s="187">
        <v>120</v>
      </c>
      <c r="N21" s="187">
        <v>51</v>
      </c>
      <c r="O21" s="188">
        <v>29</v>
      </c>
      <c r="P21" s="187">
        <f>SUM(J21:O21)</f>
        <v>567</v>
      </c>
      <c r="Q21" s="191">
        <f>I21+P21</f>
        <v>590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2</v>
      </c>
      <c r="H22" s="188">
        <f t="shared" si="3"/>
        <v>7</v>
      </c>
      <c r="I22" s="189">
        <f t="shared" si="3"/>
        <v>9</v>
      </c>
      <c r="J22" s="190">
        <f t="shared" si="3"/>
        <v>9</v>
      </c>
      <c r="K22" s="188">
        <f t="shared" si="3"/>
        <v>138</v>
      </c>
      <c r="L22" s="187">
        <f t="shared" si="3"/>
        <v>137</v>
      </c>
      <c r="M22" s="187">
        <f t="shared" si="3"/>
        <v>184</v>
      </c>
      <c r="N22" s="187">
        <f t="shared" si="3"/>
        <v>102</v>
      </c>
      <c r="O22" s="188">
        <f t="shared" si="3"/>
        <v>93</v>
      </c>
      <c r="P22" s="187">
        <f t="shared" si="3"/>
        <v>663</v>
      </c>
      <c r="Q22" s="191">
        <f t="shared" si="3"/>
        <v>672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2</v>
      </c>
      <c r="H23" s="188">
        <v>6</v>
      </c>
      <c r="I23" s="189">
        <f>SUM(G23:H23)</f>
        <v>8</v>
      </c>
      <c r="J23" s="190">
        <v>8</v>
      </c>
      <c r="K23" s="188">
        <v>111</v>
      </c>
      <c r="L23" s="187">
        <v>103</v>
      </c>
      <c r="M23" s="187">
        <v>142</v>
      </c>
      <c r="N23" s="187">
        <v>76</v>
      </c>
      <c r="O23" s="188">
        <v>71</v>
      </c>
      <c r="P23" s="187">
        <f>SUM(J23:O23)</f>
        <v>511</v>
      </c>
      <c r="Q23" s="191">
        <f>I23+P23</f>
        <v>519</v>
      </c>
      <c r="R23" s="118"/>
    </row>
    <row r="24" spans="1:18" ht="18" customHeight="1">
      <c r="A24" s="118"/>
      <c r="B24" s="118"/>
      <c r="C24" s="130"/>
      <c r="D24" s="133"/>
      <c r="E24" s="286" t="s">
        <v>100</v>
      </c>
      <c r="F24" s="288"/>
      <c r="G24" s="187">
        <v>0</v>
      </c>
      <c r="H24" s="188">
        <v>1</v>
      </c>
      <c r="I24" s="189">
        <f>SUM(G24:H24)</f>
        <v>1</v>
      </c>
      <c r="J24" s="190">
        <v>1</v>
      </c>
      <c r="K24" s="188">
        <v>27</v>
      </c>
      <c r="L24" s="187">
        <v>34</v>
      </c>
      <c r="M24" s="187">
        <v>42</v>
      </c>
      <c r="N24" s="187">
        <v>26</v>
      </c>
      <c r="O24" s="188">
        <v>22</v>
      </c>
      <c r="P24" s="187">
        <f>SUM(J24:O24)</f>
        <v>152</v>
      </c>
      <c r="Q24" s="191">
        <f>I24+P24</f>
        <v>153</v>
      </c>
      <c r="R24" s="118"/>
    </row>
    <row r="25" spans="1:18" ht="18" customHeight="1">
      <c r="A25" s="118"/>
      <c r="B25" s="118"/>
      <c r="C25" s="130"/>
      <c r="D25" s="137"/>
      <c r="E25" s="286" t="s">
        <v>101</v>
      </c>
      <c r="F25" s="288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151</v>
      </c>
      <c r="H26" s="188">
        <f t="shared" si="4"/>
        <v>68</v>
      </c>
      <c r="I26" s="189">
        <f t="shared" si="4"/>
        <v>219</v>
      </c>
      <c r="J26" s="190">
        <f t="shared" si="4"/>
        <v>414</v>
      </c>
      <c r="K26" s="188">
        <f t="shared" si="4"/>
        <v>1039</v>
      </c>
      <c r="L26" s="187">
        <f t="shared" si="4"/>
        <v>704</v>
      </c>
      <c r="M26" s="187">
        <f t="shared" si="4"/>
        <v>619</v>
      </c>
      <c r="N26" s="187">
        <f t="shared" si="4"/>
        <v>395</v>
      </c>
      <c r="O26" s="188">
        <f t="shared" si="4"/>
        <v>433</v>
      </c>
      <c r="P26" s="187">
        <f t="shared" si="4"/>
        <v>3604</v>
      </c>
      <c r="Q26" s="191">
        <f t="shared" si="4"/>
        <v>3823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124</v>
      </c>
      <c r="H27" s="188">
        <v>66</v>
      </c>
      <c r="I27" s="189">
        <f>SUM(G27:H27)</f>
        <v>190</v>
      </c>
      <c r="J27" s="190">
        <v>371</v>
      </c>
      <c r="K27" s="188">
        <v>983</v>
      </c>
      <c r="L27" s="187">
        <v>661</v>
      </c>
      <c r="M27" s="187">
        <v>587</v>
      </c>
      <c r="N27" s="187">
        <v>387</v>
      </c>
      <c r="O27" s="188">
        <v>422</v>
      </c>
      <c r="P27" s="187">
        <f>SUM(J27:O27)</f>
        <v>3411</v>
      </c>
      <c r="Q27" s="191">
        <f>I27+P27</f>
        <v>3601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12</v>
      </c>
      <c r="H28" s="188">
        <v>1</v>
      </c>
      <c r="I28" s="189">
        <f>SUM(G28:H28)</f>
        <v>13</v>
      </c>
      <c r="J28" s="190">
        <v>16</v>
      </c>
      <c r="K28" s="188">
        <v>30</v>
      </c>
      <c r="L28" s="187">
        <v>27</v>
      </c>
      <c r="M28" s="187">
        <v>20</v>
      </c>
      <c r="N28" s="187">
        <v>7</v>
      </c>
      <c r="O28" s="188">
        <v>3</v>
      </c>
      <c r="P28" s="187">
        <f>SUM(J28:O28)</f>
        <v>103</v>
      </c>
      <c r="Q28" s="191">
        <f>I28+P28</f>
        <v>116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15</v>
      </c>
      <c r="H29" s="188">
        <v>1</v>
      </c>
      <c r="I29" s="189">
        <f>SUM(G29:H29)</f>
        <v>16</v>
      </c>
      <c r="J29" s="190">
        <v>27</v>
      </c>
      <c r="K29" s="188">
        <v>26</v>
      </c>
      <c r="L29" s="187">
        <v>16</v>
      </c>
      <c r="M29" s="187">
        <v>12</v>
      </c>
      <c r="N29" s="187">
        <v>1</v>
      </c>
      <c r="O29" s="188">
        <v>8</v>
      </c>
      <c r="P29" s="187">
        <f>SUM(J29:O29)</f>
        <v>90</v>
      </c>
      <c r="Q29" s="191">
        <f>I29+P29</f>
        <v>106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8</v>
      </c>
      <c r="H30" s="188">
        <v>6</v>
      </c>
      <c r="I30" s="189">
        <f>SUM(G30:H30)</f>
        <v>14</v>
      </c>
      <c r="J30" s="190">
        <v>27</v>
      </c>
      <c r="K30" s="188">
        <v>74</v>
      </c>
      <c r="L30" s="187">
        <v>44</v>
      </c>
      <c r="M30" s="187">
        <v>39</v>
      </c>
      <c r="N30" s="187">
        <v>31</v>
      </c>
      <c r="O30" s="188">
        <v>20</v>
      </c>
      <c r="P30" s="187">
        <f>SUM(J30:O30)</f>
        <v>235</v>
      </c>
      <c r="Q30" s="191">
        <f>I30+P30</f>
        <v>249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625</v>
      </c>
      <c r="H31" s="193">
        <v>209</v>
      </c>
      <c r="I31" s="194">
        <f>SUM(G31:H31)</f>
        <v>834</v>
      </c>
      <c r="J31" s="195">
        <v>1481</v>
      </c>
      <c r="K31" s="193">
        <v>2179</v>
      </c>
      <c r="L31" s="192">
        <v>1110</v>
      </c>
      <c r="M31" s="192">
        <v>797</v>
      </c>
      <c r="N31" s="192">
        <v>439</v>
      </c>
      <c r="O31" s="193">
        <v>404</v>
      </c>
      <c r="P31" s="194">
        <f>SUM(J31:O31)</f>
        <v>6410</v>
      </c>
      <c r="Q31" s="196">
        <f>I31+P31</f>
        <v>7244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1</v>
      </c>
      <c r="H32" s="183">
        <f t="shared" si="5"/>
        <v>0</v>
      </c>
      <c r="I32" s="184">
        <f t="shared" si="5"/>
        <v>1</v>
      </c>
      <c r="J32" s="185">
        <f t="shared" si="5"/>
        <v>5</v>
      </c>
      <c r="K32" s="183">
        <f t="shared" si="5"/>
        <v>103</v>
      </c>
      <c r="L32" s="182">
        <f t="shared" si="5"/>
        <v>130</v>
      </c>
      <c r="M32" s="182">
        <f t="shared" si="5"/>
        <v>89</v>
      </c>
      <c r="N32" s="182">
        <f t="shared" si="5"/>
        <v>69</v>
      </c>
      <c r="O32" s="183">
        <f t="shared" si="5"/>
        <v>38</v>
      </c>
      <c r="P32" s="182">
        <f t="shared" si="5"/>
        <v>434</v>
      </c>
      <c r="Q32" s="186">
        <f t="shared" si="5"/>
        <v>435</v>
      </c>
      <c r="R32" s="118"/>
    </row>
    <row r="33" spans="1:18" ht="18" customHeight="1">
      <c r="A33" s="118"/>
      <c r="B33" s="118"/>
      <c r="C33" s="130"/>
      <c r="D33" s="286" t="s">
        <v>78</v>
      </c>
      <c r="E33" s="287"/>
      <c r="F33" s="288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6" t="s">
        <v>79</v>
      </c>
      <c r="E34" s="287"/>
      <c r="F34" s="288"/>
      <c r="G34" s="187">
        <v>1</v>
      </c>
      <c r="H34" s="188">
        <v>0</v>
      </c>
      <c r="I34" s="189">
        <f>SUM(G34:H34)</f>
        <v>1</v>
      </c>
      <c r="J34" s="190">
        <v>5</v>
      </c>
      <c r="K34" s="188">
        <v>23</v>
      </c>
      <c r="L34" s="187">
        <v>32</v>
      </c>
      <c r="M34" s="187">
        <v>30</v>
      </c>
      <c r="N34" s="187">
        <v>20</v>
      </c>
      <c r="O34" s="188">
        <v>23</v>
      </c>
      <c r="P34" s="187">
        <f t="shared" si="6"/>
        <v>133</v>
      </c>
      <c r="Q34" s="191">
        <f t="shared" si="7"/>
        <v>134</v>
      </c>
      <c r="R34" s="118"/>
    </row>
    <row r="35" spans="1:18" ht="18" customHeight="1">
      <c r="A35" s="118"/>
      <c r="B35" s="118"/>
      <c r="C35" s="130"/>
      <c r="D35" s="286" t="s">
        <v>80</v>
      </c>
      <c r="E35" s="287"/>
      <c r="F35" s="288"/>
      <c r="G35" s="187">
        <v>0</v>
      </c>
      <c r="H35" s="188">
        <v>0</v>
      </c>
      <c r="I35" s="189">
        <f>SUM(G35:H35)</f>
        <v>0</v>
      </c>
      <c r="J35" s="190">
        <v>0</v>
      </c>
      <c r="K35" s="188">
        <v>0</v>
      </c>
      <c r="L35" s="187">
        <v>0</v>
      </c>
      <c r="M35" s="187">
        <v>0</v>
      </c>
      <c r="N35" s="187">
        <v>0</v>
      </c>
      <c r="O35" s="188">
        <v>0</v>
      </c>
      <c r="P35" s="187">
        <f t="shared" si="6"/>
        <v>0</v>
      </c>
      <c r="Q35" s="191">
        <f t="shared" si="7"/>
        <v>0</v>
      </c>
      <c r="R35" s="118"/>
    </row>
    <row r="36" spans="1:18" ht="18" customHeight="1">
      <c r="A36" s="118"/>
      <c r="B36" s="118"/>
      <c r="C36" s="130"/>
      <c r="D36" s="286" t="s">
        <v>81</v>
      </c>
      <c r="E36" s="287"/>
      <c r="F36" s="288"/>
      <c r="G36" s="198"/>
      <c r="H36" s="188">
        <v>0</v>
      </c>
      <c r="I36" s="189">
        <f>SUM(G36:H36)</f>
        <v>0</v>
      </c>
      <c r="J36" s="200"/>
      <c r="K36" s="188">
        <v>80</v>
      </c>
      <c r="L36" s="187">
        <v>98</v>
      </c>
      <c r="M36" s="187">
        <v>59</v>
      </c>
      <c r="N36" s="187">
        <v>49</v>
      </c>
      <c r="O36" s="188">
        <v>15</v>
      </c>
      <c r="P36" s="187">
        <f t="shared" si="6"/>
        <v>301</v>
      </c>
      <c r="Q36" s="191">
        <f t="shared" si="7"/>
        <v>301</v>
      </c>
      <c r="R36" s="118"/>
    </row>
    <row r="37" spans="1:18" ht="18" customHeight="1">
      <c r="A37" s="118"/>
      <c r="B37" s="118"/>
      <c r="C37" s="130"/>
      <c r="D37" s="286" t="s">
        <v>82</v>
      </c>
      <c r="E37" s="287"/>
      <c r="F37" s="288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9" t="s">
        <v>83</v>
      </c>
      <c r="E38" s="290"/>
      <c r="F38" s="291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2</v>
      </c>
      <c r="H39" s="183">
        <f>SUM(H40:H42)</f>
        <v>7</v>
      </c>
      <c r="I39" s="184">
        <f>SUM(I40:I42)</f>
        <v>9</v>
      </c>
      <c r="J39" s="203"/>
      <c r="K39" s="183">
        <f aca="true" t="shared" si="8" ref="K39:Q39">SUM(K40:K42)</f>
        <v>265</v>
      </c>
      <c r="L39" s="182">
        <f t="shared" si="8"/>
        <v>338</v>
      </c>
      <c r="M39" s="182">
        <f t="shared" si="8"/>
        <v>459</v>
      </c>
      <c r="N39" s="182">
        <f t="shared" si="8"/>
        <v>513</v>
      </c>
      <c r="O39" s="183">
        <f t="shared" si="8"/>
        <v>601</v>
      </c>
      <c r="P39" s="182">
        <f t="shared" si="8"/>
        <v>2176</v>
      </c>
      <c r="Q39" s="186">
        <f t="shared" si="8"/>
        <v>2185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4</v>
      </c>
      <c r="I40" s="189">
        <f>SUM(G40:H40)</f>
        <v>4</v>
      </c>
      <c r="J40" s="200"/>
      <c r="K40" s="188">
        <v>79</v>
      </c>
      <c r="L40" s="187">
        <v>138</v>
      </c>
      <c r="M40" s="187">
        <v>213</v>
      </c>
      <c r="N40" s="187">
        <v>265</v>
      </c>
      <c r="O40" s="188">
        <v>276</v>
      </c>
      <c r="P40" s="187">
        <f>SUM(J40:O40)</f>
        <v>971</v>
      </c>
      <c r="Q40" s="191">
        <f>I40+P40</f>
        <v>975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2</v>
      </c>
      <c r="H41" s="188">
        <v>3</v>
      </c>
      <c r="I41" s="189">
        <f>SUM(G41:H41)</f>
        <v>5</v>
      </c>
      <c r="J41" s="201"/>
      <c r="K41" s="188">
        <v>174</v>
      </c>
      <c r="L41" s="187">
        <v>193</v>
      </c>
      <c r="M41" s="187">
        <v>211</v>
      </c>
      <c r="N41" s="187">
        <v>171</v>
      </c>
      <c r="O41" s="188">
        <v>116</v>
      </c>
      <c r="P41" s="187">
        <f>SUM(J41:O41)</f>
        <v>865</v>
      </c>
      <c r="Q41" s="191">
        <f>I41+P41</f>
        <v>870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12</v>
      </c>
      <c r="L42" s="209">
        <v>7</v>
      </c>
      <c r="M42" s="209">
        <v>35</v>
      </c>
      <c r="N42" s="209">
        <v>77</v>
      </c>
      <c r="O42" s="208">
        <v>209</v>
      </c>
      <c r="P42" s="209">
        <f>SUM(J42:O42)</f>
        <v>340</v>
      </c>
      <c r="Q42" s="210">
        <f>I42+P42</f>
        <v>340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1463</v>
      </c>
      <c r="H43" s="212">
        <f t="shared" si="9"/>
        <v>507</v>
      </c>
      <c r="I43" s="213">
        <f t="shared" si="9"/>
        <v>1970</v>
      </c>
      <c r="J43" s="214">
        <f>J12+J32+J39</f>
        <v>3547</v>
      </c>
      <c r="K43" s="212">
        <f t="shared" si="9"/>
        <v>6932</v>
      </c>
      <c r="L43" s="211">
        <f t="shared" si="9"/>
        <v>4284</v>
      </c>
      <c r="M43" s="211">
        <f t="shared" si="9"/>
        <v>3643</v>
      </c>
      <c r="N43" s="211">
        <f t="shared" si="9"/>
        <v>2464</v>
      </c>
      <c r="O43" s="212">
        <f t="shared" si="9"/>
        <v>2640</v>
      </c>
      <c r="P43" s="211">
        <f t="shared" si="9"/>
        <v>23510</v>
      </c>
      <c r="Q43" s="215">
        <f t="shared" si="9"/>
        <v>25480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1829406</v>
      </c>
      <c r="H45" s="183">
        <f t="shared" si="10"/>
        <v>977861</v>
      </c>
      <c r="I45" s="184">
        <f t="shared" si="10"/>
        <v>2807267</v>
      </c>
      <c r="J45" s="185">
        <f t="shared" si="10"/>
        <v>5728297</v>
      </c>
      <c r="K45" s="183">
        <f t="shared" si="10"/>
        <v>18607298</v>
      </c>
      <c r="L45" s="182">
        <f t="shared" si="10"/>
        <v>13346856</v>
      </c>
      <c r="M45" s="182">
        <f t="shared" si="10"/>
        <v>13019683</v>
      </c>
      <c r="N45" s="182">
        <f t="shared" si="10"/>
        <v>9112548</v>
      </c>
      <c r="O45" s="183">
        <f t="shared" si="10"/>
        <v>10372905</v>
      </c>
      <c r="P45" s="182">
        <f t="shared" si="10"/>
        <v>70187587</v>
      </c>
      <c r="Q45" s="186">
        <f t="shared" si="10"/>
        <v>72994854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928342</v>
      </c>
      <c r="H46" s="188">
        <f t="shared" si="11"/>
        <v>353796</v>
      </c>
      <c r="I46" s="189">
        <f t="shared" si="11"/>
        <v>1282138</v>
      </c>
      <c r="J46" s="190">
        <f t="shared" si="11"/>
        <v>2559374</v>
      </c>
      <c r="K46" s="188">
        <f t="shared" si="11"/>
        <v>7862074</v>
      </c>
      <c r="L46" s="187">
        <f t="shared" si="11"/>
        <v>5522013</v>
      </c>
      <c r="M46" s="187">
        <f t="shared" si="11"/>
        <v>5389519</v>
      </c>
      <c r="N46" s="187">
        <f t="shared" si="11"/>
        <v>4235773</v>
      </c>
      <c r="O46" s="188">
        <f t="shared" si="11"/>
        <v>6581034</v>
      </c>
      <c r="P46" s="187">
        <f t="shared" si="11"/>
        <v>32149787</v>
      </c>
      <c r="Q46" s="191">
        <f t="shared" si="11"/>
        <v>33431925</v>
      </c>
    </row>
    <row r="47" spans="3:17" ht="18" customHeight="1">
      <c r="C47" s="130"/>
      <c r="D47" s="133"/>
      <c r="E47" s="134" t="s">
        <v>92</v>
      </c>
      <c r="F47" s="135"/>
      <c r="G47" s="187">
        <v>840329</v>
      </c>
      <c r="H47" s="188">
        <v>310369</v>
      </c>
      <c r="I47" s="189">
        <f>SUM(G47:H47)</f>
        <v>1150698</v>
      </c>
      <c r="J47" s="190">
        <v>2373901</v>
      </c>
      <c r="K47" s="188">
        <v>6679223</v>
      </c>
      <c r="L47" s="187">
        <v>4335021</v>
      </c>
      <c r="M47" s="187">
        <v>4000671</v>
      </c>
      <c r="N47" s="187">
        <v>3037528</v>
      </c>
      <c r="O47" s="188">
        <v>4191877</v>
      </c>
      <c r="P47" s="187">
        <f>SUM(J47:O47)</f>
        <v>24618221</v>
      </c>
      <c r="Q47" s="191">
        <f>I47+P47</f>
        <v>25768919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37125</v>
      </c>
      <c r="L48" s="187">
        <v>86698</v>
      </c>
      <c r="M48" s="187">
        <v>193941</v>
      </c>
      <c r="N48" s="187">
        <v>240273</v>
      </c>
      <c r="O48" s="188">
        <v>942758</v>
      </c>
      <c r="P48" s="187">
        <f>SUM(J48:O48)</f>
        <v>1500795</v>
      </c>
      <c r="Q48" s="191">
        <f>I48+P48</f>
        <v>1500795</v>
      </c>
    </row>
    <row r="49" spans="3:17" ht="18" customHeight="1">
      <c r="C49" s="130"/>
      <c r="D49" s="133"/>
      <c r="E49" s="134" t="s">
        <v>94</v>
      </c>
      <c r="F49" s="135"/>
      <c r="G49" s="187">
        <v>70613</v>
      </c>
      <c r="H49" s="188">
        <v>36967</v>
      </c>
      <c r="I49" s="189">
        <f>SUM(G49:H49)</f>
        <v>107580</v>
      </c>
      <c r="J49" s="190">
        <v>118392</v>
      </c>
      <c r="K49" s="188">
        <v>933056</v>
      </c>
      <c r="L49" s="187">
        <v>887684</v>
      </c>
      <c r="M49" s="187">
        <v>1064187</v>
      </c>
      <c r="N49" s="187">
        <v>819302</v>
      </c>
      <c r="O49" s="188">
        <v>1276811</v>
      </c>
      <c r="P49" s="187">
        <f>SUM(J49:O49)</f>
        <v>5099432</v>
      </c>
      <c r="Q49" s="191">
        <f>I49+P49</f>
        <v>5207012</v>
      </c>
    </row>
    <row r="50" spans="3:17" ht="18" customHeight="1">
      <c r="C50" s="130"/>
      <c r="D50" s="133"/>
      <c r="E50" s="134" t="s">
        <v>95</v>
      </c>
      <c r="F50" s="135"/>
      <c r="G50" s="187">
        <v>3640</v>
      </c>
      <c r="H50" s="188">
        <v>0</v>
      </c>
      <c r="I50" s="189">
        <f>SUM(G50:H50)</f>
        <v>3640</v>
      </c>
      <c r="J50" s="190">
        <v>13411</v>
      </c>
      <c r="K50" s="188">
        <v>40080</v>
      </c>
      <c r="L50" s="187">
        <v>34160</v>
      </c>
      <c r="M50" s="187">
        <v>25320</v>
      </c>
      <c r="N50" s="187">
        <v>14140</v>
      </c>
      <c r="O50" s="188">
        <v>46318</v>
      </c>
      <c r="P50" s="187">
        <f>SUM(J50:O50)</f>
        <v>173429</v>
      </c>
      <c r="Q50" s="191">
        <f>I50+P50</f>
        <v>177069</v>
      </c>
    </row>
    <row r="51" spans="3:17" ht="18" customHeight="1">
      <c r="C51" s="130"/>
      <c r="D51" s="133"/>
      <c r="E51" s="292" t="s">
        <v>105</v>
      </c>
      <c r="F51" s="293"/>
      <c r="G51" s="187">
        <v>13760</v>
      </c>
      <c r="H51" s="188">
        <v>6460</v>
      </c>
      <c r="I51" s="189">
        <f>SUM(G51:H51)</f>
        <v>20220</v>
      </c>
      <c r="J51" s="190">
        <v>53670</v>
      </c>
      <c r="K51" s="188">
        <v>172590</v>
      </c>
      <c r="L51" s="187">
        <v>178450</v>
      </c>
      <c r="M51" s="187">
        <v>105400</v>
      </c>
      <c r="N51" s="187">
        <v>124530</v>
      </c>
      <c r="O51" s="188">
        <v>123270</v>
      </c>
      <c r="P51" s="187">
        <f>SUM(J51:O51)</f>
        <v>757910</v>
      </c>
      <c r="Q51" s="191">
        <f>I51+P51</f>
        <v>778130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421265</v>
      </c>
      <c r="H52" s="188">
        <f t="shared" si="12"/>
        <v>349611</v>
      </c>
      <c r="I52" s="189">
        <f t="shared" si="12"/>
        <v>770876</v>
      </c>
      <c r="J52" s="190">
        <f t="shared" si="12"/>
        <v>1317610</v>
      </c>
      <c r="K52" s="188">
        <f t="shared" si="12"/>
        <v>5508064</v>
      </c>
      <c r="L52" s="187">
        <f t="shared" si="12"/>
        <v>4192999</v>
      </c>
      <c r="M52" s="187">
        <f t="shared" si="12"/>
        <v>3700445</v>
      </c>
      <c r="N52" s="187">
        <f t="shared" si="12"/>
        <v>1984023</v>
      </c>
      <c r="O52" s="188">
        <f t="shared" si="12"/>
        <v>1175477</v>
      </c>
      <c r="P52" s="187">
        <f t="shared" si="12"/>
        <v>17878618</v>
      </c>
      <c r="Q52" s="191">
        <f t="shared" si="12"/>
        <v>18649494</v>
      </c>
    </row>
    <row r="53" spans="3:17" ht="18" customHeight="1">
      <c r="C53" s="130"/>
      <c r="D53" s="133"/>
      <c r="E53" s="137" t="s">
        <v>97</v>
      </c>
      <c r="F53" s="137"/>
      <c r="G53" s="187">
        <v>383996</v>
      </c>
      <c r="H53" s="188">
        <v>307275</v>
      </c>
      <c r="I53" s="189">
        <f>SUM(G53:H53)</f>
        <v>691271</v>
      </c>
      <c r="J53" s="190">
        <v>1150387</v>
      </c>
      <c r="K53" s="188">
        <v>4655491</v>
      </c>
      <c r="L53" s="187">
        <v>3337047</v>
      </c>
      <c r="M53" s="187">
        <v>2835580</v>
      </c>
      <c r="N53" s="187">
        <v>1552190</v>
      </c>
      <c r="O53" s="188">
        <v>916920</v>
      </c>
      <c r="P53" s="187">
        <f>SUM(J53:O53)</f>
        <v>14447615</v>
      </c>
      <c r="Q53" s="191">
        <f>I53+P53</f>
        <v>15138886</v>
      </c>
    </row>
    <row r="54" spans="3:17" ht="18" customHeight="1">
      <c r="C54" s="130"/>
      <c r="D54" s="133"/>
      <c r="E54" s="137" t="s">
        <v>98</v>
      </c>
      <c r="F54" s="137"/>
      <c r="G54" s="187">
        <v>37269</v>
      </c>
      <c r="H54" s="188">
        <v>42336</v>
      </c>
      <c r="I54" s="189">
        <f>SUM(G54:H54)</f>
        <v>79605</v>
      </c>
      <c r="J54" s="190">
        <v>167223</v>
      </c>
      <c r="K54" s="188">
        <v>852573</v>
      </c>
      <c r="L54" s="187">
        <v>855952</v>
      </c>
      <c r="M54" s="187">
        <v>864865</v>
      </c>
      <c r="N54" s="187">
        <v>431833</v>
      </c>
      <c r="O54" s="188">
        <v>258557</v>
      </c>
      <c r="P54" s="187">
        <f>SUM(J54:O54)</f>
        <v>3431003</v>
      </c>
      <c r="Q54" s="191">
        <f>I54+P54</f>
        <v>3510608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2864</v>
      </c>
      <c r="H55" s="188">
        <f t="shared" si="13"/>
        <v>22216</v>
      </c>
      <c r="I55" s="189">
        <f t="shared" si="13"/>
        <v>25080</v>
      </c>
      <c r="J55" s="190">
        <f t="shared" si="13"/>
        <v>23852</v>
      </c>
      <c r="K55" s="188">
        <f t="shared" si="13"/>
        <v>675326</v>
      </c>
      <c r="L55" s="187">
        <f t="shared" si="13"/>
        <v>797258</v>
      </c>
      <c r="M55" s="187">
        <f t="shared" si="13"/>
        <v>1176800</v>
      </c>
      <c r="N55" s="187">
        <f t="shared" si="13"/>
        <v>952343</v>
      </c>
      <c r="O55" s="188">
        <f t="shared" si="13"/>
        <v>816675</v>
      </c>
      <c r="P55" s="187">
        <f t="shared" si="13"/>
        <v>4442254</v>
      </c>
      <c r="Q55" s="191">
        <f t="shared" si="13"/>
        <v>4467334</v>
      </c>
    </row>
    <row r="56" spans="3:17" ht="18" customHeight="1">
      <c r="C56" s="130"/>
      <c r="D56" s="133"/>
      <c r="E56" s="134" t="s">
        <v>99</v>
      </c>
      <c r="F56" s="135"/>
      <c r="G56" s="187">
        <v>2864</v>
      </c>
      <c r="H56" s="188">
        <v>17338</v>
      </c>
      <c r="I56" s="189">
        <f>SUM(G56:H56)</f>
        <v>20202</v>
      </c>
      <c r="J56" s="190">
        <v>17480</v>
      </c>
      <c r="K56" s="188">
        <v>508127</v>
      </c>
      <c r="L56" s="187">
        <v>559539</v>
      </c>
      <c r="M56" s="187">
        <v>913636</v>
      </c>
      <c r="N56" s="187">
        <v>739586</v>
      </c>
      <c r="O56" s="188">
        <v>683476</v>
      </c>
      <c r="P56" s="187">
        <f>SUM(J56:O56)</f>
        <v>3421844</v>
      </c>
      <c r="Q56" s="191">
        <f>I56+P56</f>
        <v>3442046</v>
      </c>
    </row>
    <row r="57" spans="3:17" ht="18" customHeight="1">
      <c r="C57" s="130"/>
      <c r="D57" s="133"/>
      <c r="E57" s="286" t="s">
        <v>100</v>
      </c>
      <c r="F57" s="288"/>
      <c r="G57" s="187">
        <v>0</v>
      </c>
      <c r="H57" s="188">
        <v>4878</v>
      </c>
      <c r="I57" s="189">
        <f>SUM(G57:H57)</f>
        <v>4878</v>
      </c>
      <c r="J57" s="190">
        <v>6372</v>
      </c>
      <c r="K57" s="188">
        <v>167199</v>
      </c>
      <c r="L57" s="187">
        <v>237719</v>
      </c>
      <c r="M57" s="187">
        <v>263164</v>
      </c>
      <c r="N57" s="187">
        <v>212757</v>
      </c>
      <c r="O57" s="188">
        <v>133199</v>
      </c>
      <c r="P57" s="187">
        <f>SUM(J57:O57)</f>
        <v>1020410</v>
      </c>
      <c r="Q57" s="191">
        <f>I57+P57</f>
        <v>1025288</v>
      </c>
    </row>
    <row r="58" spans="3:17" ht="18" customHeight="1">
      <c r="C58" s="130"/>
      <c r="D58" s="137"/>
      <c r="E58" s="286" t="s">
        <v>101</v>
      </c>
      <c r="F58" s="288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136961</v>
      </c>
      <c r="H59" s="188">
        <f t="shared" si="14"/>
        <v>65950</v>
      </c>
      <c r="I59" s="189">
        <f t="shared" si="14"/>
        <v>202911</v>
      </c>
      <c r="J59" s="190">
        <f t="shared" si="14"/>
        <v>373282</v>
      </c>
      <c r="K59" s="188">
        <f t="shared" si="14"/>
        <v>1179718</v>
      </c>
      <c r="L59" s="187">
        <f t="shared" si="14"/>
        <v>918802</v>
      </c>
      <c r="M59" s="187">
        <f t="shared" si="14"/>
        <v>916360</v>
      </c>
      <c r="N59" s="187">
        <f t="shared" si="14"/>
        <v>660131</v>
      </c>
      <c r="O59" s="188">
        <f t="shared" si="14"/>
        <v>780451</v>
      </c>
      <c r="P59" s="187">
        <f t="shared" si="14"/>
        <v>4828744</v>
      </c>
      <c r="Q59" s="191">
        <f t="shared" si="14"/>
        <v>5031655</v>
      </c>
    </row>
    <row r="60" spans="3:17" ht="18" customHeight="1">
      <c r="C60" s="130"/>
      <c r="D60" s="133"/>
      <c r="E60" s="134" t="s">
        <v>102</v>
      </c>
      <c r="F60" s="135"/>
      <c r="G60" s="187">
        <v>136961</v>
      </c>
      <c r="H60" s="188">
        <v>65950</v>
      </c>
      <c r="I60" s="189">
        <f>SUM(G60:H60)</f>
        <v>202911</v>
      </c>
      <c r="J60" s="190">
        <v>373282</v>
      </c>
      <c r="K60" s="188">
        <v>1179718</v>
      </c>
      <c r="L60" s="187">
        <v>918802</v>
      </c>
      <c r="M60" s="187">
        <v>916360</v>
      </c>
      <c r="N60" s="187">
        <v>660131</v>
      </c>
      <c r="O60" s="188">
        <v>780451</v>
      </c>
      <c r="P60" s="187">
        <f>SUM(J60:O60)</f>
        <v>4828744</v>
      </c>
      <c r="Q60" s="191">
        <f>I60+P60</f>
        <v>5031655</v>
      </c>
    </row>
    <row r="61" spans="3:17" ht="18" customHeight="1">
      <c r="C61" s="158"/>
      <c r="D61" s="134" t="s">
        <v>106</v>
      </c>
      <c r="E61" s="136"/>
      <c r="F61" s="136"/>
      <c r="G61" s="218">
        <v>53174</v>
      </c>
      <c r="H61" s="218">
        <v>87438</v>
      </c>
      <c r="I61" s="219">
        <f>SUM(G61:H61)</f>
        <v>140612</v>
      </c>
      <c r="J61" s="220">
        <v>188516</v>
      </c>
      <c r="K61" s="218">
        <v>1217616</v>
      </c>
      <c r="L61" s="221">
        <v>815134</v>
      </c>
      <c r="M61" s="221">
        <v>808159</v>
      </c>
      <c r="N61" s="221">
        <v>711888</v>
      </c>
      <c r="O61" s="218">
        <v>495848</v>
      </c>
      <c r="P61" s="221">
        <f>SUM(J61:O61)</f>
        <v>4237161</v>
      </c>
      <c r="Q61" s="222">
        <f>I61+P61</f>
        <v>4377773</v>
      </c>
    </row>
    <row r="62" spans="3:17" ht="18" customHeight="1">
      <c r="C62" s="145"/>
      <c r="D62" s="146" t="s">
        <v>107</v>
      </c>
      <c r="E62" s="147"/>
      <c r="F62" s="147"/>
      <c r="G62" s="192">
        <v>286800</v>
      </c>
      <c r="H62" s="193">
        <v>98850</v>
      </c>
      <c r="I62" s="194">
        <f>SUM(G62:H62)</f>
        <v>385650</v>
      </c>
      <c r="J62" s="195">
        <v>1265663</v>
      </c>
      <c r="K62" s="193">
        <v>2164500</v>
      </c>
      <c r="L62" s="192">
        <v>1100650</v>
      </c>
      <c r="M62" s="192">
        <v>1028400</v>
      </c>
      <c r="N62" s="192">
        <v>568390</v>
      </c>
      <c r="O62" s="193">
        <v>523420</v>
      </c>
      <c r="P62" s="194">
        <f>SUM(J62:O62)</f>
        <v>6651023</v>
      </c>
      <c r="Q62" s="196">
        <f>I62+P62</f>
        <v>7036673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3312</v>
      </c>
      <c r="H63" s="183">
        <f t="shared" si="15"/>
        <v>0</v>
      </c>
      <c r="I63" s="184">
        <f t="shared" si="15"/>
        <v>3312</v>
      </c>
      <c r="J63" s="185">
        <f t="shared" si="15"/>
        <v>19568</v>
      </c>
      <c r="K63" s="183">
        <f t="shared" si="15"/>
        <v>2153989</v>
      </c>
      <c r="L63" s="182">
        <f t="shared" si="15"/>
        <v>2839571</v>
      </c>
      <c r="M63" s="182">
        <f t="shared" si="15"/>
        <v>1792070</v>
      </c>
      <c r="N63" s="182">
        <f t="shared" si="15"/>
        <v>1501170</v>
      </c>
      <c r="O63" s="183">
        <f t="shared" si="15"/>
        <v>626047</v>
      </c>
      <c r="P63" s="182">
        <f t="shared" si="15"/>
        <v>8932415</v>
      </c>
      <c r="Q63" s="186">
        <f t="shared" si="15"/>
        <v>8935727</v>
      </c>
    </row>
    <row r="64" spans="3:17" ht="18" customHeight="1">
      <c r="C64" s="130"/>
      <c r="D64" s="286" t="s">
        <v>78</v>
      </c>
      <c r="E64" s="287"/>
      <c r="F64" s="288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6" t="s">
        <v>79</v>
      </c>
      <c r="E65" s="287"/>
      <c r="F65" s="288"/>
      <c r="G65" s="187">
        <v>3312</v>
      </c>
      <c r="H65" s="188">
        <v>0</v>
      </c>
      <c r="I65" s="189">
        <f>SUM(G65:H65)</f>
        <v>3312</v>
      </c>
      <c r="J65" s="190">
        <v>19568</v>
      </c>
      <c r="K65" s="188">
        <v>152122</v>
      </c>
      <c r="L65" s="187">
        <v>227113</v>
      </c>
      <c r="M65" s="187">
        <v>234289</v>
      </c>
      <c r="N65" s="187">
        <v>172683</v>
      </c>
      <c r="O65" s="188">
        <v>199213</v>
      </c>
      <c r="P65" s="187">
        <f t="shared" si="16"/>
        <v>1004988</v>
      </c>
      <c r="Q65" s="191">
        <f t="shared" si="17"/>
        <v>1008300</v>
      </c>
    </row>
    <row r="66" spans="3:17" ht="18" customHeight="1">
      <c r="C66" s="130"/>
      <c r="D66" s="286" t="s">
        <v>80</v>
      </c>
      <c r="E66" s="287"/>
      <c r="F66" s="288"/>
      <c r="G66" s="187">
        <v>0</v>
      </c>
      <c r="H66" s="188">
        <v>0</v>
      </c>
      <c r="I66" s="189">
        <f>SUM(G66:H66)</f>
        <v>0</v>
      </c>
      <c r="J66" s="190">
        <v>0</v>
      </c>
      <c r="K66" s="188">
        <v>0</v>
      </c>
      <c r="L66" s="187">
        <v>0</v>
      </c>
      <c r="M66" s="187">
        <v>0</v>
      </c>
      <c r="N66" s="187">
        <v>0</v>
      </c>
      <c r="O66" s="188">
        <v>0</v>
      </c>
      <c r="P66" s="187">
        <f t="shared" si="16"/>
        <v>0</v>
      </c>
      <c r="Q66" s="191">
        <f t="shared" si="17"/>
        <v>0</v>
      </c>
    </row>
    <row r="67" spans="3:17" ht="18" customHeight="1">
      <c r="C67" s="130"/>
      <c r="D67" s="286" t="s">
        <v>81</v>
      </c>
      <c r="E67" s="287"/>
      <c r="F67" s="288"/>
      <c r="G67" s="198"/>
      <c r="H67" s="188">
        <v>0</v>
      </c>
      <c r="I67" s="189">
        <f>SUM(G67:H67)</f>
        <v>0</v>
      </c>
      <c r="J67" s="200"/>
      <c r="K67" s="188">
        <v>2001867</v>
      </c>
      <c r="L67" s="187">
        <v>2612458</v>
      </c>
      <c r="M67" s="187">
        <v>1557781</v>
      </c>
      <c r="N67" s="187">
        <v>1328487</v>
      </c>
      <c r="O67" s="188">
        <v>426834</v>
      </c>
      <c r="P67" s="187">
        <f t="shared" si="16"/>
        <v>7927427</v>
      </c>
      <c r="Q67" s="191">
        <f t="shared" si="17"/>
        <v>7927427</v>
      </c>
    </row>
    <row r="68" spans="3:17" ht="18" customHeight="1">
      <c r="C68" s="130"/>
      <c r="D68" s="286" t="s">
        <v>82</v>
      </c>
      <c r="E68" s="287"/>
      <c r="F68" s="288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9" t="s">
        <v>83</v>
      </c>
      <c r="E69" s="290"/>
      <c r="F69" s="291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49540</v>
      </c>
      <c r="H70" s="183">
        <f>SUM(H71:H73)</f>
        <v>164610</v>
      </c>
      <c r="I70" s="184">
        <f>SUM(I71:I73)</f>
        <v>214150</v>
      </c>
      <c r="J70" s="203"/>
      <c r="K70" s="183">
        <f aca="true" t="shared" si="18" ref="K70:Q70">SUM(K71:K73)</f>
        <v>6021538</v>
      </c>
      <c r="L70" s="182">
        <f t="shared" si="18"/>
        <v>8293741</v>
      </c>
      <c r="M70" s="182">
        <f t="shared" si="18"/>
        <v>12297205</v>
      </c>
      <c r="N70" s="182">
        <f t="shared" si="18"/>
        <v>14939781</v>
      </c>
      <c r="O70" s="183">
        <f t="shared" si="18"/>
        <v>19631591</v>
      </c>
      <c r="P70" s="182">
        <f t="shared" si="18"/>
        <v>61183856</v>
      </c>
      <c r="Q70" s="186">
        <f t="shared" si="18"/>
        <v>61398006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86707</v>
      </c>
      <c r="I71" s="189">
        <f>SUM(G71:H71)</f>
        <v>86707</v>
      </c>
      <c r="J71" s="200"/>
      <c r="K71" s="188">
        <v>1651122</v>
      </c>
      <c r="L71" s="187">
        <v>3234987</v>
      </c>
      <c r="M71" s="187">
        <v>5264098</v>
      </c>
      <c r="N71" s="187">
        <v>7246791</v>
      </c>
      <c r="O71" s="188">
        <v>7709978</v>
      </c>
      <c r="P71" s="187">
        <f>SUM(J71:O71)</f>
        <v>25106976</v>
      </c>
      <c r="Q71" s="191">
        <f>I71+P71</f>
        <v>25193683</v>
      </c>
    </row>
    <row r="72" spans="3:17" ht="18" customHeight="1">
      <c r="C72" s="130"/>
      <c r="D72" s="139" t="s">
        <v>32</v>
      </c>
      <c r="E72" s="139"/>
      <c r="F72" s="143"/>
      <c r="G72" s="187">
        <v>49540</v>
      </c>
      <c r="H72" s="188">
        <v>77903</v>
      </c>
      <c r="I72" s="189">
        <f>SUM(G72:H72)</f>
        <v>127443</v>
      </c>
      <c r="J72" s="201"/>
      <c r="K72" s="188">
        <v>4075355</v>
      </c>
      <c r="L72" s="187">
        <v>4884659</v>
      </c>
      <c r="M72" s="187">
        <v>5731426</v>
      </c>
      <c r="N72" s="187">
        <v>4792201</v>
      </c>
      <c r="O72" s="188">
        <v>3430640</v>
      </c>
      <c r="P72" s="187">
        <f>SUM(J72:O72)</f>
        <v>22914281</v>
      </c>
      <c r="Q72" s="191">
        <f>I72+P72</f>
        <v>23041724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295061</v>
      </c>
      <c r="L73" s="209">
        <v>174095</v>
      </c>
      <c r="M73" s="209">
        <v>1301681</v>
      </c>
      <c r="N73" s="209">
        <v>2900789</v>
      </c>
      <c r="O73" s="208">
        <v>8490973</v>
      </c>
      <c r="P73" s="209">
        <f>SUM(J73:O73)</f>
        <v>13162599</v>
      </c>
      <c r="Q73" s="210">
        <f>I73+P73</f>
        <v>13162599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1882258</v>
      </c>
      <c r="H74" s="212">
        <f t="shared" si="19"/>
        <v>1142471</v>
      </c>
      <c r="I74" s="213">
        <f t="shared" si="19"/>
        <v>3024729</v>
      </c>
      <c r="J74" s="214">
        <f t="shared" si="19"/>
        <v>5747865</v>
      </c>
      <c r="K74" s="212">
        <f t="shared" si="19"/>
        <v>26782825</v>
      </c>
      <c r="L74" s="211">
        <f t="shared" si="19"/>
        <v>24480168</v>
      </c>
      <c r="M74" s="211">
        <f t="shared" si="19"/>
        <v>27108958</v>
      </c>
      <c r="N74" s="211">
        <f t="shared" si="19"/>
        <v>25553499</v>
      </c>
      <c r="O74" s="212">
        <f t="shared" si="19"/>
        <v>30630543</v>
      </c>
      <c r="P74" s="211">
        <f t="shared" si="19"/>
        <v>140303858</v>
      </c>
      <c r="Q74" s="215">
        <f t="shared" si="19"/>
        <v>143328587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20946936</v>
      </c>
      <c r="H76" s="183">
        <f t="shared" si="20"/>
        <v>10337677</v>
      </c>
      <c r="I76" s="184">
        <f t="shared" si="20"/>
        <v>31284613</v>
      </c>
      <c r="J76" s="185">
        <f t="shared" si="20"/>
        <v>64892776</v>
      </c>
      <c r="K76" s="223">
        <f t="shared" si="20"/>
        <v>199904294</v>
      </c>
      <c r="L76" s="182">
        <f t="shared" si="20"/>
        <v>142080046</v>
      </c>
      <c r="M76" s="182">
        <f t="shared" si="20"/>
        <v>138986190</v>
      </c>
      <c r="N76" s="182">
        <f t="shared" si="20"/>
        <v>96150642</v>
      </c>
      <c r="O76" s="183">
        <f t="shared" si="20"/>
        <v>110059739</v>
      </c>
      <c r="P76" s="182">
        <f t="shared" si="20"/>
        <v>752073687</v>
      </c>
      <c r="Q76" s="186">
        <f t="shared" si="20"/>
        <v>783358300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9814954</v>
      </c>
      <c r="H77" s="188">
        <f t="shared" si="21"/>
        <v>3734131</v>
      </c>
      <c r="I77" s="189">
        <f t="shared" si="21"/>
        <v>13549085</v>
      </c>
      <c r="J77" s="190">
        <f t="shared" si="21"/>
        <v>27068089</v>
      </c>
      <c r="K77" s="224">
        <f t="shared" si="21"/>
        <v>83001513</v>
      </c>
      <c r="L77" s="187">
        <f t="shared" si="21"/>
        <v>58208760</v>
      </c>
      <c r="M77" s="187">
        <f t="shared" si="21"/>
        <v>56790734</v>
      </c>
      <c r="N77" s="187">
        <f t="shared" si="21"/>
        <v>44655261</v>
      </c>
      <c r="O77" s="188">
        <f t="shared" si="21"/>
        <v>69372261</v>
      </c>
      <c r="P77" s="187">
        <f t="shared" si="21"/>
        <v>339096618</v>
      </c>
      <c r="Q77" s="191">
        <f t="shared" si="21"/>
        <v>352645703</v>
      </c>
    </row>
    <row r="78" spans="3:17" ht="18" customHeight="1">
      <c r="C78" s="130"/>
      <c r="D78" s="133"/>
      <c r="E78" s="134" t="s">
        <v>92</v>
      </c>
      <c r="F78" s="135"/>
      <c r="G78" s="187">
        <v>8906703</v>
      </c>
      <c r="H78" s="188">
        <v>3285872</v>
      </c>
      <c r="I78" s="189">
        <f>SUM(G78:H78)</f>
        <v>12192575</v>
      </c>
      <c r="J78" s="190">
        <v>25160906</v>
      </c>
      <c r="K78" s="224">
        <v>70767970</v>
      </c>
      <c r="L78" s="187">
        <v>45925072</v>
      </c>
      <c r="M78" s="187">
        <v>42351702</v>
      </c>
      <c r="N78" s="187">
        <v>32197670</v>
      </c>
      <c r="O78" s="188">
        <v>44394005</v>
      </c>
      <c r="P78" s="187">
        <f>SUM(J78:O78)</f>
        <v>260797325</v>
      </c>
      <c r="Q78" s="191">
        <f>I78+P78</f>
        <v>272989900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393525</v>
      </c>
      <c r="L79" s="187">
        <v>918998</v>
      </c>
      <c r="M79" s="187">
        <v>2055774</v>
      </c>
      <c r="N79" s="187">
        <v>2545843</v>
      </c>
      <c r="O79" s="188">
        <v>9987984</v>
      </c>
      <c r="P79" s="187">
        <f>SUM(J79:O79)</f>
        <v>15902124</v>
      </c>
      <c r="Q79" s="191">
        <f>I79+P79</f>
        <v>15902124</v>
      </c>
    </row>
    <row r="80" spans="3:17" ht="18" customHeight="1">
      <c r="C80" s="130"/>
      <c r="D80" s="133"/>
      <c r="E80" s="134" t="s">
        <v>94</v>
      </c>
      <c r="F80" s="135"/>
      <c r="G80" s="187">
        <v>734251</v>
      </c>
      <c r="H80" s="188">
        <v>383659</v>
      </c>
      <c r="I80" s="189">
        <f>SUM(G80:H80)</f>
        <v>1117910</v>
      </c>
      <c r="J80" s="190">
        <v>1231009</v>
      </c>
      <c r="K80" s="224">
        <v>9697286</v>
      </c>
      <c r="L80" s="187">
        <v>9225486</v>
      </c>
      <c r="M80" s="187">
        <v>11065930</v>
      </c>
      <c r="N80" s="187">
        <v>8519392</v>
      </c>
      <c r="O80" s="188">
        <v>13277737</v>
      </c>
      <c r="P80" s="187">
        <f>SUM(J80:O80)</f>
        <v>53016840</v>
      </c>
      <c r="Q80" s="191">
        <f>I80+P80</f>
        <v>54134750</v>
      </c>
    </row>
    <row r="81" spans="3:17" ht="18" customHeight="1">
      <c r="C81" s="130"/>
      <c r="D81" s="133"/>
      <c r="E81" s="134" t="s">
        <v>95</v>
      </c>
      <c r="F81" s="135"/>
      <c r="G81" s="187">
        <v>36400</v>
      </c>
      <c r="H81" s="188">
        <v>0</v>
      </c>
      <c r="I81" s="189">
        <f>SUM(G81:H81)</f>
        <v>36400</v>
      </c>
      <c r="J81" s="190">
        <v>139474</v>
      </c>
      <c r="K81" s="224">
        <v>416832</v>
      </c>
      <c r="L81" s="187">
        <v>354704</v>
      </c>
      <c r="M81" s="187">
        <v>263328</v>
      </c>
      <c r="N81" s="187">
        <v>147056</v>
      </c>
      <c r="O81" s="188">
        <v>479835</v>
      </c>
      <c r="P81" s="187">
        <f>SUM(J81:O81)</f>
        <v>1801229</v>
      </c>
      <c r="Q81" s="191">
        <f>I81+P81</f>
        <v>1837629</v>
      </c>
    </row>
    <row r="82" spans="3:17" ht="18" customHeight="1">
      <c r="C82" s="130"/>
      <c r="D82" s="133"/>
      <c r="E82" s="292" t="s">
        <v>105</v>
      </c>
      <c r="F82" s="293"/>
      <c r="G82" s="187">
        <v>137600</v>
      </c>
      <c r="H82" s="188">
        <v>64600</v>
      </c>
      <c r="I82" s="189">
        <f>SUM(G82:H82)</f>
        <v>202200</v>
      </c>
      <c r="J82" s="190">
        <v>536700</v>
      </c>
      <c r="K82" s="224">
        <v>1725900</v>
      </c>
      <c r="L82" s="187">
        <v>1784500</v>
      </c>
      <c r="M82" s="187">
        <v>1054000</v>
      </c>
      <c r="N82" s="187">
        <v>1245300</v>
      </c>
      <c r="O82" s="188">
        <v>1232700</v>
      </c>
      <c r="P82" s="187">
        <f>SUM(J82:O82)</f>
        <v>7579100</v>
      </c>
      <c r="Q82" s="191">
        <f>I82+P82</f>
        <v>7781300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4449049</v>
      </c>
      <c r="H83" s="188">
        <f t="shared" si="22"/>
        <v>3689003</v>
      </c>
      <c r="I83" s="189">
        <f t="shared" si="22"/>
        <v>8138052</v>
      </c>
      <c r="J83" s="190">
        <f t="shared" si="22"/>
        <v>13928529</v>
      </c>
      <c r="K83" s="224">
        <f t="shared" si="22"/>
        <v>58159473</v>
      </c>
      <c r="L83" s="187">
        <f t="shared" si="22"/>
        <v>44252525</v>
      </c>
      <c r="M83" s="187">
        <f t="shared" si="22"/>
        <v>39027664</v>
      </c>
      <c r="N83" s="187">
        <f t="shared" si="22"/>
        <v>20944223</v>
      </c>
      <c r="O83" s="188">
        <f t="shared" si="22"/>
        <v>12407930</v>
      </c>
      <c r="P83" s="187">
        <f t="shared" si="22"/>
        <v>188720344</v>
      </c>
      <c r="Q83" s="191">
        <f t="shared" si="22"/>
        <v>196858396</v>
      </c>
    </row>
    <row r="84" spans="3:17" ht="18" customHeight="1">
      <c r="C84" s="130"/>
      <c r="D84" s="133"/>
      <c r="E84" s="137" t="s">
        <v>97</v>
      </c>
      <c r="F84" s="137"/>
      <c r="G84" s="187">
        <v>4061457</v>
      </c>
      <c r="H84" s="188">
        <v>3248709</v>
      </c>
      <c r="I84" s="189">
        <f>SUM(G84:H84)</f>
        <v>7310166</v>
      </c>
      <c r="J84" s="190">
        <v>12189434</v>
      </c>
      <c r="K84" s="224">
        <v>49298316</v>
      </c>
      <c r="L84" s="187">
        <v>35353346</v>
      </c>
      <c r="M84" s="187">
        <v>30033320</v>
      </c>
      <c r="N84" s="187">
        <v>16453183</v>
      </c>
      <c r="O84" s="188">
        <v>9719316</v>
      </c>
      <c r="P84" s="187">
        <f>SUM(J84:O84)</f>
        <v>153046915</v>
      </c>
      <c r="Q84" s="191">
        <f>I84+P84</f>
        <v>160357081</v>
      </c>
    </row>
    <row r="85" spans="3:17" ht="18" customHeight="1">
      <c r="C85" s="130"/>
      <c r="D85" s="133"/>
      <c r="E85" s="137" t="s">
        <v>98</v>
      </c>
      <c r="F85" s="137"/>
      <c r="G85" s="187">
        <v>387592</v>
      </c>
      <c r="H85" s="188">
        <v>440294</v>
      </c>
      <c r="I85" s="189">
        <f>SUM(G85:H85)</f>
        <v>827886</v>
      </c>
      <c r="J85" s="190">
        <v>1739095</v>
      </c>
      <c r="K85" s="224">
        <v>8861157</v>
      </c>
      <c r="L85" s="187">
        <v>8899179</v>
      </c>
      <c r="M85" s="187">
        <v>8994344</v>
      </c>
      <c r="N85" s="187">
        <v>4491040</v>
      </c>
      <c r="O85" s="188">
        <v>2688614</v>
      </c>
      <c r="P85" s="187">
        <f>SUM(J85:O85)</f>
        <v>35673429</v>
      </c>
      <c r="Q85" s="191">
        <f>I85+P85</f>
        <v>36501315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29785</v>
      </c>
      <c r="H86" s="188">
        <f t="shared" si="23"/>
        <v>231043</v>
      </c>
      <c r="I86" s="189">
        <f t="shared" si="23"/>
        <v>260828</v>
      </c>
      <c r="J86" s="190">
        <f t="shared" si="23"/>
        <v>248058</v>
      </c>
      <c r="K86" s="224">
        <f t="shared" si="23"/>
        <v>7022245</v>
      </c>
      <c r="L86" s="187">
        <f t="shared" si="23"/>
        <v>8289740</v>
      </c>
      <c r="M86" s="187">
        <f t="shared" si="23"/>
        <v>12207485</v>
      </c>
      <c r="N86" s="187">
        <f t="shared" si="23"/>
        <v>9904326</v>
      </c>
      <c r="O86" s="188">
        <f t="shared" si="23"/>
        <v>8493383</v>
      </c>
      <c r="P86" s="187">
        <f t="shared" si="23"/>
        <v>46165237</v>
      </c>
      <c r="Q86" s="191">
        <f t="shared" si="23"/>
        <v>46426065</v>
      </c>
    </row>
    <row r="87" spans="3:17" ht="18" customHeight="1">
      <c r="C87" s="130"/>
      <c r="D87" s="133"/>
      <c r="E87" s="134" t="s">
        <v>99</v>
      </c>
      <c r="F87" s="135"/>
      <c r="G87" s="187">
        <v>29785</v>
      </c>
      <c r="H87" s="188">
        <v>180312</v>
      </c>
      <c r="I87" s="189">
        <f>SUM(G87:H87)</f>
        <v>210097</v>
      </c>
      <c r="J87" s="190">
        <v>181789</v>
      </c>
      <c r="K87" s="224">
        <v>5283388</v>
      </c>
      <c r="L87" s="187">
        <v>5817476</v>
      </c>
      <c r="M87" s="187">
        <v>9472859</v>
      </c>
      <c r="N87" s="187">
        <v>7691661</v>
      </c>
      <c r="O87" s="188">
        <v>7108123</v>
      </c>
      <c r="P87" s="187">
        <f>SUM(J87:O87)</f>
        <v>35555296</v>
      </c>
      <c r="Q87" s="191">
        <f>I87+P87</f>
        <v>35765393</v>
      </c>
    </row>
    <row r="88" spans="3:17" ht="18" customHeight="1">
      <c r="C88" s="130"/>
      <c r="D88" s="133"/>
      <c r="E88" s="286" t="s">
        <v>100</v>
      </c>
      <c r="F88" s="288"/>
      <c r="G88" s="187">
        <v>0</v>
      </c>
      <c r="H88" s="188">
        <v>50731</v>
      </c>
      <c r="I88" s="189">
        <f>SUM(G88:H88)</f>
        <v>50731</v>
      </c>
      <c r="J88" s="190">
        <v>66269</v>
      </c>
      <c r="K88" s="224">
        <v>1738857</v>
      </c>
      <c r="L88" s="187">
        <v>2472264</v>
      </c>
      <c r="M88" s="187">
        <v>2734626</v>
      </c>
      <c r="N88" s="187">
        <v>2212665</v>
      </c>
      <c r="O88" s="188">
        <v>1385260</v>
      </c>
      <c r="P88" s="187">
        <f>SUM(J88:O88)</f>
        <v>10609941</v>
      </c>
      <c r="Q88" s="191">
        <f>I88+P88</f>
        <v>10660672</v>
      </c>
    </row>
    <row r="89" spans="3:17" ht="18" customHeight="1">
      <c r="C89" s="130"/>
      <c r="D89" s="137"/>
      <c r="E89" s="286" t="s">
        <v>101</v>
      </c>
      <c r="F89" s="288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3053407</v>
      </c>
      <c r="H90" s="188">
        <f t="shared" si="24"/>
        <v>708850</v>
      </c>
      <c r="I90" s="189">
        <f t="shared" si="24"/>
        <v>3762257</v>
      </c>
      <c r="J90" s="190">
        <f t="shared" si="24"/>
        <v>8244636</v>
      </c>
      <c r="K90" s="188">
        <f t="shared" si="24"/>
        <v>15910488</v>
      </c>
      <c r="L90" s="187">
        <f t="shared" si="24"/>
        <v>11022266</v>
      </c>
      <c r="M90" s="187">
        <f t="shared" si="24"/>
        <v>11516150</v>
      </c>
      <c r="N90" s="187">
        <f t="shared" si="24"/>
        <v>7087211</v>
      </c>
      <c r="O90" s="188">
        <f t="shared" si="24"/>
        <v>9018152</v>
      </c>
      <c r="P90" s="187">
        <f t="shared" si="24"/>
        <v>62798903</v>
      </c>
      <c r="Q90" s="191">
        <f t="shared" si="24"/>
        <v>66561160</v>
      </c>
    </row>
    <row r="91" spans="3:17" ht="18" customHeight="1">
      <c r="C91" s="130"/>
      <c r="D91" s="133"/>
      <c r="E91" s="139" t="s">
        <v>102</v>
      </c>
      <c r="F91" s="135"/>
      <c r="G91" s="187">
        <v>1369610</v>
      </c>
      <c r="H91" s="188">
        <v>659500</v>
      </c>
      <c r="I91" s="189">
        <f>SUM(G91:H91)</f>
        <v>2029110</v>
      </c>
      <c r="J91" s="190">
        <v>3732820</v>
      </c>
      <c r="K91" s="188">
        <v>11797180</v>
      </c>
      <c r="L91" s="187">
        <v>9188020</v>
      </c>
      <c r="M91" s="187">
        <v>9163600</v>
      </c>
      <c r="N91" s="187">
        <v>6601310</v>
      </c>
      <c r="O91" s="188">
        <v>7804510</v>
      </c>
      <c r="P91" s="187">
        <f>SUM(J91:O91)</f>
        <v>48287440</v>
      </c>
      <c r="Q91" s="191">
        <f>I91+P91</f>
        <v>50316550</v>
      </c>
    </row>
    <row r="92" spans="3:17" ht="18" customHeight="1">
      <c r="C92" s="130"/>
      <c r="D92" s="140"/>
      <c r="E92" s="137" t="s">
        <v>74</v>
      </c>
      <c r="F92" s="141"/>
      <c r="G92" s="187">
        <v>252107</v>
      </c>
      <c r="H92" s="188">
        <v>13650</v>
      </c>
      <c r="I92" s="189">
        <f>SUM(G92:H92)</f>
        <v>265757</v>
      </c>
      <c r="J92" s="190">
        <v>405712</v>
      </c>
      <c r="K92" s="188">
        <v>828254</v>
      </c>
      <c r="L92" s="187">
        <v>548134</v>
      </c>
      <c r="M92" s="187">
        <v>688475</v>
      </c>
      <c r="N92" s="187">
        <v>285901</v>
      </c>
      <c r="O92" s="188">
        <v>49110</v>
      </c>
      <c r="P92" s="187">
        <f>SUM(J92:O92)</f>
        <v>2805586</v>
      </c>
      <c r="Q92" s="191">
        <f>I92+P92</f>
        <v>3071343</v>
      </c>
    </row>
    <row r="93" spans="3:17" ht="18" customHeight="1">
      <c r="C93" s="130"/>
      <c r="D93" s="142"/>
      <c r="E93" s="134" t="s">
        <v>75</v>
      </c>
      <c r="F93" s="143"/>
      <c r="G93" s="187">
        <v>1431690</v>
      </c>
      <c r="H93" s="188">
        <v>35700</v>
      </c>
      <c r="I93" s="189">
        <f>SUM(G93:H93)</f>
        <v>1467390</v>
      </c>
      <c r="J93" s="190">
        <v>4106104</v>
      </c>
      <c r="K93" s="188">
        <v>3285054</v>
      </c>
      <c r="L93" s="187">
        <v>1286112</v>
      </c>
      <c r="M93" s="187">
        <v>1664075</v>
      </c>
      <c r="N93" s="187">
        <v>200000</v>
      </c>
      <c r="O93" s="188">
        <v>1164532</v>
      </c>
      <c r="P93" s="187">
        <f>SUM(J93:O93)</f>
        <v>11705877</v>
      </c>
      <c r="Q93" s="191">
        <f>I93+P93</f>
        <v>13173267</v>
      </c>
    </row>
    <row r="94" spans="3:17" ht="18" customHeight="1">
      <c r="C94" s="130"/>
      <c r="D94" s="133" t="s">
        <v>76</v>
      </c>
      <c r="E94" s="144"/>
      <c r="F94" s="144"/>
      <c r="G94" s="187">
        <v>559661</v>
      </c>
      <c r="H94" s="188">
        <v>926840</v>
      </c>
      <c r="I94" s="189">
        <f>SUM(G94:H94)</f>
        <v>1486501</v>
      </c>
      <c r="J94" s="190">
        <v>1991491</v>
      </c>
      <c r="K94" s="188">
        <v>12875335</v>
      </c>
      <c r="L94" s="187">
        <v>8642685</v>
      </c>
      <c r="M94" s="187">
        <v>8548547</v>
      </c>
      <c r="N94" s="187">
        <v>7536247</v>
      </c>
      <c r="O94" s="188">
        <v>5223739</v>
      </c>
      <c r="P94" s="187">
        <f>SUM(J94:O94)</f>
        <v>44818044</v>
      </c>
      <c r="Q94" s="191">
        <f>I94+P94</f>
        <v>46304545</v>
      </c>
    </row>
    <row r="95" spans="3:17" ht="18" customHeight="1">
      <c r="C95" s="145"/>
      <c r="D95" s="146" t="s">
        <v>103</v>
      </c>
      <c r="E95" s="147"/>
      <c r="F95" s="147"/>
      <c r="G95" s="192">
        <v>3040080</v>
      </c>
      <c r="H95" s="193">
        <v>1047810</v>
      </c>
      <c r="I95" s="194">
        <f>SUM(G95:H95)</f>
        <v>4087890</v>
      </c>
      <c r="J95" s="195">
        <v>13411973</v>
      </c>
      <c r="K95" s="193">
        <v>22935240</v>
      </c>
      <c r="L95" s="192">
        <v>11664070</v>
      </c>
      <c r="M95" s="192">
        <v>10895610</v>
      </c>
      <c r="N95" s="192">
        <v>6023374</v>
      </c>
      <c r="O95" s="193">
        <v>5544274</v>
      </c>
      <c r="P95" s="194">
        <f>SUM(J95:O95)</f>
        <v>70474541</v>
      </c>
      <c r="Q95" s="196">
        <f>I95+P95</f>
        <v>74562431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35107</v>
      </c>
      <c r="H96" s="183">
        <f t="shared" si="25"/>
        <v>0</v>
      </c>
      <c r="I96" s="184">
        <f t="shared" si="25"/>
        <v>35107</v>
      </c>
      <c r="J96" s="185">
        <f t="shared" si="25"/>
        <v>207420</v>
      </c>
      <c r="K96" s="223">
        <f t="shared" si="25"/>
        <v>22771340</v>
      </c>
      <c r="L96" s="182">
        <f t="shared" si="25"/>
        <v>29950277</v>
      </c>
      <c r="M96" s="182">
        <f t="shared" si="25"/>
        <v>18925482</v>
      </c>
      <c r="N96" s="182">
        <f t="shared" si="25"/>
        <v>15817209</v>
      </c>
      <c r="O96" s="183">
        <f t="shared" si="25"/>
        <v>6618621</v>
      </c>
      <c r="P96" s="182">
        <f t="shared" si="25"/>
        <v>94290349</v>
      </c>
      <c r="Q96" s="186">
        <f>SUM(Q97:Q102)</f>
        <v>94325456</v>
      </c>
    </row>
    <row r="97" spans="3:17" ht="18" customHeight="1">
      <c r="C97" s="130"/>
      <c r="D97" s="286" t="s">
        <v>78</v>
      </c>
      <c r="E97" s="287"/>
      <c r="F97" s="288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6" t="s">
        <v>79</v>
      </c>
      <c r="E98" s="287"/>
      <c r="F98" s="288"/>
      <c r="G98" s="187">
        <v>35107</v>
      </c>
      <c r="H98" s="188">
        <v>0</v>
      </c>
      <c r="I98" s="189">
        <f>SUM(G98:H98)</f>
        <v>35107</v>
      </c>
      <c r="J98" s="190">
        <v>207420</v>
      </c>
      <c r="K98" s="224">
        <v>1610812</v>
      </c>
      <c r="L98" s="187">
        <v>2399315</v>
      </c>
      <c r="M98" s="187">
        <v>2483455</v>
      </c>
      <c r="N98" s="187">
        <v>1830434</v>
      </c>
      <c r="O98" s="188">
        <v>2111649</v>
      </c>
      <c r="P98" s="187">
        <f t="shared" si="26"/>
        <v>10643085</v>
      </c>
      <c r="Q98" s="191">
        <f>I98+P98</f>
        <v>10678192</v>
      </c>
    </row>
    <row r="99" spans="3:17" ht="18" customHeight="1">
      <c r="C99" s="130"/>
      <c r="D99" s="286" t="s">
        <v>80</v>
      </c>
      <c r="E99" s="287"/>
      <c r="F99" s="288"/>
      <c r="G99" s="187">
        <v>0</v>
      </c>
      <c r="H99" s="188">
        <v>0</v>
      </c>
      <c r="I99" s="189">
        <f>SUM(G99:H99)</f>
        <v>0</v>
      </c>
      <c r="J99" s="190">
        <v>0</v>
      </c>
      <c r="K99" s="224">
        <v>0</v>
      </c>
      <c r="L99" s="187">
        <v>0</v>
      </c>
      <c r="M99" s="187">
        <v>0</v>
      </c>
      <c r="N99" s="187">
        <v>0</v>
      </c>
      <c r="O99" s="188">
        <v>0</v>
      </c>
      <c r="P99" s="187">
        <f>SUM(J99:O99)</f>
        <v>0</v>
      </c>
      <c r="Q99" s="191">
        <f t="shared" si="27"/>
        <v>0</v>
      </c>
    </row>
    <row r="100" spans="3:17" ht="18" customHeight="1">
      <c r="C100" s="130"/>
      <c r="D100" s="286" t="s">
        <v>81</v>
      </c>
      <c r="E100" s="287"/>
      <c r="F100" s="288"/>
      <c r="G100" s="198"/>
      <c r="H100" s="188">
        <v>0</v>
      </c>
      <c r="I100" s="189">
        <f>SUM(G100:H100)</f>
        <v>0</v>
      </c>
      <c r="J100" s="200"/>
      <c r="K100" s="224">
        <v>21160528</v>
      </c>
      <c r="L100" s="187">
        <v>27550962</v>
      </c>
      <c r="M100" s="187">
        <v>16442027</v>
      </c>
      <c r="N100" s="187">
        <v>13986775</v>
      </c>
      <c r="O100" s="188">
        <v>4506972</v>
      </c>
      <c r="P100" s="187">
        <f t="shared" si="26"/>
        <v>83647264</v>
      </c>
      <c r="Q100" s="191">
        <f t="shared" si="27"/>
        <v>83647264</v>
      </c>
    </row>
    <row r="101" spans="3:17" ht="18" customHeight="1">
      <c r="C101" s="130"/>
      <c r="D101" s="286" t="s">
        <v>82</v>
      </c>
      <c r="E101" s="287"/>
      <c r="F101" s="288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9" t="s">
        <v>83</v>
      </c>
      <c r="E102" s="290"/>
      <c r="F102" s="291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515216</v>
      </c>
      <c r="H103" s="183">
        <f>SUM(H104:H106)</f>
        <v>1706075</v>
      </c>
      <c r="I103" s="184">
        <f>SUM(I104:I106)</f>
        <v>2221291</v>
      </c>
      <c r="J103" s="203"/>
      <c r="K103" s="223">
        <f aca="true" t="shared" si="28" ref="K103:P103">SUM(K104:K106)</f>
        <v>62450591</v>
      </c>
      <c r="L103" s="182">
        <f t="shared" si="28"/>
        <v>86098833</v>
      </c>
      <c r="M103" s="182">
        <f t="shared" si="28"/>
        <v>127509354</v>
      </c>
      <c r="N103" s="182">
        <f t="shared" si="28"/>
        <v>154844096</v>
      </c>
      <c r="O103" s="183">
        <f t="shared" si="28"/>
        <v>203226922</v>
      </c>
      <c r="P103" s="182">
        <f t="shared" si="28"/>
        <v>634129796</v>
      </c>
      <c r="Q103" s="186">
        <f>SUM(Q104:Q106)</f>
        <v>636351087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895884</v>
      </c>
      <c r="I104" s="189">
        <f>SUM(G104:H104)</f>
        <v>895884</v>
      </c>
      <c r="J104" s="200"/>
      <c r="K104" s="224">
        <v>17140407</v>
      </c>
      <c r="L104" s="187">
        <v>33593607</v>
      </c>
      <c r="M104" s="187">
        <v>54581745</v>
      </c>
      <c r="N104" s="187">
        <v>75175324</v>
      </c>
      <c r="O104" s="188">
        <v>79965118</v>
      </c>
      <c r="P104" s="187">
        <f>SUM(J104:O104)</f>
        <v>260456201</v>
      </c>
      <c r="Q104" s="191">
        <f>I104+P104</f>
        <v>261352085</v>
      </c>
    </row>
    <row r="105" spans="3:17" ht="18" customHeight="1">
      <c r="C105" s="130"/>
      <c r="D105" s="139" t="s">
        <v>32</v>
      </c>
      <c r="E105" s="139"/>
      <c r="F105" s="143"/>
      <c r="G105" s="187">
        <v>515216</v>
      </c>
      <c r="H105" s="188">
        <v>810191</v>
      </c>
      <c r="I105" s="189">
        <f>SUM(G105:H105)</f>
        <v>1325407</v>
      </c>
      <c r="J105" s="201"/>
      <c r="K105" s="224">
        <v>42268333</v>
      </c>
      <c r="L105" s="187">
        <v>50699142</v>
      </c>
      <c r="M105" s="187">
        <v>59534630</v>
      </c>
      <c r="N105" s="187">
        <v>49774210</v>
      </c>
      <c r="O105" s="188">
        <v>35593225</v>
      </c>
      <c r="P105" s="187">
        <f>SUM(J105:O105)</f>
        <v>237869540</v>
      </c>
      <c r="Q105" s="191">
        <f>I105+P105</f>
        <v>239194947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3041851</v>
      </c>
      <c r="L106" s="209">
        <v>1806084</v>
      </c>
      <c r="M106" s="209">
        <v>13392979</v>
      </c>
      <c r="N106" s="209">
        <v>29894562</v>
      </c>
      <c r="O106" s="208">
        <v>87668579</v>
      </c>
      <c r="P106" s="209">
        <f>SUM(J106:O106)</f>
        <v>135804055</v>
      </c>
      <c r="Q106" s="210">
        <f>I106+P106</f>
        <v>135804055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21497259</v>
      </c>
      <c r="H107" s="212">
        <f t="shared" si="29"/>
        <v>12043752</v>
      </c>
      <c r="I107" s="213">
        <f t="shared" si="29"/>
        <v>33541011</v>
      </c>
      <c r="J107" s="214">
        <f t="shared" si="29"/>
        <v>65100196</v>
      </c>
      <c r="K107" s="227">
        <f t="shared" si="29"/>
        <v>285126225</v>
      </c>
      <c r="L107" s="211">
        <f t="shared" si="29"/>
        <v>258129156</v>
      </c>
      <c r="M107" s="211">
        <f t="shared" si="29"/>
        <v>285421026</v>
      </c>
      <c r="N107" s="211">
        <f t="shared" si="29"/>
        <v>266811947</v>
      </c>
      <c r="O107" s="212">
        <f t="shared" si="29"/>
        <v>319905282</v>
      </c>
      <c r="P107" s="211">
        <f t="shared" si="29"/>
        <v>1480493832</v>
      </c>
      <c r="Q107" s="215">
        <f>Q76+Q96+Q103</f>
        <v>1514034843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19156205</v>
      </c>
      <c r="H109" s="183">
        <f t="shared" si="30"/>
        <v>9408630</v>
      </c>
      <c r="I109" s="184">
        <f t="shared" si="30"/>
        <v>28564835</v>
      </c>
      <c r="J109" s="185">
        <f t="shared" si="30"/>
        <v>59742284</v>
      </c>
      <c r="K109" s="223">
        <f t="shared" si="30"/>
        <v>182206037</v>
      </c>
      <c r="L109" s="182">
        <f t="shared" si="30"/>
        <v>129037701</v>
      </c>
      <c r="M109" s="182">
        <f t="shared" si="30"/>
        <v>126176471</v>
      </c>
      <c r="N109" s="182">
        <f t="shared" si="30"/>
        <v>87137547</v>
      </c>
      <c r="O109" s="183">
        <f t="shared" si="30"/>
        <v>99607836</v>
      </c>
      <c r="P109" s="182">
        <f t="shared" si="30"/>
        <v>683907876</v>
      </c>
      <c r="Q109" s="186">
        <f t="shared" si="30"/>
        <v>712472711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8833449</v>
      </c>
      <c r="H110" s="188">
        <f t="shared" si="31"/>
        <v>3360693</v>
      </c>
      <c r="I110" s="189">
        <f t="shared" si="31"/>
        <v>12194142</v>
      </c>
      <c r="J110" s="190">
        <f t="shared" si="31"/>
        <v>24360829</v>
      </c>
      <c r="K110" s="224">
        <f t="shared" si="31"/>
        <v>74700603</v>
      </c>
      <c r="L110" s="187">
        <f t="shared" si="31"/>
        <v>52387492</v>
      </c>
      <c r="M110" s="187">
        <f t="shared" si="31"/>
        <v>51111334</v>
      </c>
      <c r="N110" s="187">
        <f t="shared" si="31"/>
        <v>40189520</v>
      </c>
      <c r="O110" s="188">
        <f t="shared" si="31"/>
        <v>62434791</v>
      </c>
      <c r="P110" s="187">
        <f t="shared" si="31"/>
        <v>305184569</v>
      </c>
      <c r="Q110" s="191">
        <f t="shared" si="31"/>
        <v>317378711</v>
      </c>
    </row>
    <row r="111" spans="3:17" ht="18" customHeight="1">
      <c r="C111" s="130"/>
      <c r="D111" s="133"/>
      <c r="E111" s="134" t="s">
        <v>92</v>
      </c>
      <c r="F111" s="135"/>
      <c r="G111" s="187">
        <v>8016031</v>
      </c>
      <c r="H111" s="188">
        <v>2957264</v>
      </c>
      <c r="I111" s="189">
        <f>SUM(G111:H111)</f>
        <v>10973295</v>
      </c>
      <c r="J111" s="190">
        <v>22644384</v>
      </c>
      <c r="K111" s="224">
        <v>63690510</v>
      </c>
      <c r="L111" s="187">
        <v>41332259</v>
      </c>
      <c r="M111" s="187">
        <v>38116298</v>
      </c>
      <c r="N111" s="187">
        <v>28977762</v>
      </c>
      <c r="O111" s="188">
        <v>39954466</v>
      </c>
      <c r="P111" s="187">
        <f>SUM(J111:O111)</f>
        <v>234715679</v>
      </c>
      <c r="Q111" s="191">
        <f>I111+P111</f>
        <v>245688974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354172</v>
      </c>
      <c r="L112" s="187">
        <v>827097</v>
      </c>
      <c r="M112" s="187">
        <v>1850195</v>
      </c>
      <c r="N112" s="187">
        <v>2291257</v>
      </c>
      <c r="O112" s="188">
        <v>8989180</v>
      </c>
      <c r="P112" s="187">
        <f>SUM(J112:O112)</f>
        <v>14311901</v>
      </c>
      <c r="Q112" s="191">
        <f>I112+P112</f>
        <v>14311901</v>
      </c>
    </row>
    <row r="113" spans="3:17" ht="18" customHeight="1">
      <c r="C113" s="130"/>
      <c r="D113" s="133"/>
      <c r="E113" s="134" t="s">
        <v>94</v>
      </c>
      <c r="F113" s="135"/>
      <c r="G113" s="187">
        <v>660818</v>
      </c>
      <c r="H113" s="188">
        <v>345289</v>
      </c>
      <c r="I113" s="189">
        <f>SUM(G113:H113)</f>
        <v>1006107</v>
      </c>
      <c r="J113" s="190">
        <v>1107892</v>
      </c>
      <c r="K113" s="224">
        <v>8727473</v>
      </c>
      <c r="L113" s="187">
        <v>8302862</v>
      </c>
      <c r="M113" s="187">
        <v>9959253</v>
      </c>
      <c r="N113" s="187">
        <v>7667384</v>
      </c>
      <c r="O113" s="188">
        <v>11949874</v>
      </c>
      <c r="P113" s="187">
        <f>SUM(J113:O113)</f>
        <v>47714738</v>
      </c>
      <c r="Q113" s="191">
        <f>I113+P113</f>
        <v>48720845</v>
      </c>
    </row>
    <row r="114" spans="3:17" ht="18" customHeight="1">
      <c r="C114" s="130"/>
      <c r="D114" s="133"/>
      <c r="E114" s="134" t="s">
        <v>95</v>
      </c>
      <c r="F114" s="135"/>
      <c r="G114" s="187">
        <v>32760</v>
      </c>
      <c r="H114" s="188">
        <v>0</v>
      </c>
      <c r="I114" s="189">
        <f>SUM(G114:H114)</f>
        <v>32760</v>
      </c>
      <c r="J114" s="190">
        <v>125523</v>
      </c>
      <c r="K114" s="224">
        <v>375138</v>
      </c>
      <c r="L114" s="187">
        <v>319224</v>
      </c>
      <c r="M114" s="187">
        <v>236988</v>
      </c>
      <c r="N114" s="187">
        <v>132347</v>
      </c>
      <c r="O114" s="188">
        <v>431841</v>
      </c>
      <c r="P114" s="187">
        <f>SUM(J114:O114)</f>
        <v>1621061</v>
      </c>
      <c r="Q114" s="191">
        <f>I114+P114</f>
        <v>1653821</v>
      </c>
    </row>
    <row r="115" spans="3:17" ht="18" customHeight="1">
      <c r="C115" s="130"/>
      <c r="D115" s="133"/>
      <c r="E115" s="292" t="s">
        <v>105</v>
      </c>
      <c r="F115" s="293"/>
      <c r="G115" s="187">
        <v>123840</v>
      </c>
      <c r="H115" s="188">
        <v>58140</v>
      </c>
      <c r="I115" s="189">
        <f>SUM(G115:H115)</f>
        <v>181980</v>
      </c>
      <c r="J115" s="190">
        <v>483030</v>
      </c>
      <c r="K115" s="224">
        <v>1553310</v>
      </c>
      <c r="L115" s="187">
        <v>1606050</v>
      </c>
      <c r="M115" s="187">
        <v>948600</v>
      </c>
      <c r="N115" s="187">
        <v>1120770</v>
      </c>
      <c r="O115" s="188">
        <v>1109430</v>
      </c>
      <c r="P115" s="187">
        <f>SUM(J115:O115)</f>
        <v>6821190</v>
      </c>
      <c r="Q115" s="191">
        <f>I115+P115</f>
        <v>7003170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4004114</v>
      </c>
      <c r="H116" s="188">
        <f t="shared" si="32"/>
        <v>3320073</v>
      </c>
      <c r="I116" s="189">
        <f t="shared" si="32"/>
        <v>7324187</v>
      </c>
      <c r="J116" s="190">
        <f t="shared" si="32"/>
        <v>12535473</v>
      </c>
      <c r="K116" s="224">
        <f t="shared" si="32"/>
        <v>52343027</v>
      </c>
      <c r="L116" s="187">
        <f t="shared" si="32"/>
        <v>39827006</v>
      </c>
      <c r="M116" s="187">
        <f t="shared" si="32"/>
        <v>35124651</v>
      </c>
      <c r="N116" s="187">
        <f t="shared" si="32"/>
        <v>18849700</v>
      </c>
      <c r="O116" s="188">
        <f t="shared" si="32"/>
        <v>11167073</v>
      </c>
      <c r="P116" s="187">
        <f t="shared" si="32"/>
        <v>169846930</v>
      </c>
      <c r="Q116" s="191">
        <f t="shared" si="32"/>
        <v>177171117</v>
      </c>
    </row>
    <row r="117" spans="3:17" ht="18" customHeight="1">
      <c r="C117" s="130"/>
      <c r="D117" s="133"/>
      <c r="E117" s="137" t="s">
        <v>97</v>
      </c>
      <c r="F117" s="137"/>
      <c r="G117" s="187">
        <v>3655284</v>
      </c>
      <c r="H117" s="188">
        <v>2923815</v>
      </c>
      <c r="I117" s="189">
        <f>SUM(G117:H117)</f>
        <v>6579099</v>
      </c>
      <c r="J117" s="190">
        <v>10970311</v>
      </c>
      <c r="K117" s="224">
        <v>44368057</v>
      </c>
      <c r="L117" s="187">
        <v>31817799</v>
      </c>
      <c r="M117" s="187">
        <v>27029802</v>
      </c>
      <c r="N117" s="187">
        <v>14807783</v>
      </c>
      <c r="O117" s="188">
        <v>8747335</v>
      </c>
      <c r="P117" s="187">
        <f>SUM(J117:O117)</f>
        <v>137741087</v>
      </c>
      <c r="Q117" s="191">
        <f>I117+P117</f>
        <v>144320186</v>
      </c>
    </row>
    <row r="118" spans="3:17" ht="18" customHeight="1">
      <c r="C118" s="130"/>
      <c r="D118" s="133"/>
      <c r="E118" s="137" t="s">
        <v>98</v>
      </c>
      <c r="F118" s="137"/>
      <c r="G118" s="187">
        <v>348830</v>
      </c>
      <c r="H118" s="188">
        <v>396258</v>
      </c>
      <c r="I118" s="189">
        <f>SUM(G118:H118)</f>
        <v>745088</v>
      </c>
      <c r="J118" s="190">
        <v>1565162</v>
      </c>
      <c r="K118" s="224">
        <v>7974970</v>
      </c>
      <c r="L118" s="187">
        <v>8009207</v>
      </c>
      <c r="M118" s="187">
        <v>8094849</v>
      </c>
      <c r="N118" s="187">
        <v>4041917</v>
      </c>
      <c r="O118" s="188">
        <v>2419738</v>
      </c>
      <c r="P118" s="187">
        <f>SUM(J118:O118)</f>
        <v>32105843</v>
      </c>
      <c r="Q118" s="191">
        <f>I118+P118</f>
        <v>32850931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26806</v>
      </c>
      <c r="H119" s="188">
        <f t="shared" si="33"/>
        <v>207934</v>
      </c>
      <c r="I119" s="189">
        <f t="shared" si="33"/>
        <v>234740</v>
      </c>
      <c r="J119" s="190">
        <f t="shared" si="33"/>
        <v>223247</v>
      </c>
      <c r="K119" s="224">
        <f t="shared" si="33"/>
        <v>6319961</v>
      </c>
      <c r="L119" s="187">
        <f t="shared" si="33"/>
        <v>7460706</v>
      </c>
      <c r="M119" s="187">
        <f t="shared" si="33"/>
        <v>10986666</v>
      </c>
      <c r="N119" s="187">
        <f t="shared" si="33"/>
        <v>8913851</v>
      </c>
      <c r="O119" s="188">
        <f t="shared" si="33"/>
        <v>7644003</v>
      </c>
      <c r="P119" s="187">
        <f t="shared" si="33"/>
        <v>41548434</v>
      </c>
      <c r="Q119" s="191">
        <f t="shared" si="33"/>
        <v>41783174</v>
      </c>
    </row>
    <row r="120" spans="3:17" ht="18" customHeight="1">
      <c r="C120" s="130"/>
      <c r="D120" s="133"/>
      <c r="E120" s="134" t="s">
        <v>99</v>
      </c>
      <c r="F120" s="135"/>
      <c r="G120" s="187">
        <v>26806</v>
      </c>
      <c r="H120" s="188">
        <v>162277</v>
      </c>
      <c r="I120" s="189">
        <f>SUM(G120:H120)</f>
        <v>189083</v>
      </c>
      <c r="J120" s="190">
        <v>163605</v>
      </c>
      <c r="K120" s="224">
        <v>4755003</v>
      </c>
      <c r="L120" s="187">
        <v>5235684</v>
      </c>
      <c r="M120" s="187">
        <v>8525515</v>
      </c>
      <c r="N120" s="187">
        <v>6922464</v>
      </c>
      <c r="O120" s="188">
        <v>6397278</v>
      </c>
      <c r="P120" s="187">
        <f>SUM(J120:O120)</f>
        <v>31999549</v>
      </c>
      <c r="Q120" s="191">
        <f>I120+P120</f>
        <v>32188632</v>
      </c>
    </row>
    <row r="121" spans="3:17" ht="18" customHeight="1">
      <c r="C121" s="130"/>
      <c r="D121" s="133"/>
      <c r="E121" s="286" t="s">
        <v>100</v>
      </c>
      <c r="F121" s="288"/>
      <c r="G121" s="187">
        <v>0</v>
      </c>
      <c r="H121" s="188">
        <v>45657</v>
      </c>
      <c r="I121" s="189">
        <f>SUM(G121:H121)</f>
        <v>45657</v>
      </c>
      <c r="J121" s="190">
        <v>59642</v>
      </c>
      <c r="K121" s="224">
        <v>1564958</v>
      </c>
      <c r="L121" s="187">
        <v>2225022</v>
      </c>
      <c r="M121" s="187">
        <v>2461151</v>
      </c>
      <c r="N121" s="187">
        <v>1991387</v>
      </c>
      <c r="O121" s="188">
        <v>1246725</v>
      </c>
      <c r="P121" s="187">
        <f>SUM(J121:O121)</f>
        <v>9548885</v>
      </c>
      <c r="Q121" s="191">
        <f>I121+P121</f>
        <v>9594542</v>
      </c>
    </row>
    <row r="122" spans="3:17" ht="18" customHeight="1">
      <c r="C122" s="130"/>
      <c r="D122" s="137"/>
      <c r="E122" s="286" t="s">
        <v>101</v>
      </c>
      <c r="F122" s="288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2748063</v>
      </c>
      <c r="H123" s="188">
        <f t="shared" si="34"/>
        <v>637965</v>
      </c>
      <c r="I123" s="189">
        <f t="shared" si="34"/>
        <v>3386028</v>
      </c>
      <c r="J123" s="190">
        <f t="shared" si="34"/>
        <v>7418428</v>
      </c>
      <c r="K123" s="188">
        <f t="shared" si="34"/>
        <v>14319431</v>
      </c>
      <c r="L123" s="187">
        <f t="shared" si="34"/>
        <v>9920035</v>
      </c>
      <c r="M123" s="187">
        <f t="shared" si="34"/>
        <v>10364531</v>
      </c>
      <c r="N123" s="187">
        <f t="shared" si="34"/>
        <v>6378489</v>
      </c>
      <c r="O123" s="188">
        <f t="shared" si="34"/>
        <v>8116335</v>
      </c>
      <c r="P123" s="187">
        <f t="shared" si="34"/>
        <v>56517249</v>
      </c>
      <c r="Q123" s="191">
        <f t="shared" si="34"/>
        <v>59903277</v>
      </c>
    </row>
    <row r="124" spans="3:17" ht="18" customHeight="1">
      <c r="C124" s="130"/>
      <c r="D124" s="133"/>
      <c r="E124" s="139" t="s">
        <v>102</v>
      </c>
      <c r="F124" s="135"/>
      <c r="G124" s="187">
        <v>1232649</v>
      </c>
      <c r="H124" s="188">
        <v>593550</v>
      </c>
      <c r="I124" s="189">
        <f>SUM(G124:H124)</f>
        <v>1826199</v>
      </c>
      <c r="J124" s="190">
        <v>3357798</v>
      </c>
      <c r="K124" s="188">
        <v>10617462</v>
      </c>
      <c r="L124" s="187">
        <v>8269218</v>
      </c>
      <c r="M124" s="187">
        <v>8247240</v>
      </c>
      <c r="N124" s="187">
        <v>5941179</v>
      </c>
      <c r="O124" s="188">
        <v>7024059</v>
      </c>
      <c r="P124" s="187">
        <f>SUM(J124:O124)</f>
        <v>43456956</v>
      </c>
      <c r="Q124" s="191">
        <f>I124+P124</f>
        <v>45283155</v>
      </c>
    </row>
    <row r="125" spans="3:17" ht="18" customHeight="1">
      <c r="C125" s="130"/>
      <c r="D125" s="140"/>
      <c r="E125" s="137" t="s">
        <v>74</v>
      </c>
      <c r="F125" s="141"/>
      <c r="G125" s="187">
        <v>226895</v>
      </c>
      <c r="H125" s="188">
        <v>12285</v>
      </c>
      <c r="I125" s="189">
        <f>SUM(G125:H125)</f>
        <v>239180</v>
      </c>
      <c r="J125" s="190">
        <v>365140</v>
      </c>
      <c r="K125" s="188">
        <v>745425</v>
      </c>
      <c r="L125" s="187">
        <v>493318</v>
      </c>
      <c r="M125" s="187">
        <v>619626</v>
      </c>
      <c r="N125" s="187">
        <v>257310</v>
      </c>
      <c r="O125" s="188">
        <v>44199</v>
      </c>
      <c r="P125" s="187">
        <f>SUM(J125:O125)</f>
        <v>2525018</v>
      </c>
      <c r="Q125" s="191">
        <f>I125+P125</f>
        <v>2764198</v>
      </c>
    </row>
    <row r="126" spans="3:17" ht="18" customHeight="1">
      <c r="C126" s="130"/>
      <c r="D126" s="142"/>
      <c r="E126" s="134" t="s">
        <v>75</v>
      </c>
      <c r="F126" s="143"/>
      <c r="G126" s="187">
        <v>1288519</v>
      </c>
      <c r="H126" s="188">
        <v>32130</v>
      </c>
      <c r="I126" s="189">
        <f>SUM(G126:H126)</f>
        <v>1320649</v>
      </c>
      <c r="J126" s="190">
        <v>3695490</v>
      </c>
      <c r="K126" s="188">
        <v>2956544</v>
      </c>
      <c r="L126" s="187">
        <v>1157499</v>
      </c>
      <c r="M126" s="187">
        <v>1497665</v>
      </c>
      <c r="N126" s="187">
        <v>180000</v>
      </c>
      <c r="O126" s="188">
        <v>1048077</v>
      </c>
      <c r="P126" s="187">
        <f>SUM(J126:O126)</f>
        <v>10535275</v>
      </c>
      <c r="Q126" s="191">
        <f>I126+P126</f>
        <v>11855924</v>
      </c>
    </row>
    <row r="127" spans="3:17" ht="18" customHeight="1">
      <c r="C127" s="130"/>
      <c r="D127" s="133" t="s">
        <v>76</v>
      </c>
      <c r="E127" s="144"/>
      <c r="F127" s="144"/>
      <c r="G127" s="187">
        <v>503693</v>
      </c>
      <c r="H127" s="188">
        <v>834155</v>
      </c>
      <c r="I127" s="189">
        <f>SUM(G127:H127)</f>
        <v>1337848</v>
      </c>
      <c r="J127" s="190">
        <v>1792334</v>
      </c>
      <c r="K127" s="188">
        <v>11587775</v>
      </c>
      <c r="L127" s="187">
        <v>7778392</v>
      </c>
      <c r="M127" s="187">
        <v>7693679</v>
      </c>
      <c r="N127" s="187">
        <v>6782613</v>
      </c>
      <c r="O127" s="188">
        <v>4701360</v>
      </c>
      <c r="P127" s="187">
        <f>SUM(J127:O127)</f>
        <v>40336153</v>
      </c>
      <c r="Q127" s="191">
        <f>I127+P127</f>
        <v>41674001</v>
      </c>
    </row>
    <row r="128" spans="3:17" ht="18" customHeight="1">
      <c r="C128" s="145"/>
      <c r="D128" s="146" t="s">
        <v>103</v>
      </c>
      <c r="E128" s="147"/>
      <c r="F128" s="147"/>
      <c r="G128" s="192">
        <v>3040080</v>
      </c>
      <c r="H128" s="193">
        <v>1047810</v>
      </c>
      <c r="I128" s="194">
        <f>SUM(G128:H128)</f>
        <v>4087890</v>
      </c>
      <c r="J128" s="195">
        <v>13411973</v>
      </c>
      <c r="K128" s="193">
        <v>22935240</v>
      </c>
      <c r="L128" s="192">
        <v>11664070</v>
      </c>
      <c r="M128" s="192">
        <v>10895610</v>
      </c>
      <c r="N128" s="192">
        <v>6023374</v>
      </c>
      <c r="O128" s="193">
        <v>5544274</v>
      </c>
      <c r="P128" s="194">
        <f>SUM(J128:O128)</f>
        <v>70474541</v>
      </c>
      <c r="Q128" s="196">
        <f>I128+P128</f>
        <v>74562431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31596</v>
      </c>
      <c r="H129" s="183">
        <f t="shared" si="35"/>
        <v>0</v>
      </c>
      <c r="I129" s="184">
        <f t="shared" si="35"/>
        <v>31596</v>
      </c>
      <c r="J129" s="185">
        <f t="shared" si="35"/>
        <v>186675</v>
      </c>
      <c r="K129" s="223">
        <f t="shared" si="35"/>
        <v>20494144</v>
      </c>
      <c r="L129" s="182">
        <f t="shared" si="35"/>
        <v>26955201</v>
      </c>
      <c r="M129" s="182">
        <f t="shared" si="35"/>
        <v>17032892</v>
      </c>
      <c r="N129" s="182">
        <f t="shared" si="35"/>
        <v>14235469</v>
      </c>
      <c r="O129" s="183">
        <f t="shared" si="35"/>
        <v>5956742</v>
      </c>
      <c r="P129" s="182">
        <f t="shared" si="35"/>
        <v>84861123</v>
      </c>
      <c r="Q129" s="186">
        <f t="shared" si="35"/>
        <v>84892719</v>
      </c>
    </row>
    <row r="130" spans="3:17" ht="18" customHeight="1">
      <c r="C130" s="130"/>
      <c r="D130" s="286" t="s">
        <v>78</v>
      </c>
      <c r="E130" s="287"/>
      <c r="F130" s="288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6" t="s">
        <v>79</v>
      </c>
      <c r="E131" s="287"/>
      <c r="F131" s="288"/>
      <c r="G131" s="187">
        <v>31596</v>
      </c>
      <c r="H131" s="188">
        <v>0</v>
      </c>
      <c r="I131" s="189">
        <f>SUM(G131:H131)</f>
        <v>31596</v>
      </c>
      <c r="J131" s="190">
        <v>186675</v>
      </c>
      <c r="K131" s="224">
        <v>1449718</v>
      </c>
      <c r="L131" s="187">
        <v>2159368</v>
      </c>
      <c r="M131" s="187">
        <v>2235095</v>
      </c>
      <c r="N131" s="187">
        <v>1647383</v>
      </c>
      <c r="O131" s="188">
        <v>1900472</v>
      </c>
      <c r="P131" s="187">
        <f t="shared" si="36"/>
        <v>9578711</v>
      </c>
      <c r="Q131" s="191">
        <f t="shared" si="37"/>
        <v>9610307</v>
      </c>
    </row>
    <row r="132" spans="3:17" ht="18" customHeight="1">
      <c r="C132" s="130"/>
      <c r="D132" s="286" t="s">
        <v>80</v>
      </c>
      <c r="E132" s="287"/>
      <c r="F132" s="288"/>
      <c r="G132" s="187">
        <v>0</v>
      </c>
      <c r="H132" s="188">
        <v>0</v>
      </c>
      <c r="I132" s="189">
        <f>SUM(G132:H132)</f>
        <v>0</v>
      </c>
      <c r="J132" s="190">
        <v>0</v>
      </c>
      <c r="K132" s="224">
        <v>0</v>
      </c>
      <c r="L132" s="187">
        <v>0</v>
      </c>
      <c r="M132" s="187">
        <v>0</v>
      </c>
      <c r="N132" s="187">
        <v>0</v>
      </c>
      <c r="O132" s="188">
        <v>0</v>
      </c>
      <c r="P132" s="187">
        <f t="shared" si="36"/>
        <v>0</v>
      </c>
      <c r="Q132" s="191">
        <f t="shared" si="37"/>
        <v>0</v>
      </c>
    </row>
    <row r="133" spans="3:17" ht="18" customHeight="1">
      <c r="C133" s="130"/>
      <c r="D133" s="286" t="s">
        <v>81</v>
      </c>
      <c r="E133" s="287"/>
      <c r="F133" s="288"/>
      <c r="G133" s="198"/>
      <c r="H133" s="188">
        <v>0</v>
      </c>
      <c r="I133" s="189">
        <f>SUM(G133:H133)</f>
        <v>0</v>
      </c>
      <c r="J133" s="200"/>
      <c r="K133" s="224">
        <v>19044426</v>
      </c>
      <c r="L133" s="187">
        <v>24795833</v>
      </c>
      <c r="M133" s="187">
        <v>14797797</v>
      </c>
      <c r="N133" s="187">
        <v>12588086</v>
      </c>
      <c r="O133" s="188">
        <v>4056270</v>
      </c>
      <c r="P133" s="187">
        <f t="shared" si="36"/>
        <v>75282412</v>
      </c>
      <c r="Q133" s="191">
        <f t="shared" si="37"/>
        <v>75282412</v>
      </c>
    </row>
    <row r="134" spans="3:17" ht="18" customHeight="1">
      <c r="C134" s="130"/>
      <c r="D134" s="286" t="s">
        <v>82</v>
      </c>
      <c r="E134" s="287"/>
      <c r="F134" s="288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9" t="s">
        <v>83</v>
      </c>
      <c r="E135" s="290"/>
      <c r="F135" s="291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463694</v>
      </c>
      <c r="H136" s="183">
        <f>SUM(H137:H139)</f>
        <v>1551487</v>
      </c>
      <c r="I136" s="184">
        <f>SUM(I137:I139)</f>
        <v>2015181</v>
      </c>
      <c r="J136" s="203"/>
      <c r="K136" s="223">
        <f aca="true" t="shared" si="38" ref="K136:Q136">SUM(K137:K139)</f>
        <v>56274815</v>
      </c>
      <c r="L136" s="182">
        <f t="shared" si="38"/>
        <v>77672809</v>
      </c>
      <c r="M136" s="182">
        <f t="shared" si="38"/>
        <v>114935609</v>
      </c>
      <c r="N136" s="182">
        <f t="shared" si="38"/>
        <v>139749452</v>
      </c>
      <c r="O136" s="183">
        <f t="shared" si="38"/>
        <v>183631509</v>
      </c>
      <c r="P136" s="182">
        <f t="shared" si="38"/>
        <v>572264194</v>
      </c>
      <c r="Q136" s="186">
        <f t="shared" si="38"/>
        <v>574279375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822317</v>
      </c>
      <c r="I137" s="189">
        <f>SUM(G137:H137)</f>
        <v>822317</v>
      </c>
      <c r="J137" s="200"/>
      <c r="K137" s="224">
        <v>15495753</v>
      </c>
      <c r="L137" s="187">
        <v>30418179</v>
      </c>
      <c r="M137" s="187">
        <v>49300868</v>
      </c>
      <c r="N137" s="187">
        <v>68047662</v>
      </c>
      <c r="O137" s="188">
        <v>72695999</v>
      </c>
      <c r="P137" s="187">
        <f>SUM(J137:O137)</f>
        <v>235958461</v>
      </c>
      <c r="Q137" s="191">
        <f>I137+P137</f>
        <v>236780778</v>
      </c>
    </row>
    <row r="138" spans="3:17" ht="18" customHeight="1">
      <c r="C138" s="130"/>
      <c r="D138" s="139" t="s">
        <v>32</v>
      </c>
      <c r="E138" s="139"/>
      <c r="F138" s="143"/>
      <c r="G138" s="187">
        <v>463694</v>
      </c>
      <c r="H138" s="188">
        <v>729170</v>
      </c>
      <c r="I138" s="189">
        <f>SUM(G138:H138)</f>
        <v>1192864</v>
      </c>
      <c r="J138" s="201"/>
      <c r="K138" s="224">
        <v>38041401</v>
      </c>
      <c r="L138" s="187">
        <v>45629156</v>
      </c>
      <c r="M138" s="187">
        <v>53581077</v>
      </c>
      <c r="N138" s="187">
        <v>44796715</v>
      </c>
      <c r="O138" s="188">
        <v>32033848</v>
      </c>
      <c r="P138" s="187">
        <f>SUM(J138:O138)</f>
        <v>214082197</v>
      </c>
      <c r="Q138" s="191">
        <f>I138+P138</f>
        <v>215275061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2737661</v>
      </c>
      <c r="L139" s="209">
        <v>1625474</v>
      </c>
      <c r="M139" s="209">
        <v>12053664</v>
      </c>
      <c r="N139" s="209">
        <v>26905075</v>
      </c>
      <c r="O139" s="208">
        <v>78901662</v>
      </c>
      <c r="P139" s="209">
        <f>SUM(J139:O139)</f>
        <v>122223536</v>
      </c>
      <c r="Q139" s="210">
        <f>I139+P139</f>
        <v>122223536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19651495</v>
      </c>
      <c r="H140" s="212">
        <f t="shared" si="39"/>
        <v>10960117</v>
      </c>
      <c r="I140" s="213">
        <f t="shared" si="39"/>
        <v>30611612</v>
      </c>
      <c r="J140" s="214">
        <f t="shared" si="39"/>
        <v>59928959</v>
      </c>
      <c r="K140" s="227">
        <f t="shared" si="39"/>
        <v>258974996</v>
      </c>
      <c r="L140" s="211">
        <f t="shared" si="39"/>
        <v>233665711</v>
      </c>
      <c r="M140" s="211">
        <f t="shared" si="39"/>
        <v>258144972</v>
      </c>
      <c r="N140" s="211">
        <f t="shared" si="39"/>
        <v>241122468</v>
      </c>
      <c r="O140" s="212">
        <f t="shared" si="39"/>
        <v>289196087</v>
      </c>
      <c r="P140" s="211">
        <f t="shared" si="39"/>
        <v>1341033193</v>
      </c>
      <c r="Q140" s="215">
        <f t="shared" si="39"/>
        <v>1371644805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22">
      <selection activeCell="G37" sqref="G37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平成１８年９月月報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6" t="s">
        <v>108</v>
      </c>
      <c r="D8" s="297"/>
      <c r="E8" s="297"/>
      <c r="F8" s="298"/>
      <c r="G8" s="308" t="s">
        <v>49</v>
      </c>
      <c r="H8" s="309"/>
      <c r="I8" s="310"/>
      <c r="J8" s="311" t="s">
        <v>50</v>
      </c>
      <c r="K8" s="309"/>
      <c r="L8" s="309"/>
      <c r="M8" s="309"/>
      <c r="N8" s="309"/>
      <c r="O8" s="309"/>
      <c r="P8" s="309"/>
      <c r="Q8" s="312" t="s">
        <v>47</v>
      </c>
    </row>
    <row r="9" spans="3:17" ht="24.75" customHeight="1">
      <c r="C9" s="299"/>
      <c r="D9" s="300"/>
      <c r="E9" s="300"/>
      <c r="F9" s="301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3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1</v>
      </c>
      <c r="I11" s="184">
        <f t="shared" si="0"/>
        <v>2</v>
      </c>
      <c r="J11" s="185">
        <f t="shared" si="0"/>
        <v>0</v>
      </c>
      <c r="K11" s="228">
        <f t="shared" si="0"/>
        <v>209</v>
      </c>
      <c r="L11" s="221">
        <f t="shared" si="0"/>
        <v>255</v>
      </c>
      <c r="M11" s="221">
        <f t="shared" si="0"/>
        <v>319</v>
      </c>
      <c r="N11" s="221">
        <f t="shared" si="0"/>
        <v>333</v>
      </c>
      <c r="O11" s="221">
        <f t="shared" si="0"/>
        <v>404</v>
      </c>
      <c r="P11" s="184">
        <f t="shared" si="0"/>
        <v>1520</v>
      </c>
      <c r="Q11" s="186">
        <f t="shared" si="0"/>
        <v>1522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61</v>
      </c>
      <c r="L12" s="221">
        <v>105</v>
      </c>
      <c r="M12" s="221">
        <v>152</v>
      </c>
      <c r="N12" s="221">
        <v>184</v>
      </c>
      <c r="O12" s="221">
        <v>197</v>
      </c>
      <c r="P12" s="219">
        <f aca="true" t="shared" si="2" ref="P12:P18">SUM(J12:O12)</f>
        <v>699</v>
      </c>
      <c r="Q12" s="222">
        <f aca="true" t="shared" si="3" ref="Q12:Q18">I12+P12</f>
        <v>699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97</v>
      </c>
      <c r="L13" s="221">
        <v>99</v>
      </c>
      <c r="M13" s="221">
        <v>96</v>
      </c>
      <c r="N13" s="221">
        <v>71</v>
      </c>
      <c r="O13" s="221">
        <v>56</v>
      </c>
      <c r="P13" s="219">
        <f t="shared" si="2"/>
        <v>419</v>
      </c>
      <c r="Q13" s="222">
        <f t="shared" si="3"/>
        <v>419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8</v>
      </c>
      <c r="L14" s="221">
        <v>3</v>
      </c>
      <c r="M14" s="221">
        <v>15</v>
      </c>
      <c r="N14" s="221">
        <v>39</v>
      </c>
      <c r="O14" s="221">
        <v>114</v>
      </c>
      <c r="P14" s="219">
        <f t="shared" si="2"/>
        <v>179</v>
      </c>
      <c r="Q14" s="222">
        <f t="shared" si="3"/>
        <v>179</v>
      </c>
    </row>
    <row r="15" spans="3:17" ht="14.25" customHeight="1">
      <c r="C15" s="130"/>
      <c r="D15" s="155"/>
      <c r="E15" s="286" t="s">
        <v>109</v>
      </c>
      <c r="F15" s="288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1</v>
      </c>
      <c r="I16" s="219">
        <f t="shared" si="1"/>
        <v>2</v>
      </c>
      <c r="J16" s="220">
        <v>1</v>
      </c>
      <c r="K16" s="229">
        <v>35</v>
      </c>
      <c r="L16" s="221">
        <v>38</v>
      </c>
      <c r="M16" s="221">
        <v>46</v>
      </c>
      <c r="N16" s="221">
        <v>32</v>
      </c>
      <c r="O16" s="221">
        <v>30</v>
      </c>
      <c r="P16" s="219">
        <f t="shared" si="2"/>
        <v>182</v>
      </c>
      <c r="Q16" s="222">
        <f t="shared" si="3"/>
        <v>184</v>
      </c>
    </row>
    <row r="17" spans="3:17" ht="14.25" customHeight="1">
      <c r="C17" s="130"/>
      <c r="D17" s="155"/>
      <c r="E17" s="286" t="s">
        <v>110</v>
      </c>
      <c r="F17" s="288"/>
      <c r="G17" s="230">
        <v>0</v>
      </c>
      <c r="H17" s="230">
        <v>0</v>
      </c>
      <c r="I17" s="231">
        <f t="shared" si="1"/>
        <v>0</v>
      </c>
      <c r="J17" s="232">
        <v>-1</v>
      </c>
      <c r="K17" s="233">
        <v>8</v>
      </c>
      <c r="L17" s="230">
        <v>10</v>
      </c>
      <c r="M17" s="230">
        <v>10</v>
      </c>
      <c r="N17" s="230">
        <v>7</v>
      </c>
      <c r="O17" s="230">
        <v>7</v>
      </c>
      <c r="P17" s="231">
        <f t="shared" si="2"/>
        <v>41</v>
      </c>
      <c r="Q17" s="234">
        <f t="shared" si="3"/>
        <v>41</v>
      </c>
    </row>
    <row r="18" spans="3:17" ht="14.25" customHeight="1">
      <c r="C18" s="130"/>
      <c r="D18" s="154"/>
      <c r="E18" s="289" t="s">
        <v>111</v>
      </c>
      <c r="F18" s="291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1</v>
      </c>
      <c r="I19" s="189">
        <f t="shared" si="4"/>
        <v>2</v>
      </c>
      <c r="J19" s="190">
        <f t="shared" si="4"/>
        <v>-1</v>
      </c>
      <c r="K19" s="228">
        <f t="shared" si="4"/>
        <v>68</v>
      </c>
      <c r="L19" s="187">
        <f t="shared" si="4"/>
        <v>85</v>
      </c>
      <c r="M19" s="187">
        <f t="shared" si="4"/>
        <v>86</v>
      </c>
      <c r="N19" s="187">
        <f t="shared" si="4"/>
        <v>97</v>
      </c>
      <c r="O19" s="187">
        <f t="shared" si="4"/>
        <v>101</v>
      </c>
      <c r="P19" s="189">
        <f t="shared" si="4"/>
        <v>436</v>
      </c>
      <c r="Q19" s="191">
        <f t="shared" si="4"/>
        <v>438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17</v>
      </c>
      <c r="L20" s="221">
        <v>34</v>
      </c>
      <c r="M20" s="221">
        <v>40</v>
      </c>
      <c r="N20" s="221">
        <v>53</v>
      </c>
      <c r="O20" s="221">
        <v>52</v>
      </c>
      <c r="P20" s="219">
        <f aca="true" t="shared" si="6" ref="P20:P26">SUM(J20:O20)</f>
        <v>196</v>
      </c>
      <c r="Q20" s="222">
        <f aca="true" t="shared" si="7" ref="Q20:Q26">I20+P20</f>
        <v>196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23</v>
      </c>
      <c r="M21" s="221">
        <v>18</v>
      </c>
      <c r="N21" s="221">
        <v>12</v>
      </c>
      <c r="O21" s="221">
        <v>5</v>
      </c>
      <c r="P21" s="219">
        <f t="shared" si="6"/>
        <v>78</v>
      </c>
      <c r="Q21" s="222">
        <f t="shared" si="7"/>
        <v>78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4</v>
      </c>
      <c r="L22" s="221">
        <v>0</v>
      </c>
      <c r="M22" s="221">
        <v>4</v>
      </c>
      <c r="N22" s="221">
        <v>11</v>
      </c>
      <c r="O22" s="221">
        <v>27</v>
      </c>
      <c r="P22" s="219">
        <f t="shared" si="6"/>
        <v>46</v>
      </c>
      <c r="Q22" s="222">
        <f t="shared" si="7"/>
        <v>46</v>
      </c>
    </row>
    <row r="23" spans="3:17" ht="14.25" customHeight="1">
      <c r="C23" s="130"/>
      <c r="D23" s="155"/>
      <c r="E23" s="286" t="s">
        <v>109</v>
      </c>
      <c r="F23" s="288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1</v>
      </c>
      <c r="I24" s="219">
        <f t="shared" si="5"/>
        <v>2</v>
      </c>
      <c r="J24" s="220">
        <v>0</v>
      </c>
      <c r="K24" s="229">
        <v>24</v>
      </c>
      <c r="L24" s="221">
        <v>24</v>
      </c>
      <c r="M24" s="221">
        <v>22</v>
      </c>
      <c r="N24" s="221">
        <v>21</v>
      </c>
      <c r="O24" s="221">
        <v>16</v>
      </c>
      <c r="P24" s="219">
        <f t="shared" si="6"/>
        <v>107</v>
      </c>
      <c r="Q24" s="222">
        <f t="shared" si="7"/>
        <v>109</v>
      </c>
    </row>
    <row r="25" spans="3:17" ht="14.25" customHeight="1">
      <c r="C25" s="130"/>
      <c r="D25" s="155"/>
      <c r="E25" s="286" t="s">
        <v>110</v>
      </c>
      <c r="F25" s="288"/>
      <c r="G25" s="230">
        <v>0</v>
      </c>
      <c r="H25" s="230">
        <v>0</v>
      </c>
      <c r="I25" s="231">
        <f t="shared" si="5"/>
        <v>0</v>
      </c>
      <c r="J25" s="232">
        <v>-1</v>
      </c>
      <c r="K25" s="233">
        <v>3</v>
      </c>
      <c r="L25" s="230">
        <v>4</v>
      </c>
      <c r="M25" s="230">
        <v>2</v>
      </c>
      <c r="N25" s="230">
        <v>0</v>
      </c>
      <c r="O25" s="230">
        <v>1</v>
      </c>
      <c r="P25" s="231">
        <f t="shared" si="6"/>
        <v>9</v>
      </c>
      <c r="Q25" s="234">
        <f t="shared" si="7"/>
        <v>9</v>
      </c>
    </row>
    <row r="26" spans="3:17" ht="14.25" customHeight="1" thickBot="1">
      <c r="C26" s="167"/>
      <c r="D26" s="168"/>
      <c r="E26" s="306" t="s">
        <v>111</v>
      </c>
      <c r="F26" s="307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1980</v>
      </c>
      <c r="I28" s="184">
        <f t="shared" si="8"/>
        <v>3960</v>
      </c>
      <c r="J28" s="185">
        <f t="shared" si="8"/>
        <v>3230</v>
      </c>
      <c r="K28" s="228">
        <f t="shared" si="8"/>
        <v>4805710</v>
      </c>
      <c r="L28" s="221">
        <f t="shared" si="8"/>
        <v>6300880</v>
      </c>
      <c r="M28" s="221">
        <f t="shared" si="8"/>
        <v>7801730</v>
      </c>
      <c r="N28" s="221">
        <f t="shared" si="8"/>
        <v>8829960</v>
      </c>
      <c r="O28" s="221">
        <f t="shared" si="8"/>
        <v>10632600</v>
      </c>
      <c r="P28" s="184">
        <f t="shared" si="8"/>
        <v>38374110</v>
      </c>
      <c r="Q28" s="186">
        <f>SUM(Q29:Q35)</f>
        <v>38378070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1786530</v>
      </c>
      <c r="L29" s="221">
        <v>3117960</v>
      </c>
      <c r="M29" s="221">
        <v>4380700</v>
      </c>
      <c r="N29" s="221">
        <v>5369300</v>
      </c>
      <c r="O29" s="221">
        <v>5629530</v>
      </c>
      <c r="P29" s="219">
        <f aca="true" t="shared" si="10" ref="P29:P35">SUM(J29:O29)</f>
        <v>20284020</v>
      </c>
      <c r="Q29" s="222">
        <f aca="true" t="shared" si="11" ref="Q29:Q35">I29+P29</f>
        <v>20284020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2509930</v>
      </c>
      <c r="L30" s="221">
        <v>2700110</v>
      </c>
      <c r="M30" s="221">
        <v>2630710</v>
      </c>
      <c r="N30" s="221">
        <v>1910570</v>
      </c>
      <c r="O30" s="221">
        <v>1478440</v>
      </c>
      <c r="P30" s="219">
        <f t="shared" si="10"/>
        <v>11229760</v>
      </c>
      <c r="Q30" s="222">
        <f t="shared" si="11"/>
        <v>11229760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228210</v>
      </c>
      <c r="L31" s="221">
        <v>92070</v>
      </c>
      <c r="M31" s="221">
        <v>423840</v>
      </c>
      <c r="N31" s="221">
        <v>1141240</v>
      </c>
      <c r="O31" s="221">
        <v>3168940</v>
      </c>
      <c r="P31" s="219">
        <f t="shared" si="10"/>
        <v>5054300</v>
      </c>
      <c r="Q31" s="222">
        <f>I31+P31</f>
        <v>5054300</v>
      </c>
    </row>
    <row r="32" spans="3:17" ht="14.25" customHeight="1">
      <c r="C32" s="130"/>
      <c r="D32" s="155"/>
      <c r="E32" s="286" t="s">
        <v>109</v>
      </c>
      <c r="F32" s="288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1980</v>
      </c>
      <c r="I33" s="219">
        <f t="shared" si="9"/>
        <v>3960</v>
      </c>
      <c r="J33" s="220">
        <v>3730</v>
      </c>
      <c r="K33" s="229">
        <v>202670</v>
      </c>
      <c r="L33" s="221">
        <v>303280</v>
      </c>
      <c r="M33" s="221">
        <v>308380</v>
      </c>
      <c r="N33" s="221">
        <v>340250</v>
      </c>
      <c r="O33" s="221">
        <v>324910</v>
      </c>
      <c r="P33" s="219">
        <f t="shared" si="10"/>
        <v>1483220</v>
      </c>
      <c r="Q33" s="222">
        <f t="shared" si="11"/>
        <v>1487180</v>
      </c>
    </row>
    <row r="34" spans="3:17" ht="14.25" customHeight="1">
      <c r="C34" s="130"/>
      <c r="D34" s="155"/>
      <c r="E34" s="286" t="s">
        <v>110</v>
      </c>
      <c r="F34" s="288"/>
      <c r="G34" s="230">
        <v>0</v>
      </c>
      <c r="H34" s="230">
        <v>0</v>
      </c>
      <c r="I34" s="231">
        <f t="shared" si="9"/>
        <v>0</v>
      </c>
      <c r="J34" s="232">
        <v>-500</v>
      </c>
      <c r="K34" s="233">
        <v>78370</v>
      </c>
      <c r="L34" s="230">
        <v>87460</v>
      </c>
      <c r="M34" s="230">
        <v>58100</v>
      </c>
      <c r="N34" s="230">
        <v>68600</v>
      </c>
      <c r="O34" s="230">
        <v>30780</v>
      </c>
      <c r="P34" s="231">
        <f t="shared" si="10"/>
        <v>322810</v>
      </c>
      <c r="Q34" s="234">
        <f t="shared" si="11"/>
        <v>322810</v>
      </c>
    </row>
    <row r="35" spans="3:17" ht="14.25" customHeight="1">
      <c r="C35" s="130"/>
      <c r="D35" s="154"/>
      <c r="E35" s="289" t="s">
        <v>111</v>
      </c>
      <c r="F35" s="291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1460</v>
      </c>
      <c r="I36" s="189">
        <f t="shared" si="12"/>
        <v>2920</v>
      </c>
      <c r="J36" s="190">
        <f t="shared" si="12"/>
        <v>-320</v>
      </c>
      <c r="K36" s="228">
        <f t="shared" si="12"/>
        <v>896280</v>
      </c>
      <c r="L36" s="187">
        <f t="shared" si="12"/>
        <v>1095170</v>
      </c>
      <c r="M36" s="187">
        <f t="shared" si="12"/>
        <v>1193390</v>
      </c>
      <c r="N36" s="187">
        <f t="shared" si="12"/>
        <v>1576030</v>
      </c>
      <c r="O36" s="187">
        <f t="shared" si="12"/>
        <v>1321860</v>
      </c>
      <c r="P36" s="189">
        <f t="shared" si="12"/>
        <v>6082410</v>
      </c>
      <c r="Q36" s="191">
        <f>SUM(Q37:Q43)</f>
        <v>6085330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389670</v>
      </c>
      <c r="L37" s="221">
        <v>555290</v>
      </c>
      <c r="M37" s="221">
        <v>791000</v>
      </c>
      <c r="N37" s="221">
        <v>919870</v>
      </c>
      <c r="O37" s="221">
        <v>758250</v>
      </c>
      <c r="P37" s="219">
        <f aca="true" t="shared" si="14" ref="P37:P43">SUM(J37:O37)</f>
        <v>3414080</v>
      </c>
      <c r="Q37" s="222">
        <f aca="true" t="shared" si="15" ref="Q37:Q43">I37+P37</f>
        <v>3414080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290160</v>
      </c>
      <c r="L38" s="221">
        <v>413930</v>
      </c>
      <c r="M38" s="221">
        <v>235980</v>
      </c>
      <c r="N38" s="221">
        <v>228160</v>
      </c>
      <c r="O38" s="221">
        <v>128240</v>
      </c>
      <c r="P38" s="219">
        <f t="shared" si="14"/>
        <v>1296470</v>
      </c>
      <c r="Q38" s="222">
        <f t="shared" si="15"/>
        <v>1296470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116870</v>
      </c>
      <c r="L39" s="221">
        <v>0</v>
      </c>
      <c r="M39" s="221">
        <v>62850</v>
      </c>
      <c r="N39" s="221">
        <v>263810</v>
      </c>
      <c r="O39" s="221">
        <v>324010</v>
      </c>
      <c r="P39" s="219">
        <f t="shared" si="14"/>
        <v>767540</v>
      </c>
      <c r="Q39" s="222">
        <f>I39+P39</f>
        <v>767540</v>
      </c>
    </row>
    <row r="40" spans="3:17" ht="14.25" customHeight="1">
      <c r="C40" s="130"/>
      <c r="D40" s="155"/>
      <c r="E40" s="286" t="s">
        <v>109</v>
      </c>
      <c r="F40" s="288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1460</v>
      </c>
      <c r="I41" s="219">
        <f t="shared" si="13"/>
        <v>2920</v>
      </c>
      <c r="J41" s="220">
        <v>0</v>
      </c>
      <c r="K41" s="229">
        <v>85510</v>
      </c>
      <c r="L41" s="221">
        <v>107500</v>
      </c>
      <c r="M41" s="221">
        <v>96850</v>
      </c>
      <c r="N41" s="221">
        <v>164190</v>
      </c>
      <c r="O41" s="221">
        <v>110080</v>
      </c>
      <c r="P41" s="219">
        <f t="shared" si="14"/>
        <v>564130</v>
      </c>
      <c r="Q41" s="222">
        <f t="shared" si="15"/>
        <v>567050</v>
      </c>
    </row>
    <row r="42" spans="3:17" ht="14.25" customHeight="1">
      <c r="C42" s="130"/>
      <c r="D42" s="165"/>
      <c r="E42" s="286" t="s">
        <v>110</v>
      </c>
      <c r="F42" s="288"/>
      <c r="G42" s="221">
        <v>0</v>
      </c>
      <c r="H42" s="221">
        <v>0</v>
      </c>
      <c r="I42" s="219">
        <f t="shared" si="13"/>
        <v>0</v>
      </c>
      <c r="J42" s="220">
        <v>-320</v>
      </c>
      <c r="K42" s="229">
        <v>14070</v>
      </c>
      <c r="L42" s="221">
        <v>18450</v>
      </c>
      <c r="M42" s="221">
        <v>6710</v>
      </c>
      <c r="N42" s="221">
        <v>0</v>
      </c>
      <c r="O42" s="221">
        <v>1280</v>
      </c>
      <c r="P42" s="219">
        <f t="shared" si="14"/>
        <v>40190</v>
      </c>
      <c r="Q42" s="222">
        <f t="shared" si="15"/>
        <v>40190</v>
      </c>
    </row>
    <row r="43" spans="3:17" ht="14.25" customHeight="1">
      <c r="C43" s="151"/>
      <c r="D43" s="170"/>
      <c r="E43" s="289" t="s">
        <v>111</v>
      </c>
      <c r="F43" s="291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3440</v>
      </c>
      <c r="I44" s="213">
        <f t="shared" si="16"/>
        <v>6880</v>
      </c>
      <c r="J44" s="214">
        <f t="shared" si="16"/>
        <v>2910</v>
      </c>
      <c r="K44" s="243">
        <f t="shared" si="16"/>
        <v>5701990</v>
      </c>
      <c r="L44" s="211">
        <f t="shared" si="16"/>
        <v>7396050</v>
      </c>
      <c r="M44" s="211">
        <f t="shared" si="16"/>
        <v>8995120</v>
      </c>
      <c r="N44" s="211">
        <f t="shared" si="16"/>
        <v>10405990</v>
      </c>
      <c r="O44" s="211">
        <f>O28+O36</f>
        <v>11954460</v>
      </c>
      <c r="P44" s="213">
        <f t="shared" si="16"/>
        <v>44456520</v>
      </c>
      <c r="Q44" s="215">
        <f>Q28+Q36</f>
        <v>44463400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22">
      <selection activeCell="G14" sqref="G14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37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8" t="s">
        <v>16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s="2" customFormat="1" ht="24" customHeight="1">
      <c r="A4" s="318" t="str">
        <f>'様式１'!A5</f>
        <v>平成１８年９月月報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98</v>
      </c>
      <c r="H14" s="254">
        <v>285</v>
      </c>
      <c r="I14" s="314">
        <f>SUM(G14:H14)</f>
        <v>383</v>
      </c>
      <c r="J14" s="315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520304</v>
      </c>
      <c r="H15" s="255">
        <v>2447871</v>
      </c>
      <c r="I15" s="316">
        <f>SUM(G15:H15)</f>
        <v>2968175</v>
      </c>
      <c r="J15" s="317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62</v>
      </c>
      <c r="H19" s="254">
        <v>358</v>
      </c>
      <c r="I19" s="314">
        <f>SUM(G19:H19)</f>
        <v>420</v>
      </c>
      <c r="J19" s="315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540049</v>
      </c>
      <c r="H20" s="255">
        <v>1941606</v>
      </c>
      <c r="I20" s="316">
        <f>SUM(G20:H20)</f>
        <v>2481655</v>
      </c>
      <c r="J20" s="317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76</v>
      </c>
      <c r="H24" s="254">
        <v>1429</v>
      </c>
      <c r="I24" s="314">
        <f>SUM(G24:H24)</f>
        <v>1505</v>
      </c>
      <c r="J24" s="315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96">
        <v>664353</v>
      </c>
      <c r="H25" s="96">
        <v>15978166</v>
      </c>
      <c r="I25" s="316">
        <f>SUM(G25:H25)</f>
        <v>16642519</v>
      </c>
      <c r="J25" s="317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8</v>
      </c>
      <c r="H29" s="254">
        <v>53</v>
      </c>
      <c r="I29" s="314">
        <f>SUM(G29:H29)</f>
        <v>61</v>
      </c>
      <c r="J29" s="315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61937</v>
      </c>
      <c r="H30" s="255">
        <v>650883</v>
      </c>
      <c r="I30" s="316">
        <f>SUM(G30:H30)</f>
        <v>712820</v>
      </c>
      <c r="J30" s="317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244</v>
      </c>
      <c r="H34" s="254">
        <f>H14+H19+H24+H29</f>
        <v>2125</v>
      </c>
      <c r="I34" s="314">
        <f>SUM(G34:H34)</f>
        <v>2369</v>
      </c>
      <c r="J34" s="315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1786643</v>
      </c>
      <c r="H35" s="255">
        <f>H15+H20+H25+H30</f>
        <v>21018526</v>
      </c>
      <c r="I35" s="316">
        <f>SUM(G35:H35)</f>
        <v>22805169</v>
      </c>
      <c r="J35" s="317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0</v>
      </c>
      <c r="H40" s="254">
        <v>0</v>
      </c>
      <c r="I40" s="314">
        <f>SUM(G40:H40)</f>
        <v>0</v>
      </c>
      <c r="J40" s="315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0</v>
      </c>
      <c r="H41" s="255">
        <v>0</v>
      </c>
      <c r="I41" s="316">
        <f>SUM(G41:H41)</f>
        <v>0</v>
      </c>
      <c r="J41" s="317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4">
        <f>SUM(G46:H46)</f>
        <v>0</v>
      </c>
      <c r="J46" s="315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6">
        <f>SUM(G47:H47)</f>
        <v>0</v>
      </c>
      <c r="J47" s="317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2007-01-11T09:42:16Z</dcterms:modified>
  <cp:category/>
  <cp:version/>
  <cp:contentType/>
  <cp:contentStatus/>
</cp:coreProperties>
</file>