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<sst xmlns="http://schemas.openxmlformats.org/spreadsheetml/2006/main" count="360" uniqueCount="134">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</sst>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6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7" xfId="21" applyFont="1" applyBorder="1" applyAlignment="1">
      <alignment horizontal="centerContinuous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6" fillId="0" borderId="22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distributed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8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2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1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8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8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2"/>
      <c r="P1" s="63"/>
      <c r="Q1" s="63"/>
      <c r="R1" s="63"/>
      <c r="S1" s="36"/>
      <c r="T1" s="63"/>
      <c r="U1" s="64"/>
    </row>
    <row r="2" spans="1:21" ht="17.25" customHeight="1">
      <c r="A2" s="3"/>
      <c r="O2" s="62"/>
      <c r="P2" s="63"/>
      <c r="Q2" s="63"/>
      <c r="R2" s="65"/>
      <c r="S2" s="66"/>
      <c r="T2" s="62"/>
      <c r="U2" s="64"/>
    </row>
    <row r="3" spans="1:20" ht="9.75" customHeight="1">
      <c r="A3" s="1"/>
      <c r="O3" s="67"/>
      <c r="P3" s="12"/>
      <c r="Q3" s="12"/>
      <c r="R3" s="64"/>
      <c r="S3" s="68"/>
      <c r="T3" s="69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8"/>
      <c r="P7" s="89"/>
      <c r="Q7" s="89"/>
      <c r="R7" s="88"/>
      <c r="S7" s="11"/>
      <c r="T7" s="11"/>
      <c r="U7" s="3"/>
    </row>
    <row r="8" spans="15:21" ht="16.5" customHeight="1">
      <c r="O8" s="64"/>
      <c r="P8" s="64"/>
      <c r="Q8" s="64"/>
      <c r="R8" s="88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70" t="s">
        <v>4</v>
      </c>
      <c r="D13" s="71" t="s">
        <v>55</v>
      </c>
      <c r="E13" s="72"/>
      <c r="F13" s="72"/>
      <c r="G13" s="72"/>
      <c r="H13" s="72"/>
      <c r="I13" s="71" t="s">
        <v>56</v>
      </c>
      <c r="J13" s="72"/>
      <c r="K13" s="72"/>
      <c r="L13" s="72"/>
      <c r="M13" s="72"/>
      <c r="N13" s="71" t="s">
        <v>57</v>
      </c>
      <c r="O13" s="72"/>
      <c r="P13" s="72"/>
      <c r="Q13" s="72"/>
      <c r="R13" s="72"/>
      <c r="S13" s="71" t="s">
        <v>58</v>
      </c>
      <c r="T13" s="73"/>
    </row>
    <row r="14" spans="3:20" ht="21.75" customHeight="1">
      <c r="C14" s="74" t="s">
        <v>17</v>
      </c>
      <c r="D14" s="261">
        <v>46514</v>
      </c>
      <c r="E14" s="263"/>
      <c r="F14" s="263"/>
      <c r="G14" s="263"/>
      <c r="H14" s="264"/>
      <c r="I14" s="75"/>
      <c r="J14" s="10"/>
      <c r="K14" s="10"/>
      <c r="L14" s="10"/>
      <c r="M14" s="10"/>
      <c r="N14" s="75"/>
      <c r="O14" s="10"/>
      <c r="P14" s="10"/>
      <c r="Q14" s="10"/>
      <c r="R14" s="10"/>
      <c r="S14" s="261">
        <v>46675</v>
      </c>
      <c r="T14" s="262"/>
    </row>
    <row r="15" spans="3:20" ht="21.75" customHeight="1">
      <c r="C15" s="74" t="s">
        <v>18</v>
      </c>
      <c r="D15" s="261">
        <v>34636</v>
      </c>
      <c r="E15" s="263"/>
      <c r="F15" s="263"/>
      <c r="G15" s="263"/>
      <c r="H15" s="264"/>
      <c r="I15" s="75"/>
      <c r="J15" s="10"/>
      <c r="K15" s="10"/>
      <c r="L15" s="10"/>
      <c r="M15" s="10"/>
      <c r="N15" s="75"/>
      <c r="O15" s="10"/>
      <c r="P15" s="10"/>
      <c r="Q15" s="10"/>
      <c r="R15" s="10"/>
      <c r="S15" s="261">
        <v>34859</v>
      </c>
      <c r="T15" s="262"/>
    </row>
    <row r="16" spans="3:20" ht="21.75" customHeight="1">
      <c r="C16" s="76" t="s">
        <v>19</v>
      </c>
      <c r="D16" s="261">
        <v>826</v>
      </c>
      <c r="E16" s="263"/>
      <c r="F16" s="263"/>
      <c r="G16" s="263"/>
      <c r="H16" s="264"/>
      <c r="I16" s="75"/>
      <c r="J16" s="10"/>
      <c r="K16" s="10"/>
      <c r="L16" s="10"/>
      <c r="M16" s="10"/>
      <c r="N16" s="75"/>
      <c r="O16" s="10"/>
      <c r="P16" s="10"/>
      <c r="Q16" s="10"/>
      <c r="R16" s="10"/>
      <c r="S16" s="261">
        <v>826</v>
      </c>
      <c r="T16" s="262"/>
    </row>
    <row r="17" spans="3:20" ht="21.75" customHeight="1">
      <c r="C17" s="76" t="s">
        <v>20</v>
      </c>
      <c r="D17" s="261">
        <v>155</v>
      </c>
      <c r="E17" s="263"/>
      <c r="F17" s="263"/>
      <c r="G17" s="263"/>
      <c r="H17" s="264"/>
      <c r="I17" s="75"/>
      <c r="J17" s="10"/>
      <c r="K17" s="10"/>
      <c r="L17" s="10"/>
      <c r="M17" s="10"/>
      <c r="N17" s="75"/>
      <c r="O17" s="10"/>
      <c r="P17" s="10"/>
      <c r="Q17" s="10"/>
      <c r="R17" s="10"/>
      <c r="S17" s="261">
        <v>154</v>
      </c>
      <c r="T17" s="262"/>
    </row>
    <row r="18" spans="3:20" ht="21.75" customHeight="1" thickBot="1">
      <c r="C18" s="77" t="s">
        <v>2</v>
      </c>
      <c r="D18" s="257">
        <f>SUM(D14:H15)</f>
        <v>81150</v>
      </c>
      <c r="E18" s="258"/>
      <c r="F18" s="258"/>
      <c r="G18" s="258"/>
      <c r="H18" s="259"/>
      <c r="I18" s="78" t="s">
        <v>21</v>
      </c>
      <c r="J18" s="79"/>
      <c r="K18" s="258">
        <f>S23</f>
        <v>728</v>
      </c>
      <c r="L18" s="258"/>
      <c r="M18" s="259"/>
      <c r="N18" s="78" t="s">
        <v>22</v>
      </c>
      <c r="O18" s="79"/>
      <c r="P18" s="258">
        <f>S25</f>
        <v>344</v>
      </c>
      <c r="Q18" s="258"/>
      <c r="R18" s="259"/>
      <c r="S18" s="257">
        <f>SUM(S14:T15)</f>
        <v>81534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1" t="s">
        <v>5</v>
      </c>
      <c r="E22" s="72"/>
      <c r="F22" s="80"/>
      <c r="G22" s="71" t="s">
        <v>6</v>
      </c>
      <c r="H22" s="72"/>
      <c r="I22" s="80"/>
      <c r="J22" s="71" t="s">
        <v>23</v>
      </c>
      <c r="K22" s="72"/>
      <c r="L22" s="80"/>
      <c r="M22" s="269" t="s">
        <v>37</v>
      </c>
      <c r="N22" s="270"/>
      <c r="O22" s="271"/>
      <c r="P22" s="71" t="s">
        <v>1</v>
      </c>
      <c r="Q22" s="72"/>
      <c r="R22" s="80"/>
      <c r="S22" s="81" t="s">
        <v>2</v>
      </c>
      <c r="T22" s="82"/>
    </row>
    <row r="23" spans="3:20" ht="21.75" customHeight="1">
      <c r="C23" s="266"/>
      <c r="D23" s="261">
        <v>60</v>
      </c>
      <c r="E23" s="263"/>
      <c r="F23" s="264"/>
      <c r="G23" s="261">
        <v>0</v>
      </c>
      <c r="H23" s="263"/>
      <c r="I23" s="264"/>
      <c r="J23" s="261">
        <v>659</v>
      </c>
      <c r="K23" s="263"/>
      <c r="L23" s="264"/>
      <c r="M23" s="261">
        <v>0</v>
      </c>
      <c r="N23" s="263"/>
      <c r="O23" s="264"/>
      <c r="P23" s="261">
        <v>9</v>
      </c>
      <c r="Q23" s="263"/>
      <c r="R23" s="264"/>
      <c r="S23" s="90">
        <f>SUM(D23:R23)</f>
        <v>728</v>
      </c>
      <c r="T23" s="11"/>
    </row>
    <row r="24" spans="3:20" ht="24.75" customHeight="1">
      <c r="C24" s="267" t="s">
        <v>62</v>
      </c>
      <c r="D24" s="83" t="s">
        <v>7</v>
      </c>
      <c r="E24" s="84"/>
      <c r="F24" s="85"/>
      <c r="G24" s="83" t="s">
        <v>8</v>
      </c>
      <c r="H24" s="84"/>
      <c r="I24" s="85"/>
      <c r="J24" s="83" t="s">
        <v>9</v>
      </c>
      <c r="K24" s="84"/>
      <c r="L24" s="85"/>
      <c r="M24" s="272" t="s">
        <v>38</v>
      </c>
      <c r="N24" s="273"/>
      <c r="O24" s="274"/>
      <c r="P24" s="83" t="s">
        <v>1</v>
      </c>
      <c r="Q24" s="84"/>
      <c r="R24" s="85"/>
      <c r="S24" s="86" t="s">
        <v>2</v>
      </c>
      <c r="T24" s="82"/>
    </row>
    <row r="25" spans="3:20" ht="21.75" customHeight="1" thickBot="1">
      <c r="C25" s="268"/>
      <c r="D25" s="275">
        <v>57</v>
      </c>
      <c r="E25" s="276"/>
      <c r="F25" s="277"/>
      <c r="G25" s="275">
        <v>0</v>
      </c>
      <c r="H25" s="276"/>
      <c r="I25" s="277"/>
      <c r="J25" s="275">
        <v>283</v>
      </c>
      <c r="K25" s="276"/>
      <c r="L25" s="277"/>
      <c r="M25" s="275">
        <v>0</v>
      </c>
      <c r="N25" s="276"/>
      <c r="O25" s="277"/>
      <c r="P25" s="275">
        <v>4</v>
      </c>
      <c r="Q25" s="276"/>
      <c r="R25" s="277"/>
      <c r="S25" s="91">
        <f>SUM(D25:R25)</f>
        <v>344</v>
      </c>
      <c r="T25" s="87"/>
    </row>
    <row r="26" ht="15" customHeight="1"/>
    <row r="30" ht="24" customHeight="1">
      <c r="J30" s="64"/>
    </row>
    <row r="32" spans="13:16" ht="24" customHeight="1">
      <c r="M32" s="64"/>
      <c r="N32" s="64"/>
      <c r="O32" s="64"/>
      <c r="P32" s="64"/>
    </row>
    <row r="33" spans="13:16" ht="24" customHeight="1">
      <c r="M33" s="64"/>
      <c r="N33" s="64"/>
      <c r="O33" s="64"/>
      <c r="P33" s="64"/>
    </row>
    <row r="34" spans="13:16" ht="24" customHeight="1">
      <c r="M34" s="64"/>
      <c r="N34" s="64"/>
      <c r="O34" s="64"/>
      <c r="P34" s="64"/>
    </row>
    <row r="35" spans="13:16" ht="24" customHeight="1">
      <c r="M35" s="64"/>
      <c r="N35" s="64"/>
      <c r="O35" s="64"/>
      <c r="P35" s="64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28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4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2">
        <f>SUM(F13:F14)</f>
        <v>2533</v>
      </c>
      <c r="G12" s="92">
        <f>SUM(G13:G14)</f>
        <v>812</v>
      </c>
      <c r="H12" s="93">
        <f>SUM(F12:G12)</f>
        <v>3345</v>
      </c>
      <c r="I12" s="94">
        <f aca="true" t="shared" si="0" ref="I12:N12">SUM(I13:I14)</f>
        <v>404</v>
      </c>
      <c r="J12" s="96">
        <f t="shared" si="0"/>
        <v>2565</v>
      </c>
      <c r="K12" s="92">
        <f t="shared" si="0"/>
        <v>1947</v>
      </c>
      <c r="L12" s="92">
        <f t="shared" si="0"/>
        <v>1572</v>
      </c>
      <c r="M12" s="92">
        <f t="shared" si="0"/>
        <v>1152</v>
      </c>
      <c r="N12" s="92">
        <f t="shared" si="0"/>
        <v>1324</v>
      </c>
      <c r="O12" s="92">
        <f>SUM(I12:N12)</f>
        <v>8964</v>
      </c>
      <c r="P12" s="95">
        <f>H12+O12</f>
        <v>12309</v>
      </c>
      <c r="Q12" s="3"/>
    </row>
    <row r="13" spans="3:17" s="15" customFormat="1" ht="18.75" customHeight="1">
      <c r="C13" s="27"/>
      <c r="D13" s="29" t="s">
        <v>17</v>
      </c>
      <c r="E13" s="30"/>
      <c r="F13" s="92">
        <v>480</v>
      </c>
      <c r="G13" s="92">
        <v>168</v>
      </c>
      <c r="H13" s="93">
        <f>SUM(F13:G13)</f>
        <v>648</v>
      </c>
      <c r="I13" s="94">
        <v>72</v>
      </c>
      <c r="J13" s="96">
        <v>387</v>
      </c>
      <c r="K13" s="92">
        <v>286</v>
      </c>
      <c r="L13" s="92">
        <v>220</v>
      </c>
      <c r="M13" s="92">
        <v>152</v>
      </c>
      <c r="N13" s="92">
        <v>207</v>
      </c>
      <c r="O13" s="92">
        <f>SUM(I13:N13)</f>
        <v>1324</v>
      </c>
      <c r="P13" s="95">
        <f>H13+O13</f>
        <v>1972</v>
      </c>
      <c r="Q13" s="3"/>
    </row>
    <row r="14" spans="3:17" s="15" customFormat="1" ht="18.75" customHeight="1">
      <c r="C14" s="27"/>
      <c r="D14" s="30" t="s">
        <v>26</v>
      </c>
      <c r="E14" s="30"/>
      <c r="F14" s="92">
        <v>2053</v>
      </c>
      <c r="G14" s="92">
        <v>644</v>
      </c>
      <c r="H14" s="93">
        <f>SUM(F14:G14)</f>
        <v>2697</v>
      </c>
      <c r="I14" s="94">
        <v>332</v>
      </c>
      <c r="J14" s="96">
        <v>2178</v>
      </c>
      <c r="K14" s="92">
        <v>1661</v>
      </c>
      <c r="L14" s="92">
        <v>1352</v>
      </c>
      <c r="M14" s="92">
        <v>1000</v>
      </c>
      <c r="N14" s="92">
        <v>1117</v>
      </c>
      <c r="O14" s="92">
        <f>SUM(I14:N14)</f>
        <v>7640</v>
      </c>
      <c r="P14" s="95">
        <f>H14+O14</f>
        <v>10337</v>
      </c>
      <c r="Q14" s="3"/>
    </row>
    <row r="15" spans="3:17" s="15" customFormat="1" ht="18.75" customHeight="1">
      <c r="C15" s="27" t="s">
        <v>27</v>
      </c>
      <c r="D15" s="28"/>
      <c r="E15" s="28"/>
      <c r="F15" s="92">
        <v>72</v>
      </c>
      <c r="G15" s="92">
        <v>45</v>
      </c>
      <c r="H15" s="93">
        <f>SUM(F15:G15)</f>
        <v>117</v>
      </c>
      <c r="I15" s="94">
        <v>8</v>
      </c>
      <c r="J15" s="96">
        <v>96</v>
      </c>
      <c r="K15" s="92">
        <v>69</v>
      </c>
      <c r="L15" s="92">
        <v>71</v>
      </c>
      <c r="M15" s="92">
        <v>43</v>
      </c>
      <c r="N15" s="92">
        <v>57</v>
      </c>
      <c r="O15" s="92">
        <f>SUM(I15:N15)</f>
        <v>344</v>
      </c>
      <c r="P15" s="95">
        <f>H15+O15</f>
        <v>461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7">
        <f>F12+F15</f>
        <v>2605</v>
      </c>
      <c r="G16" s="97">
        <f>G12+G15</f>
        <v>857</v>
      </c>
      <c r="H16" s="98">
        <f>SUM(F16:G16)</f>
        <v>3462</v>
      </c>
      <c r="I16" s="99">
        <f aca="true" t="shared" si="1" ref="I16:N16">I12+I15</f>
        <v>412</v>
      </c>
      <c r="J16" s="101">
        <f t="shared" si="1"/>
        <v>2661</v>
      </c>
      <c r="K16" s="97">
        <f t="shared" si="1"/>
        <v>2016</v>
      </c>
      <c r="L16" s="97">
        <f t="shared" si="1"/>
        <v>1643</v>
      </c>
      <c r="M16" s="97">
        <f t="shared" si="1"/>
        <v>1195</v>
      </c>
      <c r="N16" s="97">
        <f t="shared" si="1"/>
        <v>1381</v>
      </c>
      <c r="O16" s="97">
        <f>SUM(I16:N16)</f>
        <v>9308</v>
      </c>
      <c r="P16" s="100">
        <f>H16+O16</f>
        <v>12770</v>
      </c>
      <c r="Q16" s="3"/>
    </row>
    <row r="17" spans="3:17" s="15" customFormat="1" ht="18.75" customHeight="1">
      <c r="C17" s="34"/>
      <c r="D17" s="35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</row>
    <row r="18" spans="2:5" s="15" customFormat="1" ht="18.75" customHeight="1" thickBot="1">
      <c r="B18" s="16" t="s">
        <v>48</v>
      </c>
      <c r="C18" s="34"/>
      <c r="D18" s="34"/>
      <c r="E18" s="34"/>
    </row>
    <row r="19" spans="3:16" s="15" customFormat="1" ht="18.75" customHeight="1">
      <c r="C19" s="38"/>
      <c r="D19" s="39"/>
      <c r="E19" s="40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1"/>
      <c r="D20" s="28"/>
      <c r="E20" s="42"/>
      <c r="F20" s="43" t="s">
        <v>63</v>
      </c>
      <c r="G20" s="43" t="s">
        <v>64</v>
      </c>
      <c r="H20" s="44" t="s">
        <v>45</v>
      </c>
      <c r="I20" s="45" t="s">
        <v>46</v>
      </c>
      <c r="J20" s="46" t="s">
        <v>10</v>
      </c>
      <c r="K20" s="47" t="s">
        <v>11</v>
      </c>
      <c r="L20" s="47" t="s">
        <v>12</v>
      </c>
      <c r="M20" s="47" t="s">
        <v>13</v>
      </c>
      <c r="N20" s="47" t="s">
        <v>14</v>
      </c>
      <c r="O20" s="48" t="s">
        <v>2</v>
      </c>
      <c r="P20" s="283"/>
      <c r="Q20" s="3"/>
    </row>
    <row r="21" spans="3:17" s="15" customFormat="1" ht="18.75" customHeight="1">
      <c r="C21" s="41" t="s">
        <v>29</v>
      </c>
      <c r="D21" s="28"/>
      <c r="E21" s="28"/>
      <c r="F21" s="92">
        <v>1236</v>
      </c>
      <c r="G21" s="92">
        <v>460</v>
      </c>
      <c r="H21" s="93">
        <f>SUM(F21:G21)</f>
        <v>1696</v>
      </c>
      <c r="I21" s="94">
        <v>632</v>
      </c>
      <c r="J21" s="96">
        <v>1941</v>
      </c>
      <c r="K21" s="92">
        <v>1232</v>
      </c>
      <c r="L21" s="92">
        <v>885</v>
      </c>
      <c r="M21" s="92">
        <v>464</v>
      </c>
      <c r="N21" s="92">
        <v>438</v>
      </c>
      <c r="O21" s="102">
        <f>SUM(I21:N21)</f>
        <v>5592</v>
      </c>
      <c r="P21" s="95">
        <f>O21+H21</f>
        <v>7288</v>
      </c>
      <c r="Q21" s="3"/>
    </row>
    <row r="22" spans="3:17" s="15" customFormat="1" ht="18.75" customHeight="1">
      <c r="C22" s="41" t="s">
        <v>30</v>
      </c>
      <c r="D22" s="28"/>
      <c r="E22" s="28"/>
      <c r="F22" s="92">
        <v>36</v>
      </c>
      <c r="G22" s="92">
        <v>22</v>
      </c>
      <c r="H22" s="93">
        <f>SUM(F22:G22)</f>
        <v>58</v>
      </c>
      <c r="I22" s="94">
        <v>14</v>
      </c>
      <c r="J22" s="96">
        <v>78</v>
      </c>
      <c r="K22" s="92">
        <v>56</v>
      </c>
      <c r="L22" s="92">
        <v>48</v>
      </c>
      <c r="M22" s="92">
        <v>26</v>
      </c>
      <c r="N22" s="92">
        <v>27</v>
      </c>
      <c r="O22" s="102">
        <f>SUM(I22:N22)</f>
        <v>249</v>
      </c>
      <c r="P22" s="95">
        <f>O22+H22</f>
        <v>307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7">
        <f>SUM(F21:F22)</f>
        <v>1272</v>
      </c>
      <c r="G23" s="97">
        <f aca="true" t="shared" si="2" ref="G23:N23">SUM(G21:G22)</f>
        <v>482</v>
      </c>
      <c r="H23" s="98">
        <f>SUM(F23:G23)</f>
        <v>1754</v>
      </c>
      <c r="I23" s="99">
        <f t="shared" si="2"/>
        <v>646</v>
      </c>
      <c r="J23" s="101">
        <f t="shared" si="2"/>
        <v>2019</v>
      </c>
      <c r="K23" s="97">
        <f t="shared" si="2"/>
        <v>1288</v>
      </c>
      <c r="L23" s="97">
        <f t="shared" si="2"/>
        <v>933</v>
      </c>
      <c r="M23" s="97">
        <f t="shared" si="2"/>
        <v>490</v>
      </c>
      <c r="N23" s="97">
        <f t="shared" si="2"/>
        <v>465</v>
      </c>
      <c r="O23" s="103">
        <f>SUM(I23:N23)</f>
        <v>5841</v>
      </c>
      <c r="P23" s="100">
        <f>O23+H23</f>
        <v>7595</v>
      </c>
      <c r="Q23" s="3"/>
    </row>
    <row r="24" spans="3:5" s="15" customFormat="1" ht="18.75" customHeight="1">
      <c r="C24" s="34"/>
      <c r="D24" s="34"/>
      <c r="E24" s="34"/>
    </row>
    <row r="25" spans="2:5" s="15" customFormat="1" ht="18.75" customHeight="1" thickBot="1">
      <c r="B25" s="16" t="s">
        <v>51</v>
      </c>
      <c r="C25" s="34"/>
      <c r="D25" s="34"/>
      <c r="E25" s="34"/>
    </row>
    <row r="26" spans="3:16" s="15" customFormat="1" ht="18.75" customHeight="1">
      <c r="C26" s="38"/>
      <c r="D26" s="39"/>
      <c r="E26" s="40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1"/>
      <c r="D27" s="28"/>
      <c r="E27" s="42"/>
      <c r="F27" s="43" t="s">
        <v>63</v>
      </c>
      <c r="G27" s="43" t="s">
        <v>64</v>
      </c>
      <c r="H27" s="44" t="s">
        <v>45</v>
      </c>
      <c r="I27" s="45" t="s">
        <v>46</v>
      </c>
      <c r="J27" s="46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48" t="s">
        <v>2</v>
      </c>
      <c r="P27" s="283"/>
      <c r="Q27" s="3"/>
    </row>
    <row r="28" spans="3:17" s="15" customFormat="1" ht="18.75" customHeight="1">
      <c r="C28" s="41" t="s">
        <v>29</v>
      </c>
      <c r="D28" s="28"/>
      <c r="E28" s="28"/>
      <c r="F28" s="92">
        <v>0</v>
      </c>
      <c r="G28" s="92">
        <v>0</v>
      </c>
      <c r="H28" s="93">
        <f>SUM(F28:G28)</f>
        <v>0</v>
      </c>
      <c r="I28" s="94">
        <v>0</v>
      </c>
      <c r="J28" s="96">
        <v>97</v>
      </c>
      <c r="K28" s="92">
        <v>127</v>
      </c>
      <c r="L28" s="92">
        <v>107</v>
      </c>
      <c r="M28" s="92">
        <v>68</v>
      </c>
      <c r="N28" s="92">
        <v>36</v>
      </c>
      <c r="O28" s="102">
        <f>SUM(I28:N28)</f>
        <v>435</v>
      </c>
      <c r="P28" s="95">
        <f>O28+H28</f>
        <v>435</v>
      </c>
      <c r="Q28" s="3"/>
    </row>
    <row r="29" spans="3:17" s="15" customFormat="1" ht="18.75" customHeight="1">
      <c r="C29" s="41" t="s">
        <v>30</v>
      </c>
      <c r="D29" s="28"/>
      <c r="E29" s="28"/>
      <c r="F29" s="92">
        <v>1</v>
      </c>
      <c r="G29" s="92">
        <v>0</v>
      </c>
      <c r="H29" s="93">
        <f>SUM(F29:G29)</f>
        <v>1</v>
      </c>
      <c r="I29" s="94">
        <v>0</v>
      </c>
      <c r="J29" s="96">
        <v>0</v>
      </c>
      <c r="K29" s="92">
        <v>0</v>
      </c>
      <c r="L29" s="92">
        <v>0</v>
      </c>
      <c r="M29" s="92">
        <v>0</v>
      </c>
      <c r="N29" s="92">
        <v>3</v>
      </c>
      <c r="O29" s="102">
        <f>SUM(I29:N29)</f>
        <v>3</v>
      </c>
      <c r="P29" s="95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7">
        <f>SUM(F28:F29)</f>
        <v>1</v>
      </c>
      <c r="G30" s="97">
        <f>SUM(G28:G29)</f>
        <v>0</v>
      </c>
      <c r="H30" s="98">
        <f>SUM(F30:G30)</f>
        <v>1</v>
      </c>
      <c r="I30" s="99">
        <f aca="true" t="shared" si="3" ref="I30:N30">SUM(I28:I29)</f>
        <v>0</v>
      </c>
      <c r="J30" s="101">
        <f t="shared" si="3"/>
        <v>97</v>
      </c>
      <c r="K30" s="97">
        <f t="shared" si="3"/>
        <v>127</v>
      </c>
      <c r="L30" s="97">
        <f t="shared" si="3"/>
        <v>107</v>
      </c>
      <c r="M30" s="97">
        <f t="shared" si="3"/>
        <v>68</v>
      </c>
      <c r="N30" s="97">
        <f t="shared" si="3"/>
        <v>39</v>
      </c>
      <c r="O30" s="103">
        <f>SUM(I30:N30)</f>
        <v>438</v>
      </c>
      <c r="P30" s="100">
        <f>O30+H30</f>
        <v>439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8"/>
      <c r="D33" s="39"/>
      <c r="E33" s="40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1"/>
      <c r="D34" s="28"/>
      <c r="E34" s="42"/>
      <c r="F34" s="49" t="s">
        <v>63</v>
      </c>
      <c r="G34" s="49" t="s">
        <v>64</v>
      </c>
      <c r="H34" s="50" t="s">
        <v>45</v>
      </c>
      <c r="I34" s="51" t="s">
        <v>10</v>
      </c>
      <c r="J34" s="52" t="s">
        <v>11</v>
      </c>
      <c r="K34" s="52" t="s">
        <v>12</v>
      </c>
      <c r="L34" s="52" t="s">
        <v>13</v>
      </c>
      <c r="M34" s="52" t="s">
        <v>14</v>
      </c>
      <c r="N34" s="53" t="s">
        <v>2</v>
      </c>
      <c r="O34" s="282"/>
    </row>
    <row r="35" spans="3:15" s="15" customFormat="1" ht="18.75" customHeight="1">
      <c r="C35" s="54" t="s">
        <v>31</v>
      </c>
      <c r="D35" s="55"/>
      <c r="E35" s="19"/>
      <c r="F35" s="104">
        <f>SUM(F36:F37)</f>
        <v>0</v>
      </c>
      <c r="G35" s="104">
        <f aca="true" t="shared" si="4" ref="G35:M35">SUM(G36:G37)</f>
        <v>4</v>
      </c>
      <c r="H35" s="105">
        <f aca="true" t="shared" si="5" ref="H35:H44">SUM(F35:G35)</f>
        <v>4</v>
      </c>
      <c r="I35" s="104">
        <f t="shared" si="4"/>
        <v>77</v>
      </c>
      <c r="J35" s="106">
        <f t="shared" si="4"/>
        <v>157</v>
      </c>
      <c r="K35" s="106">
        <f t="shared" si="4"/>
        <v>204</v>
      </c>
      <c r="L35" s="106">
        <f t="shared" si="4"/>
        <v>266</v>
      </c>
      <c r="M35" s="106">
        <f t="shared" si="4"/>
        <v>289</v>
      </c>
      <c r="N35" s="107">
        <f aca="true" t="shared" si="6" ref="N35:N44">SUM(I35:M35)</f>
        <v>993</v>
      </c>
      <c r="O35" s="108">
        <f aca="true" t="shared" si="7" ref="O35:O43">SUM(H35+N35)</f>
        <v>997</v>
      </c>
    </row>
    <row r="36" spans="3:15" s="15" customFormat="1" ht="18.75" customHeight="1">
      <c r="C36" s="56" t="s">
        <v>29</v>
      </c>
      <c r="D36" s="57"/>
      <c r="E36" s="58"/>
      <c r="F36" s="96">
        <v>0</v>
      </c>
      <c r="G36" s="96">
        <v>4</v>
      </c>
      <c r="H36" s="93">
        <f t="shared" si="5"/>
        <v>4</v>
      </c>
      <c r="I36" s="96">
        <v>75</v>
      </c>
      <c r="J36" s="92">
        <v>156</v>
      </c>
      <c r="K36" s="92">
        <v>203</v>
      </c>
      <c r="L36" s="92">
        <v>265</v>
      </c>
      <c r="M36" s="92">
        <v>287</v>
      </c>
      <c r="N36" s="102">
        <f t="shared" si="6"/>
        <v>986</v>
      </c>
      <c r="O36" s="95">
        <f t="shared" si="7"/>
        <v>990</v>
      </c>
    </row>
    <row r="37" spans="3:15" s="15" customFormat="1" ht="18.75" customHeight="1" thickBot="1">
      <c r="C37" s="56" t="s">
        <v>30</v>
      </c>
      <c r="D37" s="57"/>
      <c r="E37" s="59"/>
      <c r="F37" s="101">
        <v>0</v>
      </c>
      <c r="G37" s="101">
        <v>0</v>
      </c>
      <c r="H37" s="98">
        <f t="shared" si="5"/>
        <v>0</v>
      </c>
      <c r="I37" s="101">
        <v>2</v>
      </c>
      <c r="J37" s="97">
        <v>1</v>
      </c>
      <c r="K37" s="97">
        <v>1</v>
      </c>
      <c r="L37" s="97">
        <v>1</v>
      </c>
      <c r="M37" s="97">
        <v>2</v>
      </c>
      <c r="N37" s="103">
        <f t="shared" si="6"/>
        <v>7</v>
      </c>
      <c r="O37" s="100">
        <f t="shared" si="7"/>
        <v>7</v>
      </c>
    </row>
    <row r="38" spans="3:15" s="15" customFormat="1" ht="18.75" customHeight="1">
      <c r="C38" s="54" t="s">
        <v>53</v>
      </c>
      <c r="D38" s="55"/>
      <c r="E38" s="18"/>
      <c r="F38" s="104">
        <f>SUM(F39:F40)</f>
        <v>1</v>
      </c>
      <c r="G38" s="104">
        <f>SUM(G39:G40)</f>
        <v>1</v>
      </c>
      <c r="H38" s="105">
        <f t="shared" si="5"/>
        <v>2</v>
      </c>
      <c r="I38" s="104">
        <f>SUM(I39:I40)</f>
        <v>150</v>
      </c>
      <c r="J38" s="106">
        <f>SUM(J39:J40)</f>
        <v>190</v>
      </c>
      <c r="K38" s="106">
        <f>SUM(K39:K40)</f>
        <v>210</v>
      </c>
      <c r="L38" s="106">
        <f>SUM(L39:L40)</f>
        <v>168</v>
      </c>
      <c r="M38" s="106">
        <f>SUM(M39:M40)</f>
        <v>121</v>
      </c>
      <c r="N38" s="107">
        <f t="shared" si="6"/>
        <v>839</v>
      </c>
      <c r="O38" s="108">
        <f t="shared" si="7"/>
        <v>841</v>
      </c>
    </row>
    <row r="39" spans="3:15" s="15" customFormat="1" ht="18.75" customHeight="1">
      <c r="C39" s="56" t="s">
        <v>29</v>
      </c>
      <c r="D39" s="57"/>
      <c r="E39" s="57"/>
      <c r="F39" s="96">
        <v>1</v>
      </c>
      <c r="G39" s="96">
        <v>1</v>
      </c>
      <c r="H39" s="93">
        <f t="shared" si="5"/>
        <v>2</v>
      </c>
      <c r="I39" s="96">
        <v>145</v>
      </c>
      <c r="J39" s="92">
        <v>183</v>
      </c>
      <c r="K39" s="92">
        <v>208</v>
      </c>
      <c r="L39" s="92">
        <v>164</v>
      </c>
      <c r="M39" s="92">
        <v>118</v>
      </c>
      <c r="N39" s="102">
        <f t="shared" si="6"/>
        <v>818</v>
      </c>
      <c r="O39" s="95">
        <f t="shared" si="7"/>
        <v>820</v>
      </c>
    </row>
    <row r="40" spans="3:15" s="15" customFormat="1" ht="18.75" customHeight="1" thickBot="1">
      <c r="C40" s="56" t="s">
        <v>30</v>
      </c>
      <c r="D40" s="57"/>
      <c r="E40" s="57"/>
      <c r="F40" s="101">
        <v>0</v>
      </c>
      <c r="G40" s="101">
        <v>0</v>
      </c>
      <c r="H40" s="98">
        <f t="shared" si="5"/>
        <v>0</v>
      </c>
      <c r="I40" s="101">
        <v>5</v>
      </c>
      <c r="J40" s="97">
        <v>7</v>
      </c>
      <c r="K40" s="97">
        <v>2</v>
      </c>
      <c r="L40" s="97">
        <v>4</v>
      </c>
      <c r="M40" s="97">
        <v>3</v>
      </c>
      <c r="N40" s="103">
        <f t="shared" si="6"/>
        <v>21</v>
      </c>
      <c r="O40" s="100">
        <f t="shared" si="7"/>
        <v>21</v>
      </c>
    </row>
    <row r="41" spans="3:15" s="15" customFormat="1" ht="18.75" customHeight="1">
      <c r="C41" s="54" t="s">
        <v>54</v>
      </c>
      <c r="D41" s="55"/>
      <c r="E41" s="18"/>
      <c r="F41" s="104">
        <f>SUM(F42:F43)</f>
        <v>0</v>
      </c>
      <c r="G41" s="104">
        <f>SUM(G42:G43)</f>
        <v>0</v>
      </c>
      <c r="H41" s="105">
        <f t="shared" si="5"/>
        <v>0</v>
      </c>
      <c r="I41" s="104">
        <f>SUM(I42:I43)</f>
        <v>8</v>
      </c>
      <c r="J41" s="106">
        <f>SUM(J42:J43)</f>
        <v>12</v>
      </c>
      <c r="K41" s="106">
        <f>SUM(K42:K43)</f>
        <v>35</v>
      </c>
      <c r="L41" s="106">
        <f>SUM(L42:L43)</f>
        <v>73</v>
      </c>
      <c r="M41" s="106">
        <f>SUM(M42:M43)</f>
        <v>213</v>
      </c>
      <c r="N41" s="107">
        <f t="shared" si="6"/>
        <v>341</v>
      </c>
      <c r="O41" s="108">
        <f t="shared" si="7"/>
        <v>341</v>
      </c>
    </row>
    <row r="42" spans="3:15" s="15" customFormat="1" ht="18.75" customHeight="1">
      <c r="C42" s="56" t="s">
        <v>29</v>
      </c>
      <c r="D42" s="57"/>
      <c r="E42" s="57"/>
      <c r="F42" s="96">
        <v>0</v>
      </c>
      <c r="G42" s="96">
        <v>0</v>
      </c>
      <c r="H42" s="93">
        <f t="shared" si="5"/>
        <v>0</v>
      </c>
      <c r="I42" s="96">
        <v>8</v>
      </c>
      <c r="J42" s="92">
        <v>11</v>
      </c>
      <c r="K42" s="92">
        <v>35</v>
      </c>
      <c r="L42" s="92">
        <v>70</v>
      </c>
      <c r="M42" s="92">
        <v>210</v>
      </c>
      <c r="N42" s="102">
        <f t="shared" si="6"/>
        <v>334</v>
      </c>
      <c r="O42" s="95">
        <f t="shared" si="7"/>
        <v>334</v>
      </c>
    </row>
    <row r="43" spans="3:15" s="15" customFormat="1" ht="18.75" customHeight="1" thickBot="1">
      <c r="C43" s="60" t="s">
        <v>30</v>
      </c>
      <c r="D43" s="61"/>
      <c r="E43" s="61"/>
      <c r="F43" s="101">
        <v>0</v>
      </c>
      <c r="G43" s="101">
        <v>0</v>
      </c>
      <c r="H43" s="98">
        <f t="shared" si="5"/>
        <v>0</v>
      </c>
      <c r="I43" s="101">
        <v>0</v>
      </c>
      <c r="J43" s="97">
        <v>1</v>
      </c>
      <c r="K43" s="97">
        <v>0</v>
      </c>
      <c r="L43" s="97">
        <v>3</v>
      </c>
      <c r="M43" s="97">
        <v>3</v>
      </c>
      <c r="N43" s="103">
        <f t="shared" si="6"/>
        <v>7</v>
      </c>
      <c r="O43" s="100">
        <f t="shared" si="7"/>
        <v>7</v>
      </c>
    </row>
    <row r="44" spans="3:15" s="15" customFormat="1" ht="18.75" customHeight="1" thickBot="1">
      <c r="C44" s="60" t="s">
        <v>28</v>
      </c>
      <c r="D44" s="61"/>
      <c r="E44" s="61"/>
      <c r="F44" s="97">
        <v>1</v>
      </c>
      <c r="G44" s="109">
        <v>5</v>
      </c>
      <c r="H44" s="110">
        <f t="shared" si="5"/>
        <v>6</v>
      </c>
      <c r="I44" s="101">
        <v>235</v>
      </c>
      <c r="J44" s="97">
        <v>358</v>
      </c>
      <c r="K44" s="97">
        <v>446</v>
      </c>
      <c r="L44" s="97">
        <v>502</v>
      </c>
      <c r="M44" s="97">
        <v>621</v>
      </c>
      <c r="N44" s="103">
        <f t="shared" si="6"/>
        <v>2162</v>
      </c>
      <c r="O44" s="111">
        <f>H44+N44</f>
        <v>2168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I124">
      <selection activeCell="Q140" sqref="Q140"/>
    </sheetView>
  </sheetViews>
  <sheetFormatPr defaultColWidth="9.00390625" defaultRowHeight="13.5"/>
  <cols>
    <col min="1" max="5" width="1.4921875" style="117" customWidth="1"/>
    <col min="6" max="6" width="30.75390625" style="117" customWidth="1"/>
    <col min="7" max="17" width="13.25390625" style="176" customWidth="1"/>
    <col min="18" max="18" width="1.4921875" style="117" customWidth="1"/>
    <col min="19" max="16384" width="8.00390625" style="117" customWidth="1"/>
  </cols>
  <sheetData>
    <row r="2" spans="1:17" s="113" customFormat="1" ht="17.25">
      <c r="A2" s="112" t="s">
        <v>65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8" s="113" customFormat="1" ht="19.5" customHeight="1">
      <c r="A3" s="114" t="s">
        <v>16</v>
      </c>
      <c r="B3" s="114"/>
      <c r="C3" s="114"/>
      <c r="D3" s="114"/>
      <c r="E3" s="114"/>
      <c r="F3" s="11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4"/>
    </row>
    <row r="4" spans="1:18" s="113" customFormat="1" ht="19.5" customHeight="1">
      <c r="A4" s="114" t="str">
        <f>'様式１'!A5</f>
        <v>平成１９年１月月報</v>
      </c>
      <c r="B4" s="114"/>
      <c r="C4" s="114"/>
      <c r="D4" s="114"/>
      <c r="E4" s="114"/>
      <c r="F4" s="114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4"/>
    </row>
    <row r="5" spans="1:17" s="116" customFormat="1" ht="13.5">
      <c r="A5" s="115"/>
      <c r="B5" s="115"/>
      <c r="C5" s="115"/>
      <c r="D5" s="115"/>
      <c r="E5" s="115"/>
      <c r="F5" s="115"/>
      <c r="G5" s="174"/>
      <c r="H5" s="174"/>
      <c r="I5" s="174"/>
      <c r="J5" s="174"/>
      <c r="K5" s="174"/>
      <c r="L5" s="174"/>
      <c r="M5" s="175"/>
      <c r="N5" s="175"/>
      <c r="O5" s="175"/>
      <c r="P5" s="175"/>
      <c r="Q5" s="175"/>
    </row>
    <row r="6" ht="12">
      <c r="A6" s="117" t="s">
        <v>66</v>
      </c>
    </row>
    <row r="7" ht="12">
      <c r="B7" s="117" t="s">
        <v>67</v>
      </c>
    </row>
    <row r="8" ht="12.75" thickBot="1">
      <c r="D8" s="117" t="s">
        <v>88</v>
      </c>
    </row>
    <row r="9" spans="2:17" ht="18.75" customHeight="1">
      <c r="B9" s="118"/>
      <c r="C9" s="292" t="s">
        <v>68</v>
      </c>
      <c r="D9" s="293"/>
      <c r="E9" s="293"/>
      <c r="F9" s="294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0" t="s">
        <v>47</v>
      </c>
    </row>
    <row r="10" spans="1:18" ht="28.5" customHeight="1">
      <c r="A10" s="119"/>
      <c r="B10" s="119"/>
      <c r="C10" s="295"/>
      <c r="D10" s="296"/>
      <c r="E10" s="296"/>
      <c r="F10" s="297"/>
      <c r="G10" s="177" t="s">
        <v>89</v>
      </c>
      <c r="H10" s="178" t="s">
        <v>90</v>
      </c>
      <c r="I10" s="179" t="s">
        <v>45</v>
      </c>
      <c r="J10" s="180" t="s">
        <v>46</v>
      </c>
      <c r="K10" s="178" t="s">
        <v>10</v>
      </c>
      <c r="L10" s="177" t="s">
        <v>11</v>
      </c>
      <c r="M10" s="177" t="s">
        <v>12</v>
      </c>
      <c r="N10" s="177" t="s">
        <v>13</v>
      </c>
      <c r="O10" s="178" t="s">
        <v>14</v>
      </c>
      <c r="P10" s="179" t="s">
        <v>2</v>
      </c>
      <c r="Q10" s="291"/>
      <c r="R10" s="119"/>
    </row>
    <row r="11" spans="1:18" ht="18" customHeight="1">
      <c r="A11" s="119"/>
      <c r="B11" s="119"/>
      <c r="C11" s="124" t="s">
        <v>69</v>
      </c>
      <c r="D11" s="125"/>
      <c r="E11" s="125"/>
      <c r="F11" s="1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19"/>
    </row>
    <row r="12" spans="1:18" ht="18" customHeight="1">
      <c r="A12" s="119"/>
      <c r="B12" s="119"/>
      <c r="C12" s="128" t="s">
        <v>70</v>
      </c>
      <c r="D12" s="129"/>
      <c r="E12" s="129"/>
      <c r="F12" s="130"/>
      <c r="G12" s="183">
        <f aca="true" t="shared" si="0" ref="G12:Q12">G13+G19+G22+G26+G30+G31</f>
        <v>2817</v>
      </c>
      <c r="H12" s="184">
        <f t="shared" si="0"/>
        <v>1225</v>
      </c>
      <c r="I12" s="185">
        <f t="shared" si="0"/>
        <v>4042</v>
      </c>
      <c r="J12" s="186">
        <f>J13+J19+J22+J26+J30+J31</f>
        <v>1658</v>
      </c>
      <c r="K12" s="184">
        <f t="shared" si="0"/>
        <v>5792</v>
      </c>
      <c r="L12" s="183">
        <f t="shared" si="0"/>
        <v>4299</v>
      </c>
      <c r="M12" s="183">
        <f t="shared" si="0"/>
        <v>3419</v>
      </c>
      <c r="N12" s="183">
        <f t="shared" si="0"/>
        <v>1910</v>
      </c>
      <c r="O12" s="184">
        <f t="shared" si="0"/>
        <v>2178</v>
      </c>
      <c r="P12" s="183">
        <f t="shared" si="0"/>
        <v>19256</v>
      </c>
      <c r="Q12" s="187">
        <f t="shared" si="0"/>
        <v>23298</v>
      </c>
      <c r="R12" s="119"/>
    </row>
    <row r="13" spans="1:18" ht="18" customHeight="1">
      <c r="A13" s="119"/>
      <c r="B13" s="119"/>
      <c r="C13" s="131"/>
      <c r="D13" s="132" t="s">
        <v>91</v>
      </c>
      <c r="E13" s="133"/>
      <c r="F13" s="133"/>
      <c r="G13" s="188">
        <f aca="true" t="shared" si="1" ref="G13:Q13">SUM(G14:G18)</f>
        <v>1005</v>
      </c>
      <c r="H13" s="189">
        <f t="shared" si="1"/>
        <v>375</v>
      </c>
      <c r="I13" s="190">
        <f t="shared" si="1"/>
        <v>1380</v>
      </c>
      <c r="J13" s="191">
        <f t="shared" si="1"/>
        <v>577</v>
      </c>
      <c r="K13" s="189">
        <f t="shared" si="1"/>
        <v>1881</v>
      </c>
      <c r="L13" s="188">
        <f t="shared" si="1"/>
        <v>1239</v>
      </c>
      <c r="M13" s="188">
        <f t="shared" si="1"/>
        <v>1023</v>
      </c>
      <c r="N13" s="188">
        <f t="shared" si="1"/>
        <v>679</v>
      </c>
      <c r="O13" s="189">
        <f t="shared" si="1"/>
        <v>988</v>
      </c>
      <c r="P13" s="188">
        <f t="shared" si="1"/>
        <v>6387</v>
      </c>
      <c r="Q13" s="192">
        <f t="shared" si="1"/>
        <v>7767</v>
      </c>
      <c r="R13" s="119"/>
    </row>
    <row r="14" spans="1:18" ht="18" customHeight="1">
      <c r="A14" s="119"/>
      <c r="B14" s="119"/>
      <c r="C14" s="131"/>
      <c r="D14" s="134"/>
      <c r="E14" s="135" t="s">
        <v>92</v>
      </c>
      <c r="F14" s="136"/>
      <c r="G14" s="188">
        <v>918</v>
      </c>
      <c r="H14" s="189">
        <v>304</v>
      </c>
      <c r="I14" s="190">
        <f>SUM(G14:H14)</f>
        <v>1222</v>
      </c>
      <c r="J14" s="191">
        <v>524</v>
      </c>
      <c r="K14" s="189">
        <v>1440</v>
      </c>
      <c r="L14" s="188">
        <v>784</v>
      </c>
      <c r="M14" s="188">
        <v>580</v>
      </c>
      <c r="N14" s="188">
        <v>316</v>
      </c>
      <c r="O14" s="189">
        <v>389</v>
      </c>
      <c r="P14" s="188">
        <f>SUM(J14:O14)</f>
        <v>4033</v>
      </c>
      <c r="Q14" s="192">
        <f>I14+P14</f>
        <v>5255</v>
      </c>
      <c r="R14" s="119"/>
    </row>
    <row r="15" spans="1:18" ht="18" customHeight="1">
      <c r="A15" s="119"/>
      <c r="B15" s="119"/>
      <c r="C15" s="131"/>
      <c r="D15" s="134"/>
      <c r="E15" s="135" t="s">
        <v>93</v>
      </c>
      <c r="F15" s="136"/>
      <c r="G15" s="188">
        <v>0</v>
      </c>
      <c r="H15" s="189">
        <v>0</v>
      </c>
      <c r="I15" s="190">
        <f>SUM(G15:H15)</f>
        <v>0</v>
      </c>
      <c r="J15" s="191">
        <v>0</v>
      </c>
      <c r="K15" s="189">
        <v>5</v>
      </c>
      <c r="L15" s="188">
        <v>16</v>
      </c>
      <c r="M15" s="188">
        <v>27</v>
      </c>
      <c r="N15" s="188">
        <v>42</v>
      </c>
      <c r="O15" s="189">
        <v>166</v>
      </c>
      <c r="P15" s="188">
        <f>SUM(J15:O15)</f>
        <v>256</v>
      </c>
      <c r="Q15" s="192">
        <f>I15+P15</f>
        <v>256</v>
      </c>
      <c r="R15" s="119"/>
    </row>
    <row r="16" spans="1:18" ht="18" customHeight="1">
      <c r="A16" s="119"/>
      <c r="B16" s="119"/>
      <c r="C16" s="131"/>
      <c r="D16" s="134"/>
      <c r="E16" s="135" t="s">
        <v>94</v>
      </c>
      <c r="F16" s="136"/>
      <c r="G16" s="188">
        <v>50</v>
      </c>
      <c r="H16" s="189">
        <v>39</v>
      </c>
      <c r="I16" s="190">
        <f>SUM(G16:H16)</f>
        <v>89</v>
      </c>
      <c r="J16" s="191">
        <v>19</v>
      </c>
      <c r="K16" s="189">
        <v>211</v>
      </c>
      <c r="L16" s="188">
        <v>209</v>
      </c>
      <c r="M16" s="188">
        <v>233</v>
      </c>
      <c r="N16" s="188">
        <v>164</v>
      </c>
      <c r="O16" s="189">
        <v>251</v>
      </c>
      <c r="P16" s="188">
        <f>SUM(J16:O16)</f>
        <v>1087</v>
      </c>
      <c r="Q16" s="192">
        <f>I16+P16</f>
        <v>1176</v>
      </c>
      <c r="R16" s="119"/>
    </row>
    <row r="17" spans="1:18" ht="18" customHeight="1">
      <c r="A17" s="119"/>
      <c r="B17" s="119"/>
      <c r="C17" s="131"/>
      <c r="D17" s="134"/>
      <c r="E17" s="135" t="s">
        <v>95</v>
      </c>
      <c r="F17" s="136"/>
      <c r="G17" s="188">
        <v>8</v>
      </c>
      <c r="H17" s="189">
        <v>5</v>
      </c>
      <c r="I17" s="190">
        <f>SUM(G17:H17)</f>
        <v>13</v>
      </c>
      <c r="J17" s="191">
        <v>2</v>
      </c>
      <c r="K17" s="189">
        <v>20</v>
      </c>
      <c r="L17" s="188">
        <v>21</v>
      </c>
      <c r="M17" s="188">
        <v>18</v>
      </c>
      <c r="N17" s="188">
        <v>8</v>
      </c>
      <c r="O17" s="189">
        <v>21</v>
      </c>
      <c r="P17" s="188">
        <f>SUM(J17:O17)</f>
        <v>90</v>
      </c>
      <c r="Q17" s="192">
        <f>I17+P17</f>
        <v>103</v>
      </c>
      <c r="R17" s="119"/>
    </row>
    <row r="18" spans="1:18" ht="18" customHeight="1">
      <c r="A18" s="119"/>
      <c r="B18" s="119"/>
      <c r="C18" s="131"/>
      <c r="D18" s="134"/>
      <c r="E18" s="298" t="s">
        <v>96</v>
      </c>
      <c r="F18" s="299"/>
      <c r="G18" s="188">
        <v>29</v>
      </c>
      <c r="H18" s="189">
        <v>27</v>
      </c>
      <c r="I18" s="190">
        <f>SUM(G18:H18)</f>
        <v>56</v>
      </c>
      <c r="J18" s="191">
        <v>32</v>
      </c>
      <c r="K18" s="189">
        <v>205</v>
      </c>
      <c r="L18" s="188">
        <v>209</v>
      </c>
      <c r="M18" s="188">
        <v>165</v>
      </c>
      <c r="N18" s="188">
        <v>149</v>
      </c>
      <c r="O18" s="189">
        <v>161</v>
      </c>
      <c r="P18" s="188">
        <f>SUM(J18:O18)</f>
        <v>921</v>
      </c>
      <c r="Q18" s="192">
        <f>I18+P18</f>
        <v>977</v>
      </c>
      <c r="R18" s="119"/>
    </row>
    <row r="19" spans="1:18" ht="18" customHeight="1">
      <c r="A19" s="119"/>
      <c r="B19" s="119"/>
      <c r="C19" s="131"/>
      <c r="D19" s="132" t="s">
        <v>71</v>
      </c>
      <c r="E19" s="137"/>
      <c r="F19" s="136"/>
      <c r="G19" s="188">
        <f aca="true" t="shared" si="2" ref="G19:Q19">SUM(G20:G21)</f>
        <v>369</v>
      </c>
      <c r="H19" s="189">
        <f t="shared" si="2"/>
        <v>198</v>
      </c>
      <c r="I19" s="190">
        <f t="shared" si="2"/>
        <v>567</v>
      </c>
      <c r="J19" s="191">
        <f t="shared" si="2"/>
        <v>198</v>
      </c>
      <c r="K19" s="189">
        <f t="shared" si="2"/>
        <v>1076</v>
      </c>
      <c r="L19" s="188">
        <f>SUM(L20:L21)</f>
        <v>747</v>
      </c>
      <c r="M19" s="188">
        <f t="shared" si="2"/>
        <v>567</v>
      </c>
      <c r="N19" s="188">
        <f t="shared" si="2"/>
        <v>257</v>
      </c>
      <c r="O19" s="189">
        <f t="shared" si="2"/>
        <v>163</v>
      </c>
      <c r="P19" s="188">
        <f>SUM(P20:P21)</f>
        <v>3008</v>
      </c>
      <c r="Q19" s="192">
        <f t="shared" si="2"/>
        <v>3575</v>
      </c>
      <c r="R19" s="119"/>
    </row>
    <row r="20" spans="1:18" ht="18" customHeight="1">
      <c r="A20" s="119"/>
      <c r="B20" s="119"/>
      <c r="C20" s="131"/>
      <c r="D20" s="134"/>
      <c r="E20" s="138" t="s">
        <v>97</v>
      </c>
      <c r="F20" s="138"/>
      <c r="G20" s="188">
        <v>333</v>
      </c>
      <c r="H20" s="189">
        <v>175</v>
      </c>
      <c r="I20" s="190">
        <f>SUM(G20:H20)</f>
        <v>508</v>
      </c>
      <c r="J20" s="191">
        <v>175</v>
      </c>
      <c r="K20" s="189">
        <v>882</v>
      </c>
      <c r="L20" s="188">
        <v>592</v>
      </c>
      <c r="M20" s="188">
        <v>423</v>
      </c>
      <c r="N20" s="188">
        <v>203</v>
      </c>
      <c r="O20" s="189">
        <v>117</v>
      </c>
      <c r="P20" s="188">
        <f>SUM(J20:O20)</f>
        <v>2392</v>
      </c>
      <c r="Q20" s="192">
        <f>I20+P20</f>
        <v>2900</v>
      </c>
      <c r="R20" s="119"/>
    </row>
    <row r="21" spans="1:18" ht="18" customHeight="1">
      <c r="A21" s="119"/>
      <c r="B21" s="119"/>
      <c r="C21" s="131"/>
      <c r="D21" s="134"/>
      <c r="E21" s="138" t="s">
        <v>98</v>
      </c>
      <c r="F21" s="138"/>
      <c r="G21" s="188">
        <v>36</v>
      </c>
      <c r="H21" s="189">
        <v>23</v>
      </c>
      <c r="I21" s="190">
        <f>SUM(G21:H21)</f>
        <v>59</v>
      </c>
      <c r="J21" s="191">
        <v>23</v>
      </c>
      <c r="K21" s="189">
        <v>194</v>
      </c>
      <c r="L21" s="188">
        <v>155</v>
      </c>
      <c r="M21" s="188">
        <v>144</v>
      </c>
      <c r="N21" s="188">
        <v>54</v>
      </c>
      <c r="O21" s="189">
        <v>46</v>
      </c>
      <c r="P21" s="188">
        <f>SUM(J21:O21)</f>
        <v>616</v>
      </c>
      <c r="Q21" s="192">
        <f>I21+P21</f>
        <v>675</v>
      </c>
      <c r="R21" s="119"/>
    </row>
    <row r="22" spans="1:18" ht="18" customHeight="1">
      <c r="A22" s="119"/>
      <c r="B22" s="119"/>
      <c r="C22" s="131"/>
      <c r="D22" s="132" t="s">
        <v>72</v>
      </c>
      <c r="E22" s="133"/>
      <c r="F22" s="133"/>
      <c r="G22" s="188">
        <f aca="true" t="shared" si="3" ref="G22:Q22">SUM(G23:G25)</f>
        <v>6</v>
      </c>
      <c r="H22" s="189">
        <f t="shared" si="3"/>
        <v>15</v>
      </c>
      <c r="I22" s="190">
        <f t="shared" si="3"/>
        <v>21</v>
      </c>
      <c r="J22" s="191">
        <f t="shared" si="3"/>
        <v>2</v>
      </c>
      <c r="K22" s="189">
        <f t="shared" si="3"/>
        <v>126</v>
      </c>
      <c r="L22" s="188">
        <f t="shared" si="3"/>
        <v>175</v>
      </c>
      <c r="M22" s="188">
        <f t="shared" si="3"/>
        <v>194</v>
      </c>
      <c r="N22" s="188">
        <f t="shared" si="3"/>
        <v>96</v>
      </c>
      <c r="O22" s="189">
        <f t="shared" si="3"/>
        <v>109</v>
      </c>
      <c r="P22" s="188">
        <f t="shared" si="3"/>
        <v>702</v>
      </c>
      <c r="Q22" s="192">
        <f t="shared" si="3"/>
        <v>723</v>
      </c>
      <c r="R22" s="119"/>
    </row>
    <row r="23" spans="1:18" ht="18" customHeight="1">
      <c r="A23" s="119"/>
      <c r="B23" s="119"/>
      <c r="C23" s="131"/>
      <c r="D23" s="134"/>
      <c r="E23" s="135" t="s">
        <v>99</v>
      </c>
      <c r="F23" s="136"/>
      <c r="G23" s="188">
        <v>4</v>
      </c>
      <c r="H23" s="189">
        <v>12</v>
      </c>
      <c r="I23" s="190">
        <f>SUM(G23:H23)</f>
        <v>16</v>
      </c>
      <c r="J23" s="191">
        <v>2</v>
      </c>
      <c r="K23" s="189">
        <v>100</v>
      </c>
      <c r="L23" s="188">
        <v>141</v>
      </c>
      <c r="M23" s="188">
        <v>137</v>
      </c>
      <c r="N23" s="188">
        <v>71</v>
      </c>
      <c r="O23" s="189">
        <v>74</v>
      </c>
      <c r="P23" s="188">
        <f>SUM(J23:O23)</f>
        <v>525</v>
      </c>
      <c r="Q23" s="192">
        <f>I23+P23</f>
        <v>541</v>
      </c>
      <c r="R23" s="119"/>
    </row>
    <row r="24" spans="1:18" ht="18" customHeight="1">
      <c r="A24" s="119"/>
      <c r="B24" s="119"/>
      <c r="C24" s="131"/>
      <c r="D24" s="134"/>
      <c r="E24" s="287" t="s">
        <v>100</v>
      </c>
      <c r="F24" s="289"/>
      <c r="G24" s="188">
        <v>2</v>
      </c>
      <c r="H24" s="189">
        <v>3</v>
      </c>
      <c r="I24" s="190">
        <f>SUM(G24:H24)</f>
        <v>5</v>
      </c>
      <c r="J24" s="191">
        <v>0</v>
      </c>
      <c r="K24" s="189">
        <v>26</v>
      </c>
      <c r="L24" s="188">
        <v>33</v>
      </c>
      <c r="M24" s="188">
        <v>57</v>
      </c>
      <c r="N24" s="188">
        <v>25</v>
      </c>
      <c r="O24" s="189">
        <v>35</v>
      </c>
      <c r="P24" s="188">
        <f>SUM(J24:O24)</f>
        <v>176</v>
      </c>
      <c r="Q24" s="192">
        <f>I24+P24</f>
        <v>181</v>
      </c>
      <c r="R24" s="119"/>
    </row>
    <row r="25" spans="1:18" ht="18" customHeight="1">
      <c r="A25" s="119"/>
      <c r="B25" s="119"/>
      <c r="C25" s="131"/>
      <c r="D25" s="138"/>
      <c r="E25" s="287" t="s">
        <v>101</v>
      </c>
      <c r="F25" s="289"/>
      <c r="G25" s="188">
        <v>0</v>
      </c>
      <c r="H25" s="189">
        <v>0</v>
      </c>
      <c r="I25" s="190">
        <f>SUM(G25:H25)</f>
        <v>0</v>
      </c>
      <c r="J25" s="191">
        <v>0</v>
      </c>
      <c r="K25" s="189">
        <v>0</v>
      </c>
      <c r="L25" s="188">
        <v>1</v>
      </c>
      <c r="M25" s="188">
        <v>0</v>
      </c>
      <c r="N25" s="188">
        <v>0</v>
      </c>
      <c r="O25" s="189">
        <v>0</v>
      </c>
      <c r="P25" s="188">
        <f>SUM(J25:O25)</f>
        <v>1</v>
      </c>
      <c r="Q25" s="192">
        <f>I25+P25</f>
        <v>1</v>
      </c>
      <c r="R25" s="119"/>
    </row>
    <row r="26" spans="1:18" ht="18" customHeight="1">
      <c r="A26" s="119"/>
      <c r="B26" s="119"/>
      <c r="C26" s="131"/>
      <c r="D26" s="132" t="s">
        <v>73</v>
      </c>
      <c r="E26" s="133"/>
      <c r="F26" s="139"/>
      <c r="G26" s="188">
        <f aca="true" t="shared" si="4" ref="G26:Q26">SUM(G27:G29)</f>
        <v>184</v>
      </c>
      <c r="H26" s="189">
        <f t="shared" si="4"/>
        <v>139</v>
      </c>
      <c r="I26" s="190">
        <f t="shared" si="4"/>
        <v>323</v>
      </c>
      <c r="J26" s="191">
        <f t="shared" si="4"/>
        <v>109</v>
      </c>
      <c r="K26" s="189">
        <f t="shared" si="4"/>
        <v>632</v>
      </c>
      <c r="L26" s="188">
        <f t="shared" si="4"/>
        <v>795</v>
      </c>
      <c r="M26" s="188">
        <f t="shared" si="4"/>
        <v>698</v>
      </c>
      <c r="N26" s="188">
        <f t="shared" si="4"/>
        <v>395</v>
      </c>
      <c r="O26" s="189">
        <f t="shared" si="4"/>
        <v>449</v>
      </c>
      <c r="P26" s="188">
        <f t="shared" si="4"/>
        <v>3078</v>
      </c>
      <c r="Q26" s="192">
        <f t="shared" si="4"/>
        <v>3401</v>
      </c>
      <c r="R26" s="119"/>
    </row>
    <row r="27" spans="1:18" ht="18" customHeight="1">
      <c r="A27" s="119"/>
      <c r="B27" s="119"/>
      <c r="C27" s="131"/>
      <c r="D27" s="134"/>
      <c r="E27" s="140" t="s">
        <v>102</v>
      </c>
      <c r="F27" s="136"/>
      <c r="G27" s="188">
        <v>133</v>
      </c>
      <c r="H27" s="189">
        <v>127</v>
      </c>
      <c r="I27" s="190">
        <f>SUM(G27:H27)</f>
        <v>260</v>
      </c>
      <c r="J27" s="191">
        <v>89</v>
      </c>
      <c r="K27" s="189">
        <v>577</v>
      </c>
      <c r="L27" s="188">
        <v>758</v>
      </c>
      <c r="M27" s="188">
        <v>652</v>
      </c>
      <c r="N27" s="188">
        <v>381</v>
      </c>
      <c r="O27" s="189">
        <v>440</v>
      </c>
      <c r="P27" s="188">
        <f>SUM(J27:O27)</f>
        <v>2897</v>
      </c>
      <c r="Q27" s="192">
        <f>I27+P27</f>
        <v>3157</v>
      </c>
      <c r="R27" s="119"/>
    </row>
    <row r="28" spans="1:18" ht="18" customHeight="1">
      <c r="A28" s="119"/>
      <c r="B28" s="119"/>
      <c r="C28" s="131"/>
      <c r="D28" s="141"/>
      <c r="E28" s="138" t="s">
        <v>74</v>
      </c>
      <c r="F28" s="142"/>
      <c r="G28" s="188">
        <v>22</v>
      </c>
      <c r="H28" s="189">
        <v>8</v>
      </c>
      <c r="I28" s="190">
        <f>SUM(G28:H28)</f>
        <v>30</v>
      </c>
      <c r="J28" s="191">
        <v>10</v>
      </c>
      <c r="K28" s="189">
        <v>27</v>
      </c>
      <c r="L28" s="188">
        <v>29</v>
      </c>
      <c r="M28" s="188">
        <v>32</v>
      </c>
      <c r="N28" s="188">
        <v>12</v>
      </c>
      <c r="O28" s="189">
        <v>9</v>
      </c>
      <c r="P28" s="188">
        <f>SUM(J28:O28)</f>
        <v>119</v>
      </c>
      <c r="Q28" s="192">
        <f>I28+P28</f>
        <v>149</v>
      </c>
      <c r="R28" s="119"/>
    </row>
    <row r="29" spans="1:18" ht="18" customHeight="1">
      <c r="A29" s="119"/>
      <c r="B29" s="119"/>
      <c r="C29" s="131"/>
      <c r="D29" s="143"/>
      <c r="E29" s="135" t="s">
        <v>75</v>
      </c>
      <c r="F29" s="144"/>
      <c r="G29" s="188">
        <v>29</v>
      </c>
      <c r="H29" s="189">
        <v>4</v>
      </c>
      <c r="I29" s="190">
        <f>SUM(G29:H29)</f>
        <v>33</v>
      </c>
      <c r="J29" s="191">
        <v>10</v>
      </c>
      <c r="K29" s="189">
        <v>28</v>
      </c>
      <c r="L29" s="188">
        <v>8</v>
      </c>
      <c r="M29" s="188">
        <v>14</v>
      </c>
      <c r="N29" s="188">
        <v>2</v>
      </c>
      <c r="O29" s="189">
        <v>0</v>
      </c>
      <c r="P29" s="188">
        <f>SUM(J29:O29)</f>
        <v>62</v>
      </c>
      <c r="Q29" s="192">
        <f>I29+P29</f>
        <v>95</v>
      </c>
      <c r="R29" s="119"/>
    </row>
    <row r="30" spans="1:18" ht="18" customHeight="1">
      <c r="A30" s="119"/>
      <c r="B30" s="119"/>
      <c r="C30" s="131"/>
      <c r="D30" s="134" t="s">
        <v>76</v>
      </c>
      <c r="E30" s="145"/>
      <c r="F30" s="145"/>
      <c r="G30" s="188">
        <v>33</v>
      </c>
      <c r="H30" s="189">
        <v>17</v>
      </c>
      <c r="I30" s="190">
        <f>SUM(G30:H30)</f>
        <v>50</v>
      </c>
      <c r="J30" s="191">
        <v>10</v>
      </c>
      <c r="K30" s="189">
        <v>72</v>
      </c>
      <c r="L30" s="188">
        <v>49</v>
      </c>
      <c r="M30" s="188">
        <v>45</v>
      </c>
      <c r="N30" s="188">
        <v>38</v>
      </c>
      <c r="O30" s="189">
        <v>19</v>
      </c>
      <c r="P30" s="188">
        <f>SUM(J30:O30)</f>
        <v>233</v>
      </c>
      <c r="Q30" s="192">
        <f>I30+P30</f>
        <v>283</v>
      </c>
      <c r="R30" s="119"/>
    </row>
    <row r="31" spans="1:18" ht="18" customHeight="1">
      <c r="A31" s="119"/>
      <c r="B31" s="119"/>
      <c r="C31" s="146"/>
      <c r="D31" s="147" t="s">
        <v>103</v>
      </c>
      <c r="E31" s="148"/>
      <c r="F31" s="148"/>
      <c r="G31" s="193">
        <v>1220</v>
      </c>
      <c r="H31" s="194">
        <v>481</v>
      </c>
      <c r="I31" s="195">
        <f>SUM(G31:H31)</f>
        <v>1701</v>
      </c>
      <c r="J31" s="196">
        <v>762</v>
      </c>
      <c r="K31" s="194">
        <v>2005</v>
      </c>
      <c r="L31" s="193">
        <v>1294</v>
      </c>
      <c r="M31" s="193">
        <v>892</v>
      </c>
      <c r="N31" s="193">
        <v>445</v>
      </c>
      <c r="O31" s="194">
        <v>450</v>
      </c>
      <c r="P31" s="195">
        <f>SUM(J31:O31)</f>
        <v>5848</v>
      </c>
      <c r="Q31" s="197">
        <f>I31+P31</f>
        <v>7549</v>
      </c>
      <c r="R31" s="119"/>
    </row>
    <row r="32" spans="1:18" ht="18" customHeight="1">
      <c r="A32" s="119"/>
      <c r="B32" s="119"/>
      <c r="C32" s="128" t="s">
        <v>77</v>
      </c>
      <c r="D32" s="149"/>
      <c r="E32" s="150"/>
      <c r="F32" s="151"/>
      <c r="G32" s="183">
        <f aca="true" t="shared" si="5" ref="G32:Q32">SUM(G33:G38)</f>
        <v>1</v>
      </c>
      <c r="H32" s="184">
        <f t="shared" si="5"/>
        <v>0</v>
      </c>
      <c r="I32" s="185">
        <f t="shared" si="5"/>
        <v>1</v>
      </c>
      <c r="J32" s="186">
        <f t="shared" si="5"/>
        <v>0</v>
      </c>
      <c r="K32" s="184">
        <f t="shared" si="5"/>
        <v>103</v>
      </c>
      <c r="L32" s="183">
        <f t="shared" si="5"/>
        <v>128</v>
      </c>
      <c r="M32" s="183">
        <f t="shared" si="5"/>
        <v>109</v>
      </c>
      <c r="N32" s="183">
        <f t="shared" si="5"/>
        <v>74</v>
      </c>
      <c r="O32" s="184">
        <f t="shared" si="5"/>
        <v>41</v>
      </c>
      <c r="P32" s="183">
        <f t="shared" si="5"/>
        <v>455</v>
      </c>
      <c r="Q32" s="187">
        <f t="shared" si="5"/>
        <v>456</v>
      </c>
      <c r="R32" s="119"/>
    </row>
    <row r="33" spans="1:18" ht="18" customHeight="1">
      <c r="A33" s="119"/>
      <c r="B33" s="119"/>
      <c r="C33" s="131"/>
      <c r="D33" s="287" t="s">
        <v>78</v>
      </c>
      <c r="E33" s="288"/>
      <c r="F33" s="289"/>
      <c r="G33" s="198"/>
      <c r="H33" s="199"/>
      <c r="I33" s="200"/>
      <c r="J33" s="201"/>
      <c r="K33" s="189">
        <v>0</v>
      </c>
      <c r="L33" s="188">
        <v>0</v>
      </c>
      <c r="M33" s="188">
        <v>0</v>
      </c>
      <c r="N33" s="188">
        <v>0</v>
      </c>
      <c r="O33" s="189">
        <v>0</v>
      </c>
      <c r="P33" s="188">
        <f aca="true" t="shared" si="6" ref="P33:P38">SUM(J33:O33)</f>
        <v>0</v>
      </c>
      <c r="Q33" s="192">
        <f aca="true" t="shared" si="7" ref="Q33:Q38">I33+P33</f>
        <v>0</v>
      </c>
      <c r="R33" s="119"/>
    </row>
    <row r="34" spans="1:18" ht="18" customHeight="1">
      <c r="A34" s="119"/>
      <c r="B34" s="119"/>
      <c r="C34" s="131"/>
      <c r="D34" s="287" t="s">
        <v>79</v>
      </c>
      <c r="E34" s="288"/>
      <c r="F34" s="289"/>
      <c r="G34" s="188">
        <v>1</v>
      </c>
      <c r="H34" s="189">
        <v>0</v>
      </c>
      <c r="I34" s="190">
        <f>SUM(G34:H34)</f>
        <v>1</v>
      </c>
      <c r="J34" s="191">
        <v>0</v>
      </c>
      <c r="K34" s="189">
        <v>23</v>
      </c>
      <c r="L34" s="188">
        <v>27</v>
      </c>
      <c r="M34" s="188">
        <v>39</v>
      </c>
      <c r="N34" s="188">
        <v>26</v>
      </c>
      <c r="O34" s="189">
        <v>21</v>
      </c>
      <c r="P34" s="188">
        <f t="shared" si="6"/>
        <v>136</v>
      </c>
      <c r="Q34" s="192">
        <f t="shared" si="7"/>
        <v>137</v>
      </c>
      <c r="R34" s="119"/>
    </row>
    <row r="35" spans="1:18" ht="18" customHeight="1">
      <c r="A35" s="119"/>
      <c r="B35" s="119"/>
      <c r="C35" s="131"/>
      <c r="D35" s="287" t="s">
        <v>80</v>
      </c>
      <c r="E35" s="288"/>
      <c r="F35" s="289"/>
      <c r="G35" s="188">
        <v>0</v>
      </c>
      <c r="H35" s="189">
        <v>0</v>
      </c>
      <c r="I35" s="190">
        <f>SUM(G35:H35)</f>
        <v>0</v>
      </c>
      <c r="J35" s="191">
        <v>0</v>
      </c>
      <c r="K35" s="189">
        <v>0</v>
      </c>
      <c r="L35" s="188">
        <v>5</v>
      </c>
      <c r="M35" s="188">
        <v>3</v>
      </c>
      <c r="N35" s="188">
        <v>0</v>
      </c>
      <c r="O35" s="189">
        <v>3</v>
      </c>
      <c r="P35" s="188">
        <f t="shared" si="6"/>
        <v>11</v>
      </c>
      <c r="Q35" s="192">
        <f t="shared" si="7"/>
        <v>11</v>
      </c>
      <c r="R35" s="119"/>
    </row>
    <row r="36" spans="1:18" ht="18" customHeight="1">
      <c r="A36" s="119"/>
      <c r="B36" s="119"/>
      <c r="C36" s="131"/>
      <c r="D36" s="287" t="s">
        <v>81</v>
      </c>
      <c r="E36" s="288"/>
      <c r="F36" s="289"/>
      <c r="G36" s="199"/>
      <c r="H36" s="189">
        <v>0</v>
      </c>
      <c r="I36" s="190">
        <f>SUM(G36:H36)</f>
        <v>0</v>
      </c>
      <c r="J36" s="201"/>
      <c r="K36" s="189">
        <v>80</v>
      </c>
      <c r="L36" s="188">
        <v>96</v>
      </c>
      <c r="M36" s="188">
        <v>67</v>
      </c>
      <c r="N36" s="188">
        <v>48</v>
      </c>
      <c r="O36" s="189">
        <v>17</v>
      </c>
      <c r="P36" s="188">
        <f t="shared" si="6"/>
        <v>308</v>
      </c>
      <c r="Q36" s="192">
        <f t="shared" si="7"/>
        <v>308</v>
      </c>
      <c r="R36" s="119"/>
    </row>
    <row r="37" spans="1:18" ht="18" customHeight="1">
      <c r="A37" s="119"/>
      <c r="B37" s="119"/>
      <c r="C37" s="131"/>
      <c r="D37" s="287" t="s">
        <v>82</v>
      </c>
      <c r="E37" s="288"/>
      <c r="F37" s="289"/>
      <c r="G37" s="198"/>
      <c r="H37" s="199"/>
      <c r="I37" s="200"/>
      <c r="J37" s="202"/>
      <c r="K37" s="189">
        <v>0</v>
      </c>
      <c r="L37" s="188">
        <v>0</v>
      </c>
      <c r="M37" s="188">
        <v>0</v>
      </c>
      <c r="N37" s="188">
        <v>0</v>
      </c>
      <c r="O37" s="189">
        <v>0</v>
      </c>
      <c r="P37" s="188">
        <f t="shared" si="6"/>
        <v>0</v>
      </c>
      <c r="Q37" s="192">
        <f t="shared" si="7"/>
        <v>0</v>
      </c>
      <c r="R37" s="119"/>
    </row>
    <row r="38" spans="1:18" ht="18" customHeight="1">
      <c r="A38" s="119"/>
      <c r="B38" s="119"/>
      <c r="C38" s="152"/>
      <c r="D38" s="304" t="s">
        <v>83</v>
      </c>
      <c r="E38" s="305"/>
      <c r="F38" s="306"/>
      <c r="G38" s="193">
        <v>0</v>
      </c>
      <c r="H38" s="194">
        <v>0</v>
      </c>
      <c r="I38" s="195">
        <f>SUM(G38:H38)</f>
        <v>0</v>
      </c>
      <c r="J38" s="203"/>
      <c r="K38" s="194">
        <v>0</v>
      </c>
      <c r="L38" s="193">
        <v>0</v>
      </c>
      <c r="M38" s="193">
        <v>0</v>
      </c>
      <c r="N38" s="193">
        <v>0</v>
      </c>
      <c r="O38" s="194">
        <v>0</v>
      </c>
      <c r="P38" s="193">
        <f t="shared" si="6"/>
        <v>0</v>
      </c>
      <c r="Q38" s="197">
        <f t="shared" si="7"/>
        <v>0</v>
      </c>
      <c r="R38" s="119"/>
    </row>
    <row r="39" spans="1:18" ht="18" customHeight="1">
      <c r="A39" s="119"/>
      <c r="B39" s="119"/>
      <c r="C39" s="131" t="s">
        <v>104</v>
      </c>
      <c r="D39" s="133"/>
      <c r="E39" s="133"/>
      <c r="F39" s="133"/>
      <c r="G39" s="184">
        <f>SUM(G40:G42)</f>
        <v>1</v>
      </c>
      <c r="H39" s="184">
        <f>SUM(H40:H42)</f>
        <v>5</v>
      </c>
      <c r="I39" s="185">
        <f>SUM(I40:I42)</f>
        <v>6</v>
      </c>
      <c r="J39" s="204"/>
      <c r="K39" s="184">
        <f aca="true" t="shared" si="8" ref="K39:Q39">SUM(K40:K42)</f>
        <v>237</v>
      </c>
      <c r="L39" s="183">
        <f t="shared" si="8"/>
        <v>366</v>
      </c>
      <c r="M39" s="183">
        <f t="shared" si="8"/>
        <v>454</v>
      </c>
      <c r="N39" s="183">
        <f t="shared" si="8"/>
        <v>514</v>
      </c>
      <c r="O39" s="184">
        <f t="shared" si="8"/>
        <v>633</v>
      </c>
      <c r="P39" s="183">
        <f t="shared" si="8"/>
        <v>2204</v>
      </c>
      <c r="Q39" s="187">
        <f t="shared" si="8"/>
        <v>2210</v>
      </c>
      <c r="R39" s="119"/>
    </row>
    <row r="40" spans="1:18" ht="18" customHeight="1">
      <c r="A40" s="119"/>
      <c r="B40" s="119"/>
      <c r="C40" s="131"/>
      <c r="D40" s="140" t="s">
        <v>31</v>
      </c>
      <c r="E40" s="140"/>
      <c r="F40" s="144"/>
      <c r="G40" s="189">
        <v>0</v>
      </c>
      <c r="H40" s="189">
        <v>4</v>
      </c>
      <c r="I40" s="190">
        <f>SUM(G40:H40)</f>
        <v>4</v>
      </c>
      <c r="J40" s="201"/>
      <c r="K40" s="189">
        <v>78</v>
      </c>
      <c r="L40" s="188">
        <v>160</v>
      </c>
      <c r="M40" s="188">
        <v>208</v>
      </c>
      <c r="N40" s="188">
        <v>266</v>
      </c>
      <c r="O40" s="189">
        <v>290</v>
      </c>
      <c r="P40" s="188">
        <f>SUM(J40:O40)</f>
        <v>1002</v>
      </c>
      <c r="Q40" s="192">
        <f>I40+P40</f>
        <v>1006</v>
      </c>
      <c r="R40" s="119"/>
    </row>
    <row r="41" spans="1:18" ht="18" customHeight="1">
      <c r="A41" s="119"/>
      <c r="B41" s="119"/>
      <c r="C41" s="131"/>
      <c r="D41" s="140" t="s">
        <v>32</v>
      </c>
      <c r="E41" s="140"/>
      <c r="F41" s="144"/>
      <c r="G41" s="188">
        <v>1</v>
      </c>
      <c r="H41" s="189">
        <v>1</v>
      </c>
      <c r="I41" s="190">
        <f>SUM(G41:H41)</f>
        <v>2</v>
      </c>
      <c r="J41" s="202"/>
      <c r="K41" s="189">
        <v>151</v>
      </c>
      <c r="L41" s="188">
        <v>194</v>
      </c>
      <c r="M41" s="188">
        <v>211</v>
      </c>
      <c r="N41" s="188">
        <v>174</v>
      </c>
      <c r="O41" s="189">
        <v>128</v>
      </c>
      <c r="P41" s="188">
        <f>SUM(J41:O41)</f>
        <v>858</v>
      </c>
      <c r="Q41" s="192">
        <f>I41+P41</f>
        <v>860</v>
      </c>
      <c r="R41" s="119"/>
    </row>
    <row r="42" spans="1:18" ht="18" customHeight="1">
      <c r="A42" s="119"/>
      <c r="B42" s="119"/>
      <c r="C42" s="131"/>
      <c r="D42" s="153" t="s">
        <v>33</v>
      </c>
      <c r="E42" s="153"/>
      <c r="F42" s="154"/>
      <c r="G42" s="205">
        <v>0</v>
      </c>
      <c r="H42" s="206">
        <v>0</v>
      </c>
      <c r="I42" s="207">
        <f>SUM(G42:H42)</f>
        <v>0</v>
      </c>
      <c r="J42" s="208"/>
      <c r="K42" s="209">
        <v>8</v>
      </c>
      <c r="L42" s="210">
        <v>12</v>
      </c>
      <c r="M42" s="210">
        <v>35</v>
      </c>
      <c r="N42" s="210">
        <v>74</v>
      </c>
      <c r="O42" s="209">
        <v>215</v>
      </c>
      <c r="P42" s="210">
        <f>SUM(J42:O42)</f>
        <v>344</v>
      </c>
      <c r="Q42" s="211">
        <f>I42+P42</f>
        <v>344</v>
      </c>
      <c r="R42" s="119"/>
    </row>
    <row r="43" spans="1:18" ht="18" customHeight="1" thickBot="1">
      <c r="A43" s="119"/>
      <c r="B43" s="119"/>
      <c r="C43" s="157"/>
      <c r="D43" s="158" t="s">
        <v>84</v>
      </c>
      <c r="E43" s="158"/>
      <c r="F43" s="158"/>
      <c r="G43" s="212">
        <f aca="true" t="shared" si="9" ref="G43:Q43">G12+G32+G39</f>
        <v>2819</v>
      </c>
      <c r="H43" s="213">
        <f t="shared" si="9"/>
        <v>1230</v>
      </c>
      <c r="I43" s="214">
        <f t="shared" si="9"/>
        <v>4049</v>
      </c>
      <c r="J43" s="215">
        <f>J12+J32+J39</f>
        <v>1658</v>
      </c>
      <c r="K43" s="213">
        <f t="shared" si="9"/>
        <v>6132</v>
      </c>
      <c r="L43" s="212">
        <f t="shared" si="9"/>
        <v>4793</v>
      </c>
      <c r="M43" s="212">
        <f t="shared" si="9"/>
        <v>3982</v>
      </c>
      <c r="N43" s="212">
        <f t="shared" si="9"/>
        <v>2498</v>
      </c>
      <c r="O43" s="213">
        <f t="shared" si="9"/>
        <v>2852</v>
      </c>
      <c r="P43" s="212">
        <f t="shared" si="9"/>
        <v>21915</v>
      </c>
      <c r="Q43" s="216">
        <f t="shared" si="9"/>
        <v>25964</v>
      </c>
      <c r="R43" s="119"/>
    </row>
    <row r="44" spans="3:17" ht="18" customHeight="1">
      <c r="C44" s="124" t="s">
        <v>85</v>
      </c>
      <c r="D44" s="125"/>
      <c r="E44" s="125"/>
      <c r="F44" s="12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</row>
    <row r="45" spans="3:17" ht="18" customHeight="1">
      <c r="C45" s="128" t="s">
        <v>70</v>
      </c>
      <c r="D45" s="129"/>
      <c r="E45" s="129"/>
      <c r="F45" s="130"/>
      <c r="G45" s="183">
        <f aca="true" t="shared" si="10" ref="G45:Q45">G46+G52+G55+G59+G61+G62</f>
        <v>3589068</v>
      </c>
      <c r="H45" s="184">
        <f t="shared" si="10"/>
        <v>2480535</v>
      </c>
      <c r="I45" s="185">
        <f t="shared" si="10"/>
        <v>6069603</v>
      </c>
      <c r="J45" s="186">
        <f t="shared" si="10"/>
        <v>2669613</v>
      </c>
      <c r="K45" s="184">
        <f t="shared" si="10"/>
        <v>16673315</v>
      </c>
      <c r="L45" s="183">
        <f t="shared" si="10"/>
        <v>14837674</v>
      </c>
      <c r="M45" s="183">
        <f t="shared" si="10"/>
        <v>14478435</v>
      </c>
      <c r="N45" s="183">
        <f t="shared" si="10"/>
        <v>9029273</v>
      </c>
      <c r="O45" s="184">
        <f t="shared" si="10"/>
        <v>11272675</v>
      </c>
      <c r="P45" s="183">
        <f t="shared" si="10"/>
        <v>68960985</v>
      </c>
      <c r="Q45" s="187">
        <f t="shared" si="10"/>
        <v>75030588</v>
      </c>
    </row>
    <row r="46" spans="3:17" ht="18" customHeight="1">
      <c r="C46" s="131"/>
      <c r="D46" s="132" t="s">
        <v>91</v>
      </c>
      <c r="E46" s="133"/>
      <c r="F46" s="133"/>
      <c r="G46" s="188">
        <f aca="true" t="shared" si="11" ref="G46:Q46">SUM(G47:G51)</f>
        <v>1842791</v>
      </c>
      <c r="H46" s="189">
        <f t="shared" si="11"/>
        <v>987934</v>
      </c>
      <c r="I46" s="190">
        <f t="shared" si="11"/>
        <v>2830725</v>
      </c>
      <c r="J46" s="191">
        <f t="shared" si="11"/>
        <v>1285356</v>
      </c>
      <c r="K46" s="189">
        <f t="shared" si="11"/>
        <v>7380787</v>
      </c>
      <c r="L46" s="188">
        <f t="shared" si="11"/>
        <v>6020692</v>
      </c>
      <c r="M46" s="188">
        <f t="shared" si="11"/>
        <v>6040767</v>
      </c>
      <c r="N46" s="188">
        <f t="shared" si="11"/>
        <v>4147830</v>
      </c>
      <c r="O46" s="189">
        <f t="shared" si="11"/>
        <v>7076562</v>
      </c>
      <c r="P46" s="188">
        <f t="shared" si="11"/>
        <v>31951994</v>
      </c>
      <c r="Q46" s="192">
        <f t="shared" si="11"/>
        <v>34782719</v>
      </c>
    </row>
    <row r="47" spans="3:17" ht="18" customHeight="1">
      <c r="C47" s="131"/>
      <c r="D47" s="134"/>
      <c r="E47" s="135" t="s">
        <v>92</v>
      </c>
      <c r="F47" s="136"/>
      <c r="G47" s="188">
        <v>1683341</v>
      </c>
      <c r="H47" s="189">
        <v>807540</v>
      </c>
      <c r="I47" s="190">
        <f>SUM(G47:H47)</f>
        <v>2490881</v>
      </c>
      <c r="J47" s="191">
        <v>1206419</v>
      </c>
      <c r="K47" s="189">
        <v>6282296</v>
      </c>
      <c r="L47" s="188">
        <v>4873861</v>
      </c>
      <c r="M47" s="188">
        <v>4638581</v>
      </c>
      <c r="N47" s="188">
        <v>3019379</v>
      </c>
      <c r="O47" s="189">
        <v>4450870</v>
      </c>
      <c r="P47" s="188">
        <f>SUM(J47:O47)</f>
        <v>24471406</v>
      </c>
      <c r="Q47" s="192">
        <f>I47+P47</f>
        <v>26962287</v>
      </c>
    </row>
    <row r="48" spans="3:17" ht="18" customHeight="1">
      <c r="C48" s="131"/>
      <c r="D48" s="134"/>
      <c r="E48" s="135" t="s">
        <v>93</v>
      </c>
      <c r="F48" s="136"/>
      <c r="G48" s="188">
        <v>0</v>
      </c>
      <c r="H48" s="189">
        <v>0</v>
      </c>
      <c r="I48" s="190">
        <f>SUM(G48:H48)</f>
        <v>0</v>
      </c>
      <c r="J48" s="191">
        <v>0</v>
      </c>
      <c r="K48" s="189">
        <v>22350</v>
      </c>
      <c r="L48" s="188">
        <v>79100</v>
      </c>
      <c r="M48" s="188">
        <v>156675</v>
      </c>
      <c r="N48" s="188">
        <v>205553</v>
      </c>
      <c r="O48" s="189">
        <v>956629</v>
      </c>
      <c r="P48" s="188">
        <f>SUM(J48:O48)</f>
        <v>1420307</v>
      </c>
      <c r="Q48" s="192">
        <f>I48+P48</f>
        <v>1420307</v>
      </c>
    </row>
    <row r="49" spans="3:17" ht="18" customHeight="1">
      <c r="C49" s="131"/>
      <c r="D49" s="134"/>
      <c r="E49" s="135" t="s">
        <v>94</v>
      </c>
      <c r="F49" s="136"/>
      <c r="G49" s="188">
        <v>111650</v>
      </c>
      <c r="H49" s="189">
        <v>148094</v>
      </c>
      <c r="I49" s="190">
        <f>SUM(G49:H49)</f>
        <v>259744</v>
      </c>
      <c r="J49" s="191">
        <v>46667</v>
      </c>
      <c r="K49" s="189">
        <v>857191</v>
      </c>
      <c r="L49" s="188">
        <v>846501</v>
      </c>
      <c r="M49" s="188">
        <v>1071721</v>
      </c>
      <c r="N49" s="188">
        <v>775248</v>
      </c>
      <c r="O49" s="189">
        <v>1493233</v>
      </c>
      <c r="P49" s="188">
        <f>SUM(J49:O49)</f>
        <v>5090561</v>
      </c>
      <c r="Q49" s="192">
        <f>I49+P49</f>
        <v>5350305</v>
      </c>
    </row>
    <row r="50" spans="3:17" ht="18" customHeight="1">
      <c r="C50" s="131"/>
      <c r="D50" s="134"/>
      <c r="E50" s="135" t="s">
        <v>95</v>
      </c>
      <c r="F50" s="136"/>
      <c r="G50" s="188">
        <v>19760</v>
      </c>
      <c r="H50" s="189">
        <v>9880</v>
      </c>
      <c r="I50" s="190">
        <f>SUM(G50:H50)</f>
        <v>29640</v>
      </c>
      <c r="J50" s="191">
        <v>3120</v>
      </c>
      <c r="K50" s="189">
        <v>39120</v>
      </c>
      <c r="L50" s="188">
        <v>40920</v>
      </c>
      <c r="M50" s="188">
        <v>32680</v>
      </c>
      <c r="N50" s="188">
        <v>16640</v>
      </c>
      <c r="O50" s="189">
        <v>46200</v>
      </c>
      <c r="P50" s="188">
        <f>SUM(J50:O50)</f>
        <v>178680</v>
      </c>
      <c r="Q50" s="192">
        <f>I50+P50</f>
        <v>208320</v>
      </c>
    </row>
    <row r="51" spans="3:17" ht="18" customHeight="1">
      <c r="C51" s="131"/>
      <c r="D51" s="134"/>
      <c r="E51" s="298" t="s">
        <v>105</v>
      </c>
      <c r="F51" s="299"/>
      <c r="G51" s="188">
        <v>28040</v>
      </c>
      <c r="H51" s="189">
        <v>22420</v>
      </c>
      <c r="I51" s="190">
        <f>SUM(G51:H51)</f>
        <v>50460</v>
      </c>
      <c r="J51" s="191">
        <v>29150</v>
      </c>
      <c r="K51" s="189">
        <v>179830</v>
      </c>
      <c r="L51" s="188">
        <v>180310</v>
      </c>
      <c r="M51" s="188">
        <v>141110</v>
      </c>
      <c r="N51" s="188">
        <v>131010</v>
      </c>
      <c r="O51" s="189">
        <v>129630</v>
      </c>
      <c r="P51" s="188">
        <f>SUM(J51:O51)</f>
        <v>791040</v>
      </c>
      <c r="Q51" s="192">
        <f>I51+P51</f>
        <v>841500</v>
      </c>
    </row>
    <row r="52" spans="3:17" ht="18" customHeight="1">
      <c r="C52" s="131"/>
      <c r="D52" s="132" t="s">
        <v>71</v>
      </c>
      <c r="E52" s="137"/>
      <c r="F52" s="136"/>
      <c r="G52" s="188">
        <f aca="true" t="shared" si="12" ref="G52:Q52">SUM(G53:G54)</f>
        <v>896302</v>
      </c>
      <c r="H52" s="189">
        <f t="shared" si="12"/>
        <v>911381</v>
      </c>
      <c r="I52" s="190">
        <f t="shared" si="12"/>
        <v>1807683</v>
      </c>
      <c r="J52" s="191">
        <f t="shared" si="12"/>
        <v>608317</v>
      </c>
      <c r="K52" s="189">
        <f t="shared" si="12"/>
        <v>5112651</v>
      </c>
      <c r="L52" s="188">
        <f t="shared" si="12"/>
        <v>4624262</v>
      </c>
      <c r="M52" s="188">
        <f t="shared" si="12"/>
        <v>4115832</v>
      </c>
      <c r="N52" s="188">
        <f t="shared" si="12"/>
        <v>1933158</v>
      </c>
      <c r="O52" s="189">
        <f t="shared" si="12"/>
        <v>1328032</v>
      </c>
      <c r="P52" s="188">
        <f t="shared" si="12"/>
        <v>17722252</v>
      </c>
      <c r="Q52" s="192">
        <f t="shared" si="12"/>
        <v>19529935</v>
      </c>
    </row>
    <row r="53" spans="3:17" ht="18" customHeight="1">
      <c r="C53" s="131"/>
      <c r="D53" s="134"/>
      <c r="E53" s="138" t="s">
        <v>97</v>
      </c>
      <c r="F53" s="138"/>
      <c r="G53" s="188">
        <v>799515</v>
      </c>
      <c r="H53" s="189">
        <v>795216</v>
      </c>
      <c r="I53" s="190">
        <f>SUM(G53:H53)</f>
        <v>1594731</v>
      </c>
      <c r="J53" s="191">
        <v>528137</v>
      </c>
      <c r="K53" s="189">
        <v>4228394</v>
      </c>
      <c r="L53" s="188">
        <v>3726486</v>
      </c>
      <c r="M53" s="188">
        <v>3100541</v>
      </c>
      <c r="N53" s="188">
        <v>1499315</v>
      </c>
      <c r="O53" s="189">
        <v>953331</v>
      </c>
      <c r="P53" s="188">
        <f>SUM(J53:O53)</f>
        <v>14036204</v>
      </c>
      <c r="Q53" s="192">
        <f>I53+P53</f>
        <v>15630935</v>
      </c>
    </row>
    <row r="54" spans="3:17" ht="18" customHeight="1">
      <c r="C54" s="131"/>
      <c r="D54" s="134"/>
      <c r="E54" s="138" t="s">
        <v>98</v>
      </c>
      <c r="F54" s="138"/>
      <c r="G54" s="188">
        <v>96787</v>
      </c>
      <c r="H54" s="189">
        <v>116165</v>
      </c>
      <c r="I54" s="190">
        <f>SUM(G54:H54)</f>
        <v>212952</v>
      </c>
      <c r="J54" s="191">
        <v>80180</v>
      </c>
      <c r="K54" s="189">
        <v>884257</v>
      </c>
      <c r="L54" s="188">
        <v>897776</v>
      </c>
      <c r="M54" s="188">
        <v>1015291</v>
      </c>
      <c r="N54" s="188">
        <v>433843</v>
      </c>
      <c r="O54" s="189">
        <v>374701</v>
      </c>
      <c r="P54" s="188">
        <f>SUM(J54:O54)</f>
        <v>3686048</v>
      </c>
      <c r="Q54" s="192">
        <f>I54+P54</f>
        <v>3899000</v>
      </c>
    </row>
    <row r="55" spans="3:17" ht="18" customHeight="1">
      <c r="C55" s="131"/>
      <c r="D55" s="132" t="s">
        <v>72</v>
      </c>
      <c r="E55" s="133"/>
      <c r="F55" s="133"/>
      <c r="G55" s="188">
        <f aca="true" t="shared" si="13" ref="G55:Q55">SUM(G56:G58)</f>
        <v>11651</v>
      </c>
      <c r="H55" s="189">
        <f t="shared" si="13"/>
        <v>46305</v>
      </c>
      <c r="I55" s="190">
        <f t="shared" si="13"/>
        <v>57956</v>
      </c>
      <c r="J55" s="191">
        <f t="shared" si="13"/>
        <v>4536</v>
      </c>
      <c r="K55" s="189">
        <f t="shared" si="13"/>
        <v>577004</v>
      </c>
      <c r="L55" s="188">
        <f t="shared" si="13"/>
        <v>1004333</v>
      </c>
      <c r="M55" s="188">
        <f t="shared" si="13"/>
        <v>1303679</v>
      </c>
      <c r="N55" s="188">
        <f t="shared" si="13"/>
        <v>900132</v>
      </c>
      <c r="O55" s="189">
        <f t="shared" si="13"/>
        <v>1015928</v>
      </c>
      <c r="P55" s="188">
        <f t="shared" si="13"/>
        <v>4805612</v>
      </c>
      <c r="Q55" s="192">
        <f t="shared" si="13"/>
        <v>4863568</v>
      </c>
    </row>
    <row r="56" spans="3:17" ht="18" customHeight="1">
      <c r="C56" s="131"/>
      <c r="D56" s="134"/>
      <c r="E56" s="135" t="s">
        <v>99</v>
      </c>
      <c r="F56" s="136"/>
      <c r="G56" s="188">
        <v>7023</v>
      </c>
      <c r="H56" s="189">
        <v>36549</v>
      </c>
      <c r="I56" s="190">
        <f>SUM(G56:H56)</f>
        <v>43572</v>
      </c>
      <c r="J56" s="191">
        <v>4536</v>
      </c>
      <c r="K56" s="189">
        <v>444872</v>
      </c>
      <c r="L56" s="188">
        <v>783291</v>
      </c>
      <c r="M56" s="188">
        <v>961708</v>
      </c>
      <c r="N56" s="188">
        <v>711017</v>
      </c>
      <c r="O56" s="189">
        <v>707217</v>
      </c>
      <c r="P56" s="188">
        <f>SUM(J56:O56)</f>
        <v>3612641</v>
      </c>
      <c r="Q56" s="192">
        <f>I56+P56</f>
        <v>3656213</v>
      </c>
    </row>
    <row r="57" spans="3:17" ht="18" customHeight="1">
      <c r="C57" s="131"/>
      <c r="D57" s="134"/>
      <c r="E57" s="287" t="s">
        <v>100</v>
      </c>
      <c r="F57" s="289"/>
      <c r="G57" s="188">
        <v>4628</v>
      </c>
      <c r="H57" s="189">
        <v>9756</v>
      </c>
      <c r="I57" s="190">
        <f>SUM(G57:H57)</f>
        <v>14384</v>
      </c>
      <c r="J57" s="191">
        <v>0</v>
      </c>
      <c r="K57" s="189">
        <v>132132</v>
      </c>
      <c r="L57" s="188">
        <v>217869</v>
      </c>
      <c r="M57" s="188">
        <v>341971</v>
      </c>
      <c r="N57" s="188">
        <v>189115</v>
      </c>
      <c r="O57" s="189">
        <v>308711</v>
      </c>
      <c r="P57" s="188">
        <f>SUM(J57:O57)</f>
        <v>1189798</v>
      </c>
      <c r="Q57" s="192">
        <f>I57+P57</f>
        <v>1204182</v>
      </c>
    </row>
    <row r="58" spans="3:17" ht="18" customHeight="1">
      <c r="C58" s="131"/>
      <c r="D58" s="138"/>
      <c r="E58" s="287" t="s">
        <v>101</v>
      </c>
      <c r="F58" s="289"/>
      <c r="G58" s="188">
        <v>0</v>
      </c>
      <c r="H58" s="189">
        <v>0</v>
      </c>
      <c r="I58" s="190">
        <f>SUM(G58:H58)</f>
        <v>0</v>
      </c>
      <c r="J58" s="191">
        <v>0</v>
      </c>
      <c r="K58" s="189">
        <v>0</v>
      </c>
      <c r="L58" s="188">
        <v>3173</v>
      </c>
      <c r="M58" s="188">
        <v>0</v>
      </c>
      <c r="N58" s="188">
        <v>0</v>
      </c>
      <c r="O58" s="189">
        <v>0</v>
      </c>
      <c r="P58" s="188">
        <f>SUM(J58:O58)</f>
        <v>3173</v>
      </c>
      <c r="Q58" s="192">
        <f>I58+P58</f>
        <v>3173</v>
      </c>
    </row>
    <row r="59" spans="3:17" ht="18" customHeight="1">
      <c r="C59" s="131"/>
      <c r="D59" s="132" t="s">
        <v>73</v>
      </c>
      <c r="E59" s="133"/>
      <c r="F59" s="139"/>
      <c r="G59" s="188">
        <f aca="true" t="shared" si="14" ref="G59:Q59">G60</f>
        <v>109501</v>
      </c>
      <c r="H59" s="189">
        <f t="shared" si="14"/>
        <v>84515</v>
      </c>
      <c r="I59" s="190">
        <f t="shared" si="14"/>
        <v>194016</v>
      </c>
      <c r="J59" s="191">
        <f t="shared" si="14"/>
        <v>67180</v>
      </c>
      <c r="K59" s="189">
        <f t="shared" si="14"/>
        <v>436858</v>
      </c>
      <c r="L59" s="188">
        <f t="shared" si="14"/>
        <v>1020517</v>
      </c>
      <c r="M59" s="188">
        <f t="shared" si="14"/>
        <v>1011657</v>
      </c>
      <c r="N59" s="188">
        <f t="shared" si="14"/>
        <v>649557</v>
      </c>
      <c r="O59" s="189">
        <f t="shared" si="14"/>
        <v>833966</v>
      </c>
      <c r="P59" s="188">
        <f t="shared" si="14"/>
        <v>4019735</v>
      </c>
      <c r="Q59" s="192">
        <f t="shared" si="14"/>
        <v>4213751</v>
      </c>
    </row>
    <row r="60" spans="3:17" ht="18" customHeight="1">
      <c r="C60" s="131"/>
      <c r="D60" s="134"/>
      <c r="E60" s="135" t="s">
        <v>102</v>
      </c>
      <c r="F60" s="136"/>
      <c r="G60" s="188">
        <v>109501</v>
      </c>
      <c r="H60" s="189">
        <v>84515</v>
      </c>
      <c r="I60" s="190">
        <f>SUM(G60:H60)</f>
        <v>194016</v>
      </c>
      <c r="J60" s="191">
        <v>67180</v>
      </c>
      <c r="K60" s="189">
        <v>436858</v>
      </c>
      <c r="L60" s="188">
        <v>1020517</v>
      </c>
      <c r="M60" s="188">
        <v>1011657</v>
      </c>
      <c r="N60" s="188">
        <v>649557</v>
      </c>
      <c r="O60" s="189">
        <v>833966</v>
      </c>
      <c r="P60" s="188">
        <f>SUM(J60:O60)</f>
        <v>4019735</v>
      </c>
      <c r="Q60" s="192">
        <f>I60+P60</f>
        <v>4213751</v>
      </c>
    </row>
    <row r="61" spans="3:17" ht="18" customHeight="1">
      <c r="C61" s="159"/>
      <c r="D61" s="135" t="s">
        <v>106</v>
      </c>
      <c r="E61" s="137"/>
      <c r="F61" s="137"/>
      <c r="G61" s="219">
        <v>206423</v>
      </c>
      <c r="H61" s="219">
        <v>238500</v>
      </c>
      <c r="I61" s="220">
        <f>SUM(G61:H61)</f>
        <v>444923</v>
      </c>
      <c r="J61" s="221">
        <v>63924</v>
      </c>
      <c r="K61" s="219">
        <v>1183715</v>
      </c>
      <c r="L61" s="222">
        <v>887170</v>
      </c>
      <c r="M61" s="222">
        <v>854580</v>
      </c>
      <c r="N61" s="222">
        <v>820966</v>
      </c>
      <c r="O61" s="219">
        <v>435337</v>
      </c>
      <c r="P61" s="222">
        <f>SUM(J61:O61)</f>
        <v>4245692</v>
      </c>
      <c r="Q61" s="223">
        <f>I61+P61</f>
        <v>4690615</v>
      </c>
    </row>
    <row r="62" spans="3:17" ht="18" customHeight="1">
      <c r="C62" s="146"/>
      <c r="D62" s="147" t="s">
        <v>107</v>
      </c>
      <c r="E62" s="148"/>
      <c r="F62" s="148"/>
      <c r="G62" s="193">
        <v>522400</v>
      </c>
      <c r="H62" s="194">
        <v>211900</v>
      </c>
      <c r="I62" s="195">
        <f>SUM(G62:H62)</f>
        <v>734300</v>
      </c>
      <c r="J62" s="196">
        <v>640300</v>
      </c>
      <c r="K62" s="194">
        <v>1982300</v>
      </c>
      <c r="L62" s="193">
        <v>1280700</v>
      </c>
      <c r="M62" s="193">
        <v>1151920</v>
      </c>
      <c r="N62" s="193">
        <v>577630</v>
      </c>
      <c r="O62" s="194">
        <v>582850</v>
      </c>
      <c r="P62" s="195">
        <f>SUM(J62:O62)</f>
        <v>6215700</v>
      </c>
      <c r="Q62" s="197">
        <f>I62+P62</f>
        <v>6950000</v>
      </c>
    </row>
    <row r="63" spans="3:17" ht="18" customHeight="1">
      <c r="C63" s="128" t="s">
        <v>77</v>
      </c>
      <c r="D63" s="149"/>
      <c r="E63" s="150"/>
      <c r="F63" s="151"/>
      <c r="G63" s="183">
        <f aca="true" t="shared" si="15" ref="G63:Q63">SUM(G64:G69)</f>
        <v>4040</v>
      </c>
      <c r="H63" s="184">
        <f t="shared" si="15"/>
        <v>0</v>
      </c>
      <c r="I63" s="185">
        <f t="shared" si="15"/>
        <v>4040</v>
      </c>
      <c r="J63" s="186">
        <f t="shared" si="15"/>
        <v>0</v>
      </c>
      <c r="K63" s="184">
        <f t="shared" si="15"/>
        <v>2122403</v>
      </c>
      <c r="L63" s="183">
        <f t="shared" si="15"/>
        <v>2735670</v>
      </c>
      <c r="M63" s="183">
        <f t="shared" si="15"/>
        <v>2156331</v>
      </c>
      <c r="N63" s="183">
        <f t="shared" si="15"/>
        <v>1506346</v>
      </c>
      <c r="O63" s="184">
        <f t="shared" si="15"/>
        <v>705424</v>
      </c>
      <c r="P63" s="183">
        <f t="shared" si="15"/>
        <v>9226174</v>
      </c>
      <c r="Q63" s="187">
        <f t="shared" si="15"/>
        <v>9230214</v>
      </c>
    </row>
    <row r="64" spans="3:17" ht="18" customHeight="1">
      <c r="C64" s="131"/>
      <c r="D64" s="287" t="s">
        <v>78</v>
      </c>
      <c r="E64" s="288"/>
      <c r="F64" s="289"/>
      <c r="G64" s="198"/>
      <c r="H64" s="199"/>
      <c r="I64" s="200"/>
      <c r="J64" s="201"/>
      <c r="K64" s="189">
        <v>0</v>
      </c>
      <c r="L64" s="188">
        <v>0</v>
      </c>
      <c r="M64" s="188">
        <v>0</v>
      </c>
      <c r="N64" s="188">
        <v>0</v>
      </c>
      <c r="O64" s="189">
        <v>0</v>
      </c>
      <c r="P64" s="188">
        <f aca="true" t="shared" si="16" ref="P64:P69">SUM(J64:O64)</f>
        <v>0</v>
      </c>
      <c r="Q64" s="192">
        <f aca="true" t="shared" si="17" ref="Q64:Q69">I64+P64</f>
        <v>0</v>
      </c>
    </row>
    <row r="65" spans="3:17" ht="18" customHeight="1">
      <c r="C65" s="131"/>
      <c r="D65" s="287" t="s">
        <v>79</v>
      </c>
      <c r="E65" s="288"/>
      <c r="F65" s="289"/>
      <c r="G65" s="188">
        <v>4040</v>
      </c>
      <c r="H65" s="189">
        <v>0</v>
      </c>
      <c r="I65" s="190">
        <f>SUM(G65:H65)</f>
        <v>4040</v>
      </c>
      <c r="J65" s="191">
        <v>0</v>
      </c>
      <c r="K65" s="189">
        <v>101783</v>
      </c>
      <c r="L65" s="188">
        <v>214652</v>
      </c>
      <c r="M65" s="188">
        <v>342598</v>
      </c>
      <c r="N65" s="188">
        <v>217948</v>
      </c>
      <c r="O65" s="189">
        <v>187656</v>
      </c>
      <c r="P65" s="188">
        <f t="shared" si="16"/>
        <v>1064637</v>
      </c>
      <c r="Q65" s="192">
        <f t="shared" si="17"/>
        <v>1068677</v>
      </c>
    </row>
    <row r="66" spans="3:17" ht="18" customHeight="1">
      <c r="C66" s="131"/>
      <c r="D66" s="287" t="s">
        <v>80</v>
      </c>
      <c r="E66" s="288"/>
      <c r="F66" s="289"/>
      <c r="G66" s="188">
        <v>0</v>
      </c>
      <c r="H66" s="189">
        <v>0</v>
      </c>
      <c r="I66" s="190">
        <f>SUM(G66:H66)</f>
        <v>0</v>
      </c>
      <c r="J66" s="191">
        <v>0</v>
      </c>
      <c r="K66" s="189">
        <v>0</v>
      </c>
      <c r="L66" s="188">
        <v>72388</v>
      </c>
      <c r="M66" s="188">
        <v>69858</v>
      </c>
      <c r="N66" s="188">
        <v>0</v>
      </c>
      <c r="O66" s="189">
        <v>76210</v>
      </c>
      <c r="P66" s="188">
        <f t="shared" si="16"/>
        <v>218456</v>
      </c>
      <c r="Q66" s="192">
        <f t="shared" si="17"/>
        <v>218456</v>
      </c>
    </row>
    <row r="67" spans="3:17" ht="18" customHeight="1">
      <c r="C67" s="131"/>
      <c r="D67" s="287" t="s">
        <v>81</v>
      </c>
      <c r="E67" s="288"/>
      <c r="F67" s="289"/>
      <c r="G67" s="199"/>
      <c r="H67" s="189">
        <v>0</v>
      </c>
      <c r="I67" s="190">
        <f>SUM(G67:H67)</f>
        <v>0</v>
      </c>
      <c r="J67" s="201"/>
      <c r="K67" s="189">
        <v>2020620</v>
      </c>
      <c r="L67" s="188">
        <v>2448630</v>
      </c>
      <c r="M67" s="188">
        <v>1743875</v>
      </c>
      <c r="N67" s="188">
        <v>1288398</v>
      </c>
      <c r="O67" s="189">
        <v>441558</v>
      </c>
      <c r="P67" s="188">
        <f t="shared" si="16"/>
        <v>7943081</v>
      </c>
      <c r="Q67" s="192">
        <f t="shared" si="17"/>
        <v>7943081</v>
      </c>
    </row>
    <row r="68" spans="3:17" ht="18" customHeight="1">
      <c r="C68" s="131"/>
      <c r="D68" s="287" t="s">
        <v>82</v>
      </c>
      <c r="E68" s="288"/>
      <c r="F68" s="289"/>
      <c r="G68" s="198"/>
      <c r="H68" s="199"/>
      <c r="I68" s="200"/>
      <c r="J68" s="202"/>
      <c r="K68" s="189">
        <v>0</v>
      </c>
      <c r="L68" s="188">
        <v>0</v>
      </c>
      <c r="M68" s="188">
        <v>0</v>
      </c>
      <c r="N68" s="188">
        <v>0</v>
      </c>
      <c r="O68" s="189">
        <v>0</v>
      </c>
      <c r="P68" s="188">
        <f t="shared" si="16"/>
        <v>0</v>
      </c>
      <c r="Q68" s="192">
        <f t="shared" si="17"/>
        <v>0</v>
      </c>
    </row>
    <row r="69" spans="3:17" ht="18" customHeight="1">
      <c r="C69" s="152"/>
      <c r="D69" s="304" t="s">
        <v>83</v>
      </c>
      <c r="E69" s="305"/>
      <c r="F69" s="306"/>
      <c r="G69" s="193">
        <v>0</v>
      </c>
      <c r="H69" s="194">
        <v>0</v>
      </c>
      <c r="I69" s="195">
        <f>SUM(G69:H69)</f>
        <v>0</v>
      </c>
      <c r="J69" s="203"/>
      <c r="K69" s="194">
        <v>0</v>
      </c>
      <c r="L69" s="193">
        <v>0</v>
      </c>
      <c r="M69" s="193">
        <v>0</v>
      </c>
      <c r="N69" s="193">
        <v>0</v>
      </c>
      <c r="O69" s="194">
        <v>0</v>
      </c>
      <c r="P69" s="193">
        <f t="shared" si="16"/>
        <v>0</v>
      </c>
      <c r="Q69" s="197">
        <f t="shared" si="17"/>
        <v>0</v>
      </c>
    </row>
    <row r="70" spans="3:17" ht="18" customHeight="1">
      <c r="C70" s="131" t="s">
        <v>104</v>
      </c>
      <c r="D70" s="133"/>
      <c r="E70" s="133"/>
      <c r="F70" s="133"/>
      <c r="G70" s="184">
        <f>SUM(G71:G73)</f>
        <v>24900</v>
      </c>
      <c r="H70" s="184">
        <f>SUM(H71:H73)</f>
        <v>106281</v>
      </c>
      <c r="I70" s="185">
        <f>SUM(I71:I73)</f>
        <v>131181</v>
      </c>
      <c r="J70" s="204"/>
      <c r="K70" s="184">
        <f aca="true" t="shared" si="18" ref="K70:Q70">SUM(K71:K73)</f>
        <v>5331341</v>
      </c>
      <c r="L70" s="183">
        <f t="shared" si="18"/>
        <v>8695113</v>
      </c>
      <c r="M70" s="183">
        <f t="shared" si="18"/>
        <v>11531061</v>
      </c>
      <c r="N70" s="183">
        <f t="shared" si="18"/>
        <v>14745500</v>
      </c>
      <c r="O70" s="184">
        <f t="shared" si="18"/>
        <v>20174121</v>
      </c>
      <c r="P70" s="183">
        <f t="shared" si="18"/>
        <v>60477136</v>
      </c>
      <c r="Q70" s="187">
        <f t="shared" si="18"/>
        <v>60608317</v>
      </c>
    </row>
    <row r="71" spans="3:17" ht="18" customHeight="1">
      <c r="C71" s="131"/>
      <c r="D71" s="140" t="s">
        <v>31</v>
      </c>
      <c r="E71" s="140"/>
      <c r="F71" s="144"/>
      <c r="G71" s="189">
        <v>0</v>
      </c>
      <c r="H71" s="189">
        <v>83198</v>
      </c>
      <c r="I71" s="190">
        <f>SUM(G71:H71)</f>
        <v>83198</v>
      </c>
      <c r="J71" s="201"/>
      <c r="K71" s="189">
        <v>1572196</v>
      </c>
      <c r="L71" s="188">
        <v>3560278</v>
      </c>
      <c r="M71" s="188">
        <v>4877113</v>
      </c>
      <c r="N71" s="188">
        <v>7059004</v>
      </c>
      <c r="O71" s="189">
        <v>7932630</v>
      </c>
      <c r="P71" s="188">
        <f>SUM(J71:O71)</f>
        <v>25001221</v>
      </c>
      <c r="Q71" s="192">
        <f>I71+P71</f>
        <v>25084419</v>
      </c>
    </row>
    <row r="72" spans="3:17" ht="18" customHeight="1">
      <c r="C72" s="131"/>
      <c r="D72" s="140" t="s">
        <v>32</v>
      </c>
      <c r="E72" s="140"/>
      <c r="F72" s="144"/>
      <c r="G72" s="188">
        <v>24900</v>
      </c>
      <c r="H72" s="189">
        <v>23083</v>
      </c>
      <c r="I72" s="190">
        <f>SUM(G72:H72)</f>
        <v>47983</v>
      </c>
      <c r="J72" s="202"/>
      <c r="K72" s="189">
        <v>3584392</v>
      </c>
      <c r="L72" s="188">
        <v>4844423</v>
      </c>
      <c r="M72" s="188">
        <v>5530317</v>
      </c>
      <c r="N72" s="188">
        <v>4949837</v>
      </c>
      <c r="O72" s="189">
        <v>3772739</v>
      </c>
      <c r="P72" s="188">
        <f>SUM(J72:O72)</f>
        <v>22681708</v>
      </c>
      <c r="Q72" s="192">
        <f>I72+P72</f>
        <v>22729691</v>
      </c>
    </row>
    <row r="73" spans="3:17" ht="18" customHeight="1">
      <c r="C73" s="131"/>
      <c r="D73" s="153" t="s">
        <v>33</v>
      </c>
      <c r="E73" s="153"/>
      <c r="F73" s="154"/>
      <c r="G73" s="205">
        <v>0</v>
      </c>
      <c r="H73" s="206">
        <v>0</v>
      </c>
      <c r="I73" s="207">
        <f>SUM(G73:H73)</f>
        <v>0</v>
      </c>
      <c r="J73" s="208"/>
      <c r="K73" s="209">
        <v>174753</v>
      </c>
      <c r="L73" s="210">
        <v>290412</v>
      </c>
      <c r="M73" s="210">
        <v>1123631</v>
      </c>
      <c r="N73" s="210">
        <v>2736659</v>
      </c>
      <c r="O73" s="209">
        <v>8468752</v>
      </c>
      <c r="P73" s="210">
        <f>SUM(J73:O73)</f>
        <v>12794207</v>
      </c>
      <c r="Q73" s="211">
        <f>I73+P73</f>
        <v>12794207</v>
      </c>
    </row>
    <row r="74" spans="3:17" ht="18" customHeight="1" thickBot="1">
      <c r="C74" s="157"/>
      <c r="D74" s="158" t="s">
        <v>84</v>
      </c>
      <c r="E74" s="158"/>
      <c r="F74" s="158"/>
      <c r="G74" s="212">
        <f aca="true" t="shared" si="19" ref="G74:Q74">G45+G63+G70</f>
        <v>3618008</v>
      </c>
      <c r="H74" s="213">
        <f t="shared" si="19"/>
        <v>2586816</v>
      </c>
      <c r="I74" s="214">
        <f t="shared" si="19"/>
        <v>6204824</v>
      </c>
      <c r="J74" s="215">
        <f t="shared" si="19"/>
        <v>2669613</v>
      </c>
      <c r="K74" s="213">
        <f t="shared" si="19"/>
        <v>24127059</v>
      </c>
      <c r="L74" s="212">
        <f t="shared" si="19"/>
        <v>26268457</v>
      </c>
      <c r="M74" s="212">
        <f t="shared" si="19"/>
        <v>28165827</v>
      </c>
      <c r="N74" s="212">
        <f t="shared" si="19"/>
        <v>25281119</v>
      </c>
      <c r="O74" s="213">
        <f t="shared" si="19"/>
        <v>32152220</v>
      </c>
      <c r="P74" s="212">
        <f t="shared" si="19"/>
        <v>138664295</v>
      </c>
      <c r="Q74" s="216">
        <f t="shared" si="19"/>
        <v>144869119</v>
      </c>
    </row>
    <row r="75" spans="3:17" ht="18" customHeight="1">
      <c r="C75" s="124" t="s">
        <v>86</v>
      </c>
      <c r="D75" s="125"/>
      <c r="E75" s="125"/>
      <c r="F75" s="125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</row>
    <row r="76" spans="3:17" ht="18" customHeight="1">
      <c r="C76" s="128" t="s">
        <v>70</v>
      </c>
      <c r="D76" s="129"/>
      <c r="E76" s="129"/>
      <c r="F76" s="130"/>
      <c r="G76" s="183">
        <f aca="true" t="shared" si="20" ref="G76:Q76">G77+G83+G86+G90+G94+G95</f>
        <v>42169189</v>
      </c>
      <c r="H76" s="184">
        <f t="shared" si="20"/>
        <v>27006158</v>
      </c>
      <c r="I76" s="185">
        <f t="shared" si="20"/>
        <v>69175347</v>
      </c>
      <c r="J76" s="186">
        <f t="shared" si="20"/>
        <v>29851560</v>
      </c>
      <c r="K76" s="224">
        <f t="shared" si="20"/>
        <v>179599841</v>
      </c>
      <c r="L76" s="183">
        <f t="shared" si="20"/>
        <v>157838045</v>
      </c>
      <c r="M76" s="183">
        <f t="shared" si="20"/>
        <v>154884031</v>
      </c>
      <c r="N76" s="183">
        <f t="shared" si="20"/>
        <v>95565593</v>
      </c>
      <c r="O76" s="184">
        <f t="shared" si="20"/>
        <v>118571464</v>
      </c>
      <c r="P76" s="183">
        <f t="shared" si="20"/>
        <v>736310534</v>
      </c>
      <c r="Q76" s="187">
        <f t="shared" si="20"/>
        <v>805485881</v>
      </c>
    </row>
    <row r="77" spans="3:17" ht="18" customHeight="1">
      <c r="C77" s="131"/>
      <c r="D77" s="132" t="s">
        <v>91</v>
      </c>
      <c r="E77" s="133"/>
      <c r="F77" s="133"/>
      <c r="G77" s="188">
        <f aca="true" t="shared" si="21" ref="G77:Q77">SUM(G78:G82)</f>
        <v>19485457</v>
      </c>
      <c r="H77" s="189">
        <f t="shared" si="21"/>
        <v>10425392</v>
      </c>
      <c r="I77" s="190">
        <f t="shared" si="21"/>
        <v>29910849</v>
      </c>
      <c r="J77" s="191">
        <f t="shared" si="21"/>
        <v>13596369</v>
      </c>
      <c r="K77" s="225">
        <f t="shared" si="21"/>
        <v>77925006</v>
      </c>
      <c r="L77" s="188">
        <f t="shared" si="21"/>
        <v>63526819</v>
      </c>
      <c r="M77" s="188">
        <f t="shared" si="21"/>
        <v>63692526</v>
      </c>
      <c r="N77" s="188">
        <f t="shared" si="21"/>
        <v>43728809</v>
      </c>
      <c r="O77" s="189">
        <f t="shared" si="21"/>
        <v>74588756</v>
      </c>
      <c r="P77" s="188">
        <f t="shared" si="21"/>
        <v>337058285</v>
      </c>
      <c r="Q77" s="192">
        <f t="shared" si="21"/>
        <v>366969134</v>
      </c>
    </row>
    <row r="78" spans="3:17" ht="18" customHeight="1">
      <c r="C78" s="131"/>
      <c r="D78" s="134"/>
      <c r="E78" s="135" t="s">
        <v>92</v>
      </c>
      <c r="F78" s="136"/>
      <c r="G78" s="188">
        <v>17840059</v>
      </c>
      <c r="H78" s="189">
        <v>8559061</v>
      </c>
      <c r="I78" s="190">
        <f>SUM(G78:H78)</f>
        <v>26399120</v>
      </c>
      <c r="J78" s="191">
        <v>12787351</v>
      </c>
      <c r="K78" s="225">
        <v>66575936</v>
      </c>
      <c r="L78" s="188">
        <v>51661039</v>
      </c>
      <c r="M78" s="188">
        <v>49138725</v>
      </c>
      <c r="N78" s="188">
        <v>32005295</v>
      </c>
      <c r="O78" s="189">
        <v>47148178</v>
      </c>
      <c r="P78" s="188">
        <f>SUM(J78:O78)</f>
        <v>259316524</v>
      </c>
      <c r="Q78" s="192">
        <f>I78+P78</f>
        <v>285715644</v>
      </c>
    </row>
    <row r="79" spans="3:17" ht="18" customHeight="1">
      <c r="C79" s="131"/>
      <c r="D79" s="134"/>
      <c r="E79" s="135" t="s">
        <v>93</v>
      </c>
      <c r="F79" s="136"/>
      <c r="G79" s="188">
        <v>0</v>
      </c>
      <c r="H79" s="189">
        <v>0</v>
      </c>
      <c r="I79" s="190">
        <f>SUM(G79:H79)</f>
        <v>0</v>
      </c>
      <c r="J79" s="191">
        <v>0</v>
      </c>
      <c r="K79" s="225">
        <v>236910</v>
      </c>
      <c r="L79" s="188">
        <v>838460</v>
      </c>
      <c r="M79" s="188">
        <v>1660755</v>
      </c>
      <c r="N79" s="188">
        <v>2178861</v>
      </c>
      <c r="O79" s="189">
        <v>10136066</v>
      </c>
      <c r="P79" s="188">
        <f>SUM(J79:O79)</f>
        <v>15051052</v>
      </c>
      <c r="Q79" s="192">
        <f>I79+P79</f>
        <v>15051052</v>
      </c>
    </row>
    <row r="80" spans="3:17" ht="18" customHeight="1">
      <c r="C80" s="131"/>
      <c r="D80" s="134"/>
      <c r="E80" s="135" t="s">
        <v>94</v>
      </c>
      <c r="F80" s="136"/>
      <c r="G80" s="188">
        <v>1161158</v>
      </c>
      <c r="H80" s="189">
        <v>1539379</v>
      </c>
      <c r="I80" s="190">
        <f>SUM(G80:H80)</f>
        <v>2700537</v>
      </c>
      <c r="J80" s="191">
        <v>485070</v>
      </c>
      <c r="K80" s="225">
        <v>8907012</v>
      </c>
      <c r="L80" s="188">
        <v>8799212</v>
      </c>
      <c r="M80" s="188">
        <v>11142074</v>
      </c>
      <c r="N80" s="188">
        <v>8061497</v>
      </c>
      <c r="O80" s="189">
        <v>15527732</v>
      </c>
      <c r="P80" s="188">
        <f>SUM(J80:O80)</f>
        <v>52922597</v>
      </c>
      <c r="Q80" s="192">
        <f>I80+P80</f>
        <v>55623134</v>
      </c>
    </row>
    <row r="81" spans="3:17" ht="18" customHeight="1">
      <c r="C81" s="131"/>
      <c r="D81" s="134"/>
      <c r="E81" s="135" t="s">
        <v>95</v>
      </c>
      <c r="F81" s="136"/>
      <c r="G81" s="188">
        <v>203840</v>
      </c>
      <c r="H81" s="189">
        <v>102752</v>
      </c>
      <c r="I81" s="190">
        <f>SUM(G81:H81)</f>
        <v>306592</v>
      </c>
      <c r="J81" s="191">
        <v>32448</v>
      </c>
      <c r="K81" s="225">
        <v>406848</v>
      </c>
      <c r="L81" s="188">
        <v>425008</v>
      </c>
      <c r="M81" s="188">
        <v>339872</v>
      </c>
      <c r="N81" s="188">
        <v>173056</v>
      </c>
      <c r="O81" s="189">
        <v>480480</v>
      </c>
      <c r="P81" s="188">
        <f>SUM(J81:O81)</f>
        <v>1857712</v>
      </c>
      <c r="Q81" s="192">
        <f>I81+P81</f>
        <v>2164304</v>
      </c>
    </row>
    <row r="82" spans="3:17" ht="18" customHeight="1">
      <c r="C82" s="131"/>
      <c r="D82" s="134"/>
      <c r="E82" s="298" t="s">
        <v>105</v>
      </c>
      <c r="F82" s="299"/>
      <c r="G82" s="188">
        <v>280400</v>
      </c>
      <c r="H82" s="189">
        <v>224200</v>
      </c>
      <c r="I82" s="190">
        <f>SUM(G82:H82)</f>
        <v>504600</v>
      </c>
      <c r="J82" s="191">
        <v>291500</v>
      </c>
      <c r="K82" s="225">
        <v>1798300</v>
      </c>
      <c r="L82" s="188">
        <v>1803100</v>
      </c>
      <c r="M82" s="188">
        <v>1411100</v>
      </c>
      <c r="N82" s="188">
        <v>1310100</v>
      </c>
      <c r="O82" s="189">
        <v>1296300</v>
      </c>
      <c r="P82" s="188">
        <f>SUM(J82:O82)</f>
        <v>7910400</v>
      </c>
      <c r="Q82" s="192">
        <f>I82+P82</f>
        <v>8415000</v>
      </c>
    </row>
    <row r="83" spans="3:17" ht="18" customHeight="1">
      <c r="C83" s="131"/>
      <c r="D83" s="132" t="s">
        <v>71</v>
      </c>
      <c r="E83" s="137"/>
      <c r="F83" s="136"/>
      <c r="G83" s="188">
        <f aca="true" t="shared" si="22" ref="G83:Q83">SUM(G84:G85)</f>
        <v>9480495</v>
      </c>
      <c r="H83" s="189">
        <f t="shared" si="22"/>
        <v>9631878</v>
      </c>
      <c r="I83" s="190">
        <f t="shared" si="22"/>
        <v>19112373</v>
      </c>
      <c r="J83" s="191">
        <f t="shared" si="22"/>
        <v>6430566</v>
      </c>
      <c r="K83" s="225">
        <f t="shared" si="22"/>
        <v>53985058</v>
      </c>
      <c r="L83" s="188">
        <f t="shared" si="22"/>
        <v>48809822</v>
      </c>
      <c r="M83" s="188">
        <f t="shared" si="22"/>
        <v>43408515</v>
      </c>
      <c r="N83" s="188">
        <f t="shared" si="22"/>
        <v>20404651</v>
      </c>
      <c r="O83" s="189">
        <f t="shared" si="22"/>
        <v>14001048</v>
      </c>
      <c r="P83" s="188">
        <f t="shared" si="22"/>
        <v>187039660</v>
      </c>
      <c r="Q83" s="192">
        <f t="shared" si="22"/>
        <v>206152033</v>
      </c>
    </row>
    <row r="84" spans="3:17" ht="18" customHeight="1">
      <c r="C84" s="131"/>
      <c r="D84" s="134"/>
      <c r="E84" s="138" t="s">
        <v>97</v>
      </c>
      <c r="F84" s="138"/>
      <c r="G84" s="188">
        <v>8474687</v>
      </c>
      <c r="H84" s="189">
        <v>8423762</v>
      </c>
      <c r="I84" s="190">
        <f>SUM(G84:H84)</f>
        <v>16898449</v>
      </c>
      <c r="J84" s="191">
        <v>5596699</v>
      </c>
      <c r="K84" s="225">
        <v>44794805</v>
      </c>
      <c r="L84" s="188">
        <v>39474675</v>
      </c>
      <c r="M84" s="188">
        <v>32852516</v>
      </c>
      <c r="N84" s="188">
        <v>15892708</v>
      </c>
      <c r="O84" s="189">
        <v>10105269</v>
      </c>
      <c r="P84" s="188">
        <f>SUM(J84:O84)</f>
        <v>148716672</v>
      </c>
      <c r="Q84" s="192">
        <f>I84+P84</f>
        <v>165615121</v>
      </c>
    </row>
    <row r="85" spans="3:17" ht="18" customHeight="1">
      <c r="C85" s="131"/>
      <c r="D85" s="134"/>
      <c r="E85" s="138" t="s">
        <v>98</v>
      </c>
      <c r="F85" s="138"/>
      <c r="G85" s="188">
        <v>1005808</v>
      </c>
      <c r="H85" s="189">
        <v>1208116</v>
      </c>
      <c r="I85" s="190">
        <f>SUM(G85:H85)</f>
        <v>2213924</v>
      </c>
      <c r="J85" s="191">
        <v>833867</v>
      </c>
      <c r="K85" s="225">
        <v>9190253</v>
      </c>
      <c r="L85" s="188">
        <v>9335147</v>
      </c>
      <c r="M85" s="188">
        <v>10555999</v>
      </c>
      <c r="N85" s="188">
        <v>4511943</v>
      </c>
      <c r="O85" s="189">
        <v>3895779</v>
      </c>
      <c r="P85" s="188">
        <f>SUM(J85:O85)</f>
        <v>38322988</v>
      </c>
      <c r="Q85" s="192">
        <f>I85+P85</f>
        <v>40536912</v>
      </c>
    </row>
    <row r="86" spans="3:17" ht="18" customHeight="1">
      <c r="C86" s="131"/>
      <c r="D86" s="132" t="s">
        <v>72</v>
      </c>
      <c r="E86" s="133"/>
      <c r="F86" s="133"/>
      <c r="G86" s="188">
        <f aca="true" t="shared" si="23" ref="G86:Q86">SUM(G87:G89)</f>
        <v>121168</v>
      </c>
      <c r="H86" s="189">
        <f t="shared" si="23"/>
        <v>479068</v>
      </c>
      <c r="I86" s="190">
        <f t="shared" si="23"/>
        <v>600236</v>
      </c>
      <c r="J86" s="191">
        <f t="shared" si="23"/>
        <v>47174</v>
      </c>
      <c r="K86" s="225">
        <f t="shared" si="23"/>
        <v>5998281</v>
      </c>
      <c r="L86" s="188">
        <f t="shared" si="23"/>
        <v>10442603</v>
      </c>
      <c r="M86" s="188">
        <f t="shared" si="23"/>
        <v>13537730</v>
      </c>
      <c r="N86" s="188">
        <f t="shared" si="23"/>
        <v>9352755</v>
      </c>
      <c r="O86" s="189">
        <f t="shared" si="23"/>
        <v>10565607</v>
      </c>
      <c r="P86" s="188">
        <f t="shared" si="23"/>
        <v>49944150</v>
      </c>
      <c r="Q86" s="192">
        <f t="shared" si="23"/>
        <v>50544386</v>
      </c>
    </row>
    <row r="87" spans="3:17" ht="18" customHeight="1">
      <c r="C87" s="131"/>
      <c r="D87" s="134"/>
      <c r="E87" s="135" t="s">
        <v>99</v>
      </c>
      <c r="F87" s="136"/>
      <c r="G87" s="188">
        <v>73037</v>
      </c>
      <c r="H87" s="189">
        <v>378517</v>
      </c>
      <c r="I87" s="190">
        <f>SUM(G87:H87)</f>
        <v>451554</v>
      </c>
      <c r="J87" s="191">
        <v>47174</v>
      </c>
      <c r="K87" s="225">
        <v>4625047</v>
      </c>
      <c r="L87" s="188">
        <v>8143925</v>
      </c>
      <c r="M87" s="188">
        <v>9981248</v>
      </c>
      <c r="N87" s="188">
        <v>7385965</v>
      </c>
      <c r="O87" s="189">
        <v>7355025</v>
      </c>
      <c r="P87" s="188">
        <f>SUM(J87:O87)</f>
        <v>37538384</v>
      </c>
      <c r="Q87" s="192">
        <f>I87+P87</f>
        <v>37989938</v>
      </c>
    </row>
    <row r="88" spans="3:17" ht="18" customHeight="1">
      <c r="C88" s="131"/>
      <c r="D88" s="134"/>
      <c r="E88" s="287" t="s">
        <v>100</v>
      </c>
      <c r="F88" s="289"/>
      <c r="G88" s="188">
        <v>48131</v>
      </c>
      <c r="H88" s="189">
        <v>100551</v>
      </c>
      <c r="I88" s="190">
        <f>SUM(G88:H88)</f>
        <v>148682</v>
      </c>
      <c r="J88" s="191">
        <v>0</v>
      </c>
      <c r="K88" s="225">
        <v>1373234</v>
      </c>
      <c r="L88" s="188">
        <v>2265825</v>
      </c>
      <c r="M88" s="188">
        <v>3556482</v>
      </c>
      <c r="N88" s="188">
        <v>1966790</v>
      </c>
      <c r="O88" s="189">
        <v>3210582</v>
      </c>
      <c r="P88" s="188">
        <f>SUM(J88:O88)</f>
        <v>12372913</v>
      </c>
      <c r="Q88" s="192">
        <f>I88+P88</f>
        <v>12521595</v>
      </c>
    </row>
    <row r="89" spans="3:17" ht="18" customHeight="1">
      <c r="C89" s="131"/>
      <c r="D89" s="138"/>
      <c r="E89" s="287" t="s">
        <v>101</v>
      </c>
      <c r="F89" s="289"/>
      <c r="G89" s="188">
        <v>0</v>
      </c>
      <c r="H89" s="189">
        <v>0</v>
      </c>
      <c r="I89" s="190">
        <f>SUM(G89:H89)</f>
        <v>0</v>
      </c>
      <c r="J89" s="191">
        <v>0</v>
      </c>
      <c r="K89" s="225">
        <v>0</v>
      </c>
      <c r="L89" s="188">
        <v>32853</v>
      </c>
      <c r="M89" s="188">
        <v>0</v>
      </c>
      <c r="N89" s="188">
        <v>0</v>
      </c>
      <c r="O89" s="189">
        <v>0</v>
      </c>
      <c r="P89" s="188">
        <f>SUM(J89:O89)</f>
        <v>32853</v>
      </c>
      <c r="Q89" s="192">
        <f>I89+P89</f>
        <v>32853</v>
      </c>
    </row>
    <row r="90" spans="3:17" ht="18" customHeight="1">
      <c r="C90" s="131"/>
      <c r="D90" s="132" t="s">
        <v>73</v>
      </c>
      <c r="E90" s="133"/>
      <c r="F90" s="139"/>
      <c r="G90" s="188">
        <f aca="true" t="shared" si="24" ref="G90:Q90">SUM(G91:G93)</f>
        <v>5358633</v>
      </c>
      <c r="H90" s="189">
        <f t="shared" si="24"/>
        <v>1712331</v>
      </c>
      <c r="I90" s="190">
        <f t="shared" si="24"/>
        <v>7070964</v>
      </c>
      <c r="J90" s="191">
        <f t="shared" si="24"/>
        <v>2316632</v>
      </c>
      <c r="K90" s="189">
        <f t="shared" si="24"/>
        <v>8165349</v>
      </c>
      <c r="L90" s="188">
        <f t="shared" si="24"/>
        <v>12093257</v>
      </c>
      <c r="M90" s="188">
        <f t="shared" si="24"/>
        <v>13011941</v>
      </c>
      <c r="N90" s="188">
        <f t="shared" si="24"/>
        <v>7264131</v>
      </c>
      <c r="O90" s="189">
        <f t="shared" si="24"/>
        <v>8663672</v>
      </c>
      <c r="P90" s="188">
        <f t="shared" si="24"/>
        <v>51514982</v>
      </c>
      <c r="Q90" s="192">
        <f t="shared" si="24"/>
        <v>58585946</v>
      </c>
    </row>
    <row r="91" spans="3:17" ht="18" customHeight="1">
      <c r="C91" s="131"/>
      <c r="D91" s="134"/>
      <c r="E91" s="140" t="s">
        <v>102</v>
      </c>
      <c r="F91" s="136"/>
      <c r="G91" s="188">
        <v>1095010</v>
      </c>
      <c r="H91" s="189">
        <v>845150</v>
      </c>
      <c r="I91" s="190">
        <f>SUM(G91:H91)</f>
        <v>1940160</v>
      </c>
      <c r="J91" s="191">
        <v>671800</v>
      </c>
      <c r="K91" s="189">
        <v>4368580</v>
      </c>
      <c r="L91" s="188">
        <v>10205170</v>
      </c>
      <c r="M91" s="188">
        <v>10116570</v>
      </c>
      <c r="N91" s="188">
        <v>6495570</v>
      </c>
      <c r="O91" s="189">
        <v>8339660</v>
      </c>
      <c r="P91" s="188">
        <f>SUM(J91:O91)</f>
        <v>40197350</v>
      </c>
      <c r="Q91" s="192">
        <f>I91+P91</f>
        <v>42137510</v>
      </c>
    </row>
    <row r="92" spans="3:17" ht="18" customHeight="1">
      <c r="C92" s="131"/>
      <c r="D92" s="141"/>
      <c r="E92" s="138" t="s">
        <v>74</v>
      </c>
      <c r="F92" s="142"/>
      <c r="G92" s="188">
        <v>386311</v>
      </c>
      <c r="H92" s="189">
        <v>330681</v>
      </c>
      <c r="I92" s="190">
        <f>SUM(G92:H92)</f>
        <v>716992</v>
      </c>
      <c r="J92" s="191">
        <v>292600</v>
      </c>
      <c r="K92" s="189">
        <v>526572</v>
      </c>
      <c r="L92" s="188">
        <v>746180</v>
      </c>
      <c r="M92" s="188">
        <v>1093387</v>
      </c>
      <c r="N92" s="188">
        <v>475412</v>
      </c>
      <c r="O92" s="189">
        <v>324012</v>
      </c>
      <c r="P92" s="188">
        <f>SUM(J92:O92)</f>
        <v>3458163</v>
      </c>
      <c r="Q92" s="192">
        <f>I92+P92</f>
        <v>4175155</v>
      </c>
    </row>
    <row r="93" spans="3:17" ht="18" customHeight="1">
      <c r="C93" s="131"/>
      <c r="D93" s="143"/>
      <c r="E93" s="135" t="s">
        <v>75</v>
      </c>
      <c r="F93" s="144"/>
      <c r="G93" s="188">
        <v>3877312</v>
      </c>
      <c r="H93" s="189">
        <v>536500</v>
      </c>
      <c r="I93" s="190">
        <f>SUM(G93:H93)</f>
        <v>4413812</v>
      </c>
      <c r="J93" s="191">
        <v>1352232</v>
      </c>
      <c r="K93" s="189">
        <v>3270197</v>
      </c>
      <c r="L93" s="188">
        <v>1141907</v>
      </c>
      <c r="M93" s="188">
        <v>1801984</v>
      </c>
      <c r="N93" s="188">
        <v>293149</v>
      </c>
      <c r="O93" s="189">
        <v>0</v>
      </c>
      <c r="P93" s="188">
        <f>SUM(J93:O93)</f>
        <v>7859469</v>
      </c>
      <c r="Q93" s="192">
        <f>I93+P93</f>
        <v>12273281</v>
      </c>
    </row>
    <row r="94" spans="3:17" ht="18" customHeight="1">
      <c r="C94" s="131"/>
      <c r="D94" s="134" t="s">
        <v>76</v>
      </c>
      <c r="E94" s="145"/>
      <c r="F94" s="145"/>
      <c r="G94" s="188">
        <v>2184976</v>
      </c>
      <c r="H94" s="189">
        <v>2511349</v>
      </c>
      <c r="I94" s="190">
        <f>SUM(G94:H94)</f>
        <v>4696325</v>
      </c>
      <c r="J94" s="191">
        <v>674896</v>
      </c>
      <c r="K94" s="189">
        <v>12519923</v>
      </c>
      <c r="L94" s="188">
        <v>9394984</v>
      </c>
      <c r="M94" s="188">
        <v>9025967</v>
      </c>
      <c r="N94" s="188">
        <v>8692789</v>
      </c>
      <c r="O94" s="189">
        <v>4577069</v>
      </c>
      <c r="P94" s="188">
        <f>SUM(J94:O94)</f>
        <v>44885628</v>
      </c>
      <c r="Q94" s="192">
        <f>I94+P94</f>
        <v>49581953</v>
      </c>
    </row>
    <row r="95" spans="3:17" ht="18" customHeight="1">
      <c r="C95" s="146"/>
      <c r="D95" s="147" t="s">
        <v>103</v>
      </c>
      <c r="E95" s="148"/>
      <c r="F95" s="148"/>
      <c r="G95" s="193">
        <v>5538460</v>
      </c>
      <c r="H95" s="194">
        <v>2246140</v>
      </c>
      <c r="I95" s="195">
        <f>SUM(G95:H95)</f>
        <v>7784600</v>
      </c>
      <c r="J95" s="196">
        <v>6785923</v>
      </c>
      <c r="K95" s="194">
        <v>21006224</v>
      </c>
      <c r="L95" s="193">
        <v>13570560</v>
      </c>
      <c r="M95" s="193">
        <v>12207352</v>
      </c>
      <c r="N95" s="193">
        <v>6122458</v>
      </c>
      <c r="O95" s="194">
        <v>6175312</v>
      </c>
      <c r="P95" s="195">
        <f>SUM(J95:O95)</f>
        <v>65867829</v>
      </c>
      <c r="Q95" s="197">
        <f>I95+P95</f>
        <v>73652429</v>
      </c>
    </row>
    <row r="96" spans="3:17" ht="18" customHeight="1">
      <c r="C96" s="128" t="s">
        <v>77</v>
      </c>
      <c r="D96" s="149"/>
      <c r="E96" s="150"/>
      <c r="F96" s="151"/>
      <c r="G96" s="183">
        <f aca="true" t="shared" si="25" ref="G96:P96">SUM(G97:G102)</f>
        <v>42824</v>
      </c>
      <c r="H96" s="184">
        <f t="shared" si="25"/>
        <v>0</v>
      </c>
      <c r="I96" s="185">
        <f t="shared" si="25"/>
        <v>42824</v>
      </c>
      <c r="J96" s="186">
        <f t="shared" si="25"/>
        <v>0</v>
      </c>
      <c r="K96" s="224">
        <f t="shared" si="25"/>
        <v>22460008</v>
      </c>
      <c r="L96" s="183">
        <f t="shared" si="25"/>
        <v>28917359</v>
      </c>
      <c r="M96" s="183">
        <f t="shared" si="25"/>
        <v>22803533</v>
      </c>
      <c r="N96" s="183">
        <f t="shared" si="25"/>
        <v>15907495</v>
      </c>
      <c r="O96" s="184">
        <f t="shared" si="25"/>
        <v>7460583</v>
      </c>
      <c r="P96" s="183">
        <f t="shared" si="25"/>
        <v>97548978</v>
      </c>
      <c r="Q96" s="187">
        <f>SUM(Q97:Q102)</f>
        <v>97591802</v>
      </c>
    </row>
    <row r="97" spans="3:17" ht="18" customHeight="1">
      <c r="C97" s="131"/>
      <c r="D97" s="287" t="s">
        <v>78</v>
      </c>
      <c r="E97" s="288"/>
      <c r="F97" s="289"/>
      <c r="G97" s="198"/>
      <c r="H97" s="199"/>
      <c r="I97" s="200"/>
      <c r="J97" s="201"/>
      <c r="K97" s="225">
        <v>0</v>
      </c>
      <c r="L97" s="188">
        <v>0</v>
      </c>
      <c r="M97" s="188">
        <v>0</v>
      </c>
      <c r="N97" s="188">
        <v>0</v>
      </c>
      <c r="O97" s="189">
        <v>0</v>
      </c>
      <c r="P97" s="188">
        <f aca="true" t="shared" si="26" ref="P97:P102">SUM(J97:O97)</f>
        <v>0</v>
      </c>
      <c r="Q97" s="192">
        <f aca="true" t="shared" si="27" ref="Q97:Q102">I97+P97</f>
        <v>0</v>
      </c>
    </row>
    <row r="98" spans="3:17" ht="18" customHeight="1">
      <c r="C98" s="131"/>
      <c r="D98" s="287" t="s">
        <v>79</v>
      </c>
      <c r="E98" s="288"/>
      <c r="F98" s="289"/>
      <c r="G98" s="188">
        <v>42824</v>
      </c>
      <c r="H98" s="189">
        <v>0</v>
      </c>
      <c r="I98" s="190">
        <f>SUM(G98:H98)</f>
        <v>42824</v>
      </c>
      <c r="J98" s="191">
        <v>0</v>
      </c>
      <c r="K98" s="225">
        <v>1074688</v>
      </c>
      <c r="L98" s="188">
        <v>2275300</v>
      </c>
      <c r="M98" s="188">
        <v>3631531</v>
      </c>
      <c r="N98" s="188">
        <v>2310239</v>
      </c>
      <c r="O98" s="189">
        <v>1989145</v>
      </c>
      <c r="P98" s="188">
        <f t="shared" si="26"/>
        <v>11280903</v>
      </c>
      <c r="Q98" s="192">
        <f>I98+P98</f>
        <v>11323727</v>
      </c>
    </row>
    <row r="99" spans="3:17" ht="18" customHeight="1">
      <c r="C99" s="131"/>
      <c r="D99" s="287" t="s">
        <v>80</v>
      </c>
      <c r="E99" s="288"/>
      <c r="F99" s="289"/>
      <c r="G99" s="188">
        <v>0</v>
      </c>
      <c r="H99" s="189">
        <v>0</v>
      </c>
      <c r="I99" s="190">
        <f>SUM(G99:H99)</f>
        <v>0</v>
      </c>
      <c r="J99" s="191">
        <v>0</v>
      </c>
      <c r="K99" s="225">
        <v>0</v>
      </c>
      <c r="L99" s="188">
        <v>767312</v>
      </c>
      <c r="M99" s="188">
        <v>740493</v>
      </c>
      <c r="N99" s="188">
        <v>0</v>
      </c>
      <c r="O99" s="189">
        <v>807826</v>
      </c>
      <c r="P99" s="188">
        <f>SUM(J99:O99)</f>
        <v>2315631</v>
      </c>
      <c r="Q99" s="192">
        <f t="shared" si="27"/>
        <v>2315631</v>
      </c>
    </row>
    <row r="100" spans="3:17" ht="18" customHeight="1">
      <c r="C100" s="131"/>
      <c r="D100" s="287" t="s">
        <v>81</v>
      </c>
      <c r="E100" s="288"/>
      <c r="F100" s="289"/>
      <c r="G100" s="199"/>
      <c r="H100" s="189">
        <v>0</v>
      </c>
      <c r="I100" s="190">
        <f>SUM(G100:H100)</f>
        <v>0</v>
      </c>
      <c r="J100" s="201"/>
      <c r="K100" s="225">
        <v>21385320</v>
      </c>
      <c r="L100" s="188">
        <v>25874747</v>
      </c>
      <c r="M100" s="188">
        <v>18431509</v>
      </c>
      <c r="N100" s="188">
        <v>13597256</v>
      </c>
      <c r="O100" s="189">
        <v>4663612</v>
      </c>
      <c r="P100" s="188">
        <f t="shared" si="26"/>
        <v>83952444</v>
      </c>
      <c r="Q100" s="192">
        <f t="shared" si="27"/>
        <v>83952444</v>
      </c>
    </row>
    <row r="101" spans="3:17" ht="18" customHeight="1">
      <c r="C101" s="131"/>
      <c r="D101" s="287" t="s">
        <v>82</v>
      </c>
      <c r="E101" s="288"/>
      <c r="F101" s="289"/>
      <c r="G101" s="198"/>
      <c r="H101" s="199"/>
      <c r="I101" s="200"/>
      <c r="J101" s="202"/>
      <c r="K101" s="225">
        <v>0</v>
      </c>
      <c r="L101" s="188">
        <v>0</v>
      </c>
      <c r="M101" s="188">
        <v>0</v>
      </c>
      <c r="N101" s="188">
        <v>0</v>
      </c>
      <c r="O101" s="189">
        <v>0</v>
      </c>
      <c r="P101" s="188">
        <f t="shared" si="26"/>
        <v>0</v>
      </c>
      <c r="Q101" s="192">
        <f t="shared" si="27"/>
        <v>0</v>
      </c>
    </row>
    <row r="102" spans="3:17" ht="18" customHeight="1">
      <c r="C102" s="152"/>
      <c r="D102" s="304" t="s">
        <v>83</v>
      </c>
      <c r="E102" s="305"/>
      <c r="F102" s="306"/>
      <c r="G102" s="193">
        <v>0</v>
      </c>
      <c r="H102" s="194">
        <v>0</v>
      </c>
      <c r="I102" s="195">
        <f>SUM(G102:H102)</f>
        <v>0</v>
      </c>
      <c r="J102" s="203"/>
      <c r="K102" s="226">
        <v>0</v>
      </c>
      <c r="L102" s="193">
        <v>0</v>
      </c>
      <c r="M102" s="193">
        <v>0</v>
      </c>
      <c r="N102" s="193">
        <v>0</v>
      </c>
      <c r="O102" s="194">
        <v>0</v>
      </c>
      <c r="P102" s="193">
        <f t="shared" si="26"/>
        <v>0</v>
      </c>
      <c r="Q102" s="197">
        <f t="shared" si="27"/>
        <v>0</v>
      </c>
    </row>
    <row r="103" spans="3:17" ht="18" customHeight="1">
      <c r="C103" s="131" t="s">
        <v>104</v>
      </c>
      <c r="D103" s="133"/>
      <c r="E103" s="133"/>
      <c r="F103" s="133"/>
      <c r="G103" s="184">
        <f>SUM(G104:G106)</f>
        <v>258960</v>
      </c>
      <c r="H103" s="184">
        <f>SUM(H104:H106)</f>
        <v>1099843</v>
      </c>
      <c r="I103" s="185">
        <f>SUM(I104:I106)</f>
        <v>1358803</v>
      </c>
      <c r="J103" s="204"/>
      <c r="K103" s="224">
        <f aca="true" t="shared" si="28" ref="K103:P103">SUM(K104:K106)</f>
        <v>55281337</v>
      </c>
      <c r="L103" s="183">
        <f t="shared" si="28"/>
        <v>90239189</v>
      </c>
      <c r="M103" s="183">
        <f t="shared" si="28"/>
        <v>119646152</v>
      </c>
      <c r="N103" s="183">
        <f t="shared" si="28"/>
        <v>152853124</v>
      </c>
      <c r="O103" s="184">
        <f t="shared" si="28"/>
        <v>208866189</v>
      </c>
      <c r="P103" s="183">
        <f t="shared" si="28"/>
        <v>626885991</v>
      </c>
      <c r="Q103" s="187">
        <f>SUM(Q104:Q106)</f>
        <v>628244794</v>
      </c>
    </row>
    <row r="104" spans="3:17" ht="18" customHeight="1">
      <c r="C104" s="131"/>
      <c r="D104" s="140" t="s">
        <v>31</v>
      </c>
      <c r="E104" s="140"/>
      <c r="F104" s="144"/>
      <c r="G104" s="189">
        <v>0</v>
      </c>
      <c r="H104" s="189">
        <v>859780</v>
      </c>
      <c r="I104" s="190">
        <f>SUM(G104:H104)</f>
        <v>859780</v>
      </c>
      <c r="J104" s="201"/>
      <c r="K104" s="225">
        <v>16306146</v>
      </c>
      <c r="L104" s="188">
        <v>36951379</v>
      </c>
      <c r="M104" s="188">
        <v>50611214</v>
      </c>
      <c r="N104" s="188">
        <v>73197237</v>
      </c>
      <c r="O104" s="189">
        <v>82273506</v>
      </c>
      <c r="P104" s="188">
        <f>SUM(J104:O104)</f>
        <v>259339482</v>
      </c>
      <c r="Q104" s="192">
        <f>I104+P104</f>
        <v>260199262</v>
      </c>
    </row>
    <row r="105" spans="3:17" ht="18" customHeight="1">
      <c r="C105" s="131"/>
      <c r="D105" s="140" t="s">
        <v>32</v>
      </c>
      <c r="E105" s="140"/>
      <c r="F105" s="144"/>
      <c r="G105" s="188">
        <v>258960</v>
      </c>
      <c r="H105" s="189">
        <v>240063</v>
      </c>
      <c r="I105" s="190">
        <f>SUM(G105:H105)</f>
        <v>499023</v>
      </c>
      <c r="J105" s="202"/>
      <c r="K105" s="225">
        <v>37173304</v>
      </c>
      <c r="L105" s="188">
        <v>50279906</v>
      </c>
      <c r="M105" s="188">
        <v>57479000</v>
      </c>
      <c r="N105" s="188">
        <v>51402278</v>
      </c>
      <c r="O105" s="189">
        <v>39153559</v>
      </c>
      <c r="P105" s="188">
        <f>SUM(J105:O105)</f>
        <v>235488047</v>
      </c>
      <c r="Q105" s="192">
        <f>I105+P105</f>
        <v>235987070</v>
      </c>
    </row>
    <row r="106" spans="3:17" ht="18" customHeight="1">
      <c r="C106" s="131"/>
      <c r="D106" s="153" t="s">
        <v>33</v>
      </c>
      <c r="E106" s="153"/>
      <c r="F106" s="154"/>
      <c r="G106" s="205">
        <v>0</v>
      </c>
      <c r="H106" s="206">
        <v>0</v>
      </c>
      <c r="I106" s="207">
        <f>SUM(G106:H106)</f>
        <v>0</v>
      </c>
      <c r="J106" s="208"/>
      <c r="K106" s="227">
        <v>1801887</v>
      </c>
      <c r="L106" s="210">
        <v>3007904</v>
      </c>
      <c r="M106" s="210">
        <v>11555938</v>
      </c>
      <c r="N106" s="210">
        <v>28253609</v>
      </c>
      <c r="O106" s="209">
        <v>87439124</v>
      </c>
      <c r="P106" s="210">
        <f>SUM(J106:O106)</f>
        <v>132058462</v>
      </c>
      <c r="Q106" s="211">
        <f>I106+P106</f>
        <v>132058462</v>
      </c>
    </row>
    <row r="107" spans="3:17" ht="18" customHeight="1" thickBot="1">
      <c r="C107" s="157"/>
      <c r="D107" s="158" t="s">
        <v>84</v>
      </c>
      <c r="E107" s="158"/>
      <c r="F107" s="158"/>
      <c r="G107" s="212">
        <f aca="true" t="shared" si="29" ref="G107:P107">G76+G96+G103</f>
        <v>42470973</v>
      </c>
      <c r="H107" s="213">
        <f t="shared" si="29"/>
        <v>28106001</v>
      </c>
      <c r="I107" s="214">
        <f t="shared" si="29"/>
        <v>70576974</v>
      </c>
      <c r="J107" s="215">
        <f t="shared" si="29"/>
        <v>29851560</v>
      </c>
      <c r="K107" s="228">
        <f t="shared" si="29"/>
        <v>257341186</v>
      </c>
      <c r="L107" s="212">
        <f t="shared" si="29"/>
        <v>276994593</v>
      </c>
      <c r="M107" s="212">
        <f t="shared" si="29"/>
        <v>297333716</v>
      </c>
      <c r="N107" s="212">
        <f t="shared" si="29"/>
        <v>264326212</v>
      </c>
      <c r="O107" s="213">
        <f t="shared" si="29"/>
        <v>334898236</v>
      </c>
      <c r="P107" s="212">
        <f t="shared" si="29"/>
        <v>1460745503</v>
      </c>
      <c r="Q107" s="216">
        <f>Q76+Q96+Q103</f>
        <v>1531322477</v>
      </c>
    </row>
    <row r="108" spans="3:17" ht="18" customHeight="1">
      <c r="C108" s="124" t="s">
        <v>87</v>
      </c>
      <c r="D108" s="125"/>
      <c r="E108" s="125"/>
      <c r="F108" s="125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spans="3:17" ht="18" customHeight="1">
      <c r="C109" s="128" t="s">
        <v>70</v>
      </c>
      <c r="D109" s="129"/>
      <c r="E109" s="129"/>
      <c r="F109" s="130"/>
      <c r="G109" s="183">
        <f aca="true" t="shared" si="30" ref="G109:Q109">G110+G116+G119+G123+G127+G128</f>
        <v>38506001</v>
      </c>
      <c r="H109" s="184">
        <f t="shared" si="30"/>
        <v>24530002</v>
      </c>
      <c r="I109" s="185">
        <f t="shared" si="30"/>
        <v>63036003</v>
      </c>
      <c r="J109" s="186">
        <f t="shared" si="30"/>
        <v>27544644</v>
      </c>
      <c r="K109" s="224">
        <f t="shared" si="30"/>
        <v>163739176</v>
      </c>
      <c r="L109" s="183">
        <f t="shared" si="30"/>
        <v>143406838</v>
      </c>
      <c r="M109" s="183">
        <f t="shared" si="30"/>
        <v>140615644</v>
      </c>
      <c r="N109" s="183">
        <f t="shared" si="30"/>
        <v>86620929</v>
      </c>
      <c r="O109" s="184">
        <f t="shared" si="30"/>
        <v>107244931</v>
      </c>
      <c r="P109" s="183">
        <f t="shared" si="30"/>
        <v>669172162</v>
      </c>
      <c r="Q109" s="187">
        <f t="shared" si="30"/>
        <v>732208165</v>
      </c>
    </row>
    <row r="110" spans="3:17" ht="18" customHeight="1">
      <c r="C110" s="131"/>
      <c r="D110" s="132" t="s">
        <v>91</v>
      </c>
      <c r="E110" s="133"/>
      <c r="F110" s="133"/>
      <c r="G110" s="188">
        <f aca="true" t="shared" si="31" ref="G110:Q110">SUM(G111:G115)</f>
        <v>17536888</v>
      </c>
      <c r="H110" s="189">
        <f t="shared" si="31"/>
        <v>9382794</v>
      </c>
      <c r="I110" s="190">
        <f t="shared" si="31"/>
        <v>26919682</v>
      </c>
      <c r="J110" s="191">
        <f t="shared" si="31"/>
        <v>12236488</v>
      </c>
      <c r="K110" s="225">
        <f t="shared" si="31"/>
        <v>70131778</v>
      </c>
      <c r="L110" s="188">
        <f t="shared" si="31"/>
        <v>57173712</v>
      </c>
      <c r="M110" s="188">
        <f t="shared" si="31"/>
        <v>57322937</v>
      </c>
      <c r="N110" s="188">
        <f t="shared" si="31"/>
        <v>39355726</v>
      </c>
      <c r="O110" s="189">
        <f t="shared" si="31"/>
        <v>67046294</v>
      </c>
      <c r="P110" s="188">
        <f t="shared" si="31"/>
        <v>303266935</v>
      </c>
      <c r="Q110" s="192">
        <f t="shared" si="31"/>
        <v>330186617</v>
      </c>
    </row>
    <row r="111" spans="3:17" ht="18" customHeight="1">
      <c r="C111" s="131"/>
      <c r="D111" s="134"/>
      <c r="E111" s="135" t="s">
        <v>92</v>
      </c>
      <c r="F111" s="136"/>
      <c r="G111" s="188">
        <v>16056047</v>
      </c>
      <c r="H111" s="189">
        <v>7703111</v>
      </c>
      <c r="I111" s="190">
        <f>SUM(G111:H111)</f>
        <v>23759158</v>
      </c>
      <c r="J111" s="191">
        <v>11508379</v>
      </c>
      <c r="K111" s="225">
        <v>59917701</v>
      </c>
      <c r="L111" s="188">
        <v>46494591</v>
      </c>
      <c r="M111" s="188">
        <v>44224609</v>
      </c>
      <c r="N111" s="188">
        <v>28804628</v>
      </c>
      <c r="O111" s="189">
        <v>42359326</v>
      </c>
      <c r="P111" s="188">
        <f>SUM(J111:O111)</f>
        <v>233309234</v>
      </c>
      <c r="Q111" s="192">
        <f>I111+P111</f>
        <v>257068392</v>
      </c>
    </row>
    <row r="112" spans="3:17" ht="18" customHeight="1">
      <c r="C112" s="131"/>
      <c r="D112" s="134"/>
      <c r="E112" s="135" t="s">
        <v>93</v>
      </c>
      <c r="F112" s="136"/>
      <c r="G112" s="188">
        <v>0</v>
      </c>
      <c r="H112" s="189">
        <v>0</v>
      </c>
      <c r="I112" s="190">
        <f>SUM(G112:H112)</f>
        <v>0</v>
      </c>
      <c r="J112" s="191">
        <v>0</v>
      </c>
      <c r="K112" s="225">
        <v>213219</v>
      </c>
      <c r="L112" s="188">
        <v>754613</v>
      </c>
      <c r="M112" s="188">
        <v>1494679</v>
      </c>
      <c r="N112" s="188">
        <v>1960974</v>
      </c>
      <c r="O112" s="189">
        <v>9122452</v>
      </c>
      <c r="P112" s="188">
        <f>SUM(J112:O112)</f>
        <v>13545937</v>
      </c>
      <c r="Q112" s="192">
        <f>I112+P112</f>
        <v>13545937</v>
      </c>
    </row>
    <row r="113" spans="3:17" ht="18" customHeight="1">
      <c r="C113" s="131"/>
      <c r="D113" s="134"/>
      <c r="E113" s="135" t="s">
        <v>94</v>
      </c>
      <c r="F113" s="136"/>
      <c r="G113" s="188">
        <v>1045030</v>
      </c>
      <c r="H113" s="189">
        <v>1385428</v>
      </c>
      <c r="I113" s="190">
        <f>SUM(G113:H113)</f>
        <v>2430458</v>
      </c>
      <c r="J113" s="191">
        <v>436557</v>
      </c>
      <c r="K113" s="225">
        <v>8016236</v>
      </c>
      <c r="L113" s="188">
        <v>7919220</v>
      </c>
      <c r="M113" s="188">
        <v>10027784</v>
      </c>
      <c r="N113" s="188">
        <v>7255287</v>
      </c>
      <c r="O113" s="189">
        <v>13965425</v>
      </c>
      <c r="P113" s="188">
        <f>SUM(J113:O113)</f>
        <v>47620509</v>
      </c>
      <c r="Q113" s="192">
        <f>I113+P113</f>
        <v>50050967</v>
      </c>
    </row>
    <row r="114" spans="3:17" ht="18" customHeight="1">
      <c r="C114" s="131"/>
      <c r="D114" s="134"/>
      <c r="E114" s="135" t="s">
        <v>95</v>
      </c>
      <c r="F114" s="136"/>
      <c r="G114" s="188">
        <v>183451</v>
      </c>
      <c r="H114" s="189">
        <v>92475</v>
      </c>
      <c r="I114" s="190">
        <f>SUM(G114:H114)</f>
        <v>275926</v>
      </c>
      <c r="J114" s="191">
        <v>29202</v>
      </c>
      <c r="K114" s="225">
        <v>366152</v>
      </c>
      <c r="L114" s="188">
        <v>382498</v>
      </c>
      <c r="M114" s="188">
        <v>305875</v>
      </c>
      <c r="N114" s="188">
        <v>155747</v>
      </c>
      <c r="O114" s="189">
        <v>432421</v>
      </c>
      <c r="P114" s="188">
        <f>SUM(J114:O114)</f>
        <v>1671895</v>
      </c>
      <c r="Q114" s="192">
        <f>I114+P114</f>
        <v>1947821</v>
      </c>
    </row>
    <row r="115" spans="3:17" ht="18" customHeight="1">
      <c r="C115" s="131"/>
      <c r="D115" s="134"/>
      <c r="E115" s="298" t="s">
        <v>105</v>
      </c>
      <c r="F115" s="299"/>
      <c r="G115" s="188">
        <v>252360</v>
      </c>
      <c r="H115" s="189">
        <v>201780</v>
      </c>
      <c r="I115" s="190">
        <f>SUM(G115:H115)</f>
        <v>454140</v>
      </c>
      <c r="J115" s="191">
        <v>262350</v>
      </c>
      <c r="K115" s="225">
        <v>1618470</v>
      </c>
      <c r="L115" s="188">
        <v>1622790</v>
      </c>
      <c r="M115" s="188">
        <v>1269990</v>
      </c>
      <c r="N115" s="188">
        <v>1179090</v>
      </c>
      <c r="O115" s="189">
        <v>1166670</v>
      </c>
      <c r="P115" s="188">
        <f>SUM(J115:O115)</f>
        <v>7119360</v>
      </c>
      <c r="Q115" s="192">
        <f>I115+P115</f>
        <v>7573500</v>
      </c>
    </row>
    <row r="116" spans="3:17" ht="18" customHeight="1">
      <c r="C116" s="131"/>
      <c r="D116" s="132" t="s">
        <v>71</v>
      </c>
      <c r="E116" s="137"/>
      <c r="F116" s="136"/>
      <c r="G116" s="188">
        <f aca="true" t="shared" si="32" ref="G116:Q116">SUM(G117:G118)</f>
        <v>8532380</v>
      </c>
      <c r="H116" s="189">
        <f t="shared" si="32"/>
        <v>8668611</v>
      </c>
      <c r="I116" s="190">
        <f t="shared" si="32"/>
        <v>17200991</v>
      </c>
      <c r="J116" s="191">
        <f t="shared" si="32"/>
        <v>5787412</v>
      </c>
      <c r="K116" s="225">
        <f t="shared" si="32"/>
        <v>48586089</v>
      </c>
      <c r="L116" s="188">
        <f t="shared" si="32"/>
        <v>43924907</v>
      </c>
      <c r="M116" s="188">
        <f t="shared" si="32"/>
        <v>39067387</v>
      </c>
      <c r="N116" s="188">
        <f t="shared" si="32"/>
        <v>18364088</v>
      </c>
      <c r="O116" s="189">
        <f t="shared" si="32"/>
        <v>12600871</v>
      </c>
      <c r="P116" s="188">
        <f t="shared" si="32"/>
        <v>168330754</v>
      </c>
      <c r="Q116" s="192">
        <f t="shared" si="32"/>
        <v>185531745</v>
      </c>
    </row>
    <row r="117" spans="3:17" ht="18" customHeight="1">
      <c r="C117" s="131"/>
      <c r="D117" s="134"/>
      <c r="E117" s="138" t="s">
        <v>97</v>
      </c>
      <c r="F117" s="138"/>
      <c r="G117" s="188">
        <v>7627160</v>
      </c>
      <c r="H117" s="189">
        <v>7581325</v>
      </c>
      <c r="I117" s="190">
        <f>SUM(G117:H117)</f>
        <v>15208485</v>
      </c>
      <c r="J117" s="191">
        <v>5036944</v>
      </c>
      <c r="K117" s="225">
        <v>40314940</v>
      </c>
      <c r="L117" s="188">
        <v>35523337</v>
      </c>
      <c r="M117" s="188">
        <v>29567056</v>
      </c>
      <c r="N117" s="188">
        <v>14303357</v>
      </c>
      <c r="O117" s="189">
        <v>9094691</v>
      </c>
      <c r="P117" s="188">
        <f>SUM(J117:O117)</f>
        <v>133840325</v>
      </c>
      <c r="Q117" s="192">
        <f>I117+P117</f>
        <v>149048810</v>
      </c>
    </row>
    <row r="118" spans="3:17" ht="18" customHeight="1">
      <c r="C118" s="131"/>
      <c r="D118" s="134"/>
      <c r="E118" s="138" t="s">
        <v>98</v>
      </c>
      <c r="F118" s="138"/>
      <c r="G118" s="188">
        <v>905220</v>
      </c>
      <c r="H118" s="189">
        <v>1087286</v>
      </c>
      <c r="I118" s="190">
        <f>SUM(G118:H118)</f>
        <v>1992506</v>
      </c>
      <c r="J118" s="191">
        <v>750468</v>
      </c>
      <c r="K118" s="225">
        <v>8271149</v>
      </c>
      <c r="L118" s="188">
        <v>8401570</v>
      </c>
      <c r="M118" s="188">
        <v>9500331</v>
      </c>
      <c r="N118" s="188">
        <v>4060731</v>
      </c>
      <c r="O118" s="189">
        <v>3506180</v>
      </c>
      <c r="P118" s="188">
        <f>SUM(J118:O118)</f>
        <v>34490429</v>
      </c>
      <c r="Q118" s="192">
        <f>I118+P118</f>
        <v>36482935</v>
      </c>
    </row>
    <row r="119" spans="3:17" ht="18" customHeight="1">
      <c r="C119" s="131"/>
      <c r="D119" s="132" t="s">
        <v>72</v>
      </c>
      <c r="E119" s="133"/>
      <c r="F119" s="133"/>
      <c r="G119" s="188">
        <f aca="true" t="shared" si="33" ref="G119:Q119">SUM(G120:G122)</f>
        <v>109049</v>
      </c>
      <c r="H119" s="189">
        <f t="shared" si="33"/>
        <v>431155</v>
      </c>
      <c r="I119" s="190">
        <f t="shared" si="33"/>
        <v>540204</v>
      </c>
      <c r="J119" s="191">
        <f t="shared" si="33"/>
        <v>42455</v>
      </c>
      <c r="K119" s="225">
        <f t="shared" si="33"/>
        <v>5398395</v>
      </c>
      <c r="L119" s="188">
        <f t="shared" si="33"/>
        <v>9398258</v>
      </c>
      <c r="M119" s="188">
        <f t="shared" si="33"/>
        <v>12183877</v>
      </c>
      <c r="N119" s="188">
        <f t="shared" si="33"/>
        <v>8417435</v>
      </c>
      <c r="O119" s="189">
        <f t="shared" si="33"/>
        <v>9508996</v>
      </c>
      <c r="P119" s="188">
        <f t="shared" si="33"/>
        <v>44949416</v>
      </c>
      <c r="Q119" s="192">
        <f t="shared" si="33"/>
        <v>45489620</v>
      </c>
    </row>
    <row r="120" spans="3:17" ht="18" customHeight="1">
      <c r="C120" s="131"/>
      <c r="D120" s="134"/>
      <c r="E120" s="135" t="s">
        <v>99</v>
      </c>
      <c r="F120" s="136"/>
      <c r="G120" s="188">
        <v>65732</v>
      </c>
      <c r="H120" s="189">
        <v>340660</v>
      </c>
      <c r="I120" s="190">
        <f>SUM(G120:H120)</f>
        <v>406392</v>
      </c>
      <c r="J120" s="191">
        <v>42455</v>
      </c>
      <c r="K120" s="225">
        <v>4162497</v>
      </c>
      <c r="L120" s="188">
        <v>7329464</v>
      </c>
      <c r="M120" s="188">
        <v>8983063</v>
      </c>
      <c r="N120" s="188">
        <v>6647336</v>
      </c>
      <c r="O120" s="189">
        <v>6619489</v>
      </c>
      <c r="P120" s="188">
        <f>SUM(J120:O120)</f>
        <v>33784304</v>
      </c>
      <c r="Q120" s="192">
        <f>I120+P120</f>
        <v>34190696</v>
      </c>
    </row>
    <row r="121" spans="3:17" ht="18" customHeight="1">
      <c r="C121" s="131"/>
      <c r="D121" s="134"/>
      <c r="E121" s="287" t="s">
        <v>100</v>
      </c>
      <c r="F121" s="289"/>
      <c r="G121" s="188">
        <v>43317</v>
      </c>
      <c r="H121" s="189">
        <v>90495</v>
      </c>
      <c r="I121" s="190">
        <f>SUM(G121:H121)</f>
        <v>133812</v>
      </c>
      <c r="J121" s="191">
        <v>0</v>
      </c>
      <c r="K121" s="225">
        <v>1235898</v>
      </c>
      <c r="L121" s="188">
        <v>2039227</v>
      </c>
      <c r="M121" s="188">
        <v>3200814</v>
      </c>
      <c r="N121" s="188">
        <v>1770099</v>
      </c>
      <c r="O121" s="189">
        <v>2889507</v>
      </c>
      <c r="P121" s="188">
        <f>SUM(J121:O121)</f>
        <v>11135545</v>
      </c>
      <c r="Q121" s="192">
        <f>I121+P121</f>
        <v>11269357</v>
      </c>
    </row>
    <row r="122" spans="3:17" ht="18" customHeight="1">
      <c r="C122" s="131"/>
      <c r="D122" s="138"/>
      <c r="E122" s="287" t="s">
        <v>101</v>
      </c>
      <c r="F122" s="289"/>
      <c r="G122" s="188">
        <v>0</v>
      </c>
      <c r="H122" s="189">
        <v>0</v>
      </c>
      <c r="I122" s="190">
        <f>SUM(G122:H122)</f>
        <v>0</v>
      </c>
      <c r="J122" s="191">
        <v>0</v>
      </c>
      <c r="K122" s="225">
        <v>0</v>
      </c>
      <c r="L122" s="188">
        <v>29567</v>
      </c>
      <c r="M122" s="188">
        <v>0</v>
      </c>
      <c r="N122" s="188">
        <v>0</v>
      </c>
      <c r="O122" s="189">
        <v>0</v>
      </c>
      <c r="P122" s="188">
        <f>SUM(J122:O122)</f>
        <v>29567</v>
      </c>
      <c r="Q122" s="192">
        <f>I122+P122</f>
        <v>29567</v>
      </c>
    </row>
    <row r="123" spans="3:17" ht="18" customHeight="1">
      <c r="C123" s="131"/>
      <c r="D123" s="132" t="s">
        <v>73</v>
      </c>
      <c r="E123" s="133"/>
      <c r="F123" s="139"/>
      <c r="G123" s="188">
        <f aca="true" t="shared" si="34" ref="G123:Q123">SUM(G124:G126)</f>
        <v>4822764</v>
      </c>
      <c r="H123" s="189">
        <f t="shared" si="34"/>
        <v>1541097</v>
      </c>
      <c r="I123" s="190">
        <f t="shared" si="34"/>
        <v>6363861</v>
      </c>
      <c r="J123" s="191">
        <f t="shared" si="34"/>
        <v>2084966</v>
      </c>
      <c r="K123" s="189">
        <f t="shared" si="34"/>
        <v>7348808</v>
      </c>
      <c r="L123" s="188">
        <f t="shared" si="34"/>
        <v>10883930</v>
      </c>
      <c r="M123" s="188">
        <f t="shared" si="34"/>
        <v>11710743</v>
      </c>
      <c r="N123" s="188">
        <f t="shared" si="34"/>
        <v>6537716</v>
      </c>
      <c r="O123" s="189">
        <f t="shared" si="34"/>
        <v>7794104</v>
      </c>
      <c r="P123" s="188">
        <f t="shared" si="34"/>
        <v>46360267</v>
      </c>
      <c r="Q123" s="192">
        <f t="shared" si="34"/>
        <v>52724128</v>
      </c>
    </row>
    <row r="124" spans="3:17" ht="18" customHeight="1">
      <c r="C124" s="131"/>
      <c r="D124" s="134"/>
      <c r="E124" s="140" t="s">
        <v>102</v>
      </c>
      <c r="F124" s="136"/>
      <c r="G124" s="188">
        <v>985509</v>
      </c>
      <c r="H124" s="189">
        <v>760635</v>
      </c>
      <c r="I124" s="190">
        <f>SUM(G124:H124)</f>
        <v>1746144</v>
      </c>
      <c r="J124" s="191">
        <v>604620</v>
      </c>
      <c r="K124" s="189">
        <v>3931722</v>
      </c>
      <c r="L124" s="188">
        <v>9184653</v>
      </c>
      <c r="M124" s="188">
        <v>9104913</v>
      </c>
      <c r="N124" s="188">
        <v>5846013</v>
      </c>
      <c r="O124" s="189">
        <v>7502494</v>
      </c>
      <c r="P124" s="188">
        <f>SUM(J124:O124)</f>
        <v>36174415</v>
      </c>
      <c r="Q124" s="192">
        <f>I124+P124</f>
        <v>37920559</v>
      </c>
    </row>
    <row r="125" spans="3:17" ht="18" customHeight="1">
      <c r="C125" s="131"/>
      <c r="D125" s="141"/>
      <c r="E125" s="138" t="s">
        <v>74</v>
      </c>
      <c r="F125" s="142"/>
      <c r="G125" s="188">
        <v>347678</v>
      </c>
      <c r="H125" s="189">
        <v>297612</v>
      </c>
      <c r="I125" s="190">
        <f>SUM(G125:H125)</f>
        <v>645290</v>
      </c>
      <c r="J125" s="191">
        <v>263340</v>
      </c>
      <c r="K125" s="189">
        <v>473913</v>
      </c>
      <c r="L125" s="188">
        <v>671562</v>
      </c>
      <c r="M125" s="188">
        <v>984047</v>
      </c>
      <c r="N125" s="188">
        <v>427869</v>
      </c>
      <c r="O125" s="189">
        <v>291610</v>
      </c>
      <c r="P125" s="188">
        <f>SUM(J125:O125)</f>
        <v>3112341</v>
      </c>
      <c r="Q125" s="192">
        <f>I125+P125</f>
        <v>3757631</v>
      </c>
    </row>
    <row r="126" spans="3:17" ht="18" customHeight="1">
      <c r="C126" s="131"/>
      <c r="D126" s="143"/>
      <c r="E126" s="135" t="s">
        <v>75</v>
      </c>
      <c r="F126" s="144"/>
      <c r="G126" s="188">
        <v>3489577</v>
      </c>
      <c r="H126" s="189">
        <v>482850</v>
      </c>
      <c r="I126" s="190">
        <f>SUM(G126:H126)</f>
        <v>3972427</v>
      </c>
      <c r="J126" s="191">
        <v>1217006</v>
      </c>
      <c r="K126" s="189">
        <v>2943173</v>
      </c>
      <c r="L126" s="188">
        <v>1027715</v>
      </c>
      <c r="M126" s="188">
        <v>1621783</v>
      </c>
      <c r="N126" s="188">
        <v>263834</v>
      </c>
      <c r="O126" s="189">
        <v>0</v>
      </c>
      <c r="P126" s="188">
        <f>SUM(J126:O126)</f>
        <v>7073511</v>
      </c>
      <c r="Q126" s="192">
        <f>I126+P126</f>
        <v>11045938</v>
      </c>
    </row>
    <row r="127" spans="3:17" ht="18" customHeight="1">
      <c r="C127" s="131"/>
      <c r="D127" s="134" t="s">
        <v>76</v>
      </c>
      <c r="E127" s="145"/>
      <c r="F127" s="145"/>
      <c r="G127" s="188">
        <v>1966460</v>
      </c>
      <c r="H127" s="189">
        <v>2260205</v>
      </c>
      <c r="I127" s="190">
        <f>SUM(G127:H127)</f>
        <v>4226665</v>
      </c>
      <c r="J127" s="191">
        <v>607400</v>
      </c>
      <c r="K127" s="189">
        <v>11267882</v>
      </c>
      <c r="L127" s="188">
        <v>8455471</v>
      </c>
      <c r="M127" s="188">
        <v>8123348</v>
      </c>
      <c r="N127" s="188">
        <v>7823506</v>
      </c>
      <c r="O127" s="189">
        <v>4119354</v>
      </c>
      <c r="P127" s="188">
        <f>SUM(J127:O127)</f>
        <v>40396961</v>
      </c>
      <c r="Q127" s="192">
        <f>I127+P127</f>
        <v>44623626</v>
      </c>
    </row>
    <row r="128" spans="3:17" ht="18" customHeight="1">
      <c r="C128" s="146"/>
      <c r="D128" s="147" t="s">
        <v>103</v>
      </c>
      <c r="E128" s="148"/>
      <c r="F128" s="148"/>
      <c r="G128" s="193">
        <v>5538460</v>
      </c>
      <c r="H128" s="194">
        <v>2246140</v>
      </c>
      <c r="I128" s="195">
        <f>SUM(G128:H128)</f>
        <v>7784600</v>
      </c>
      <c r="J128" s="196">
        <v>6785923</v>
      </c>
      <c r="K128" s="194">
        <v>21006224</v>
      </c>
      <c r="L128" s="193">
        <v>13570560</v>
      </c>
      <c r="M128" s="193">
        <v>12207352</v>
      </c>
      <c r="N128" s="193">
        <v>6122458</v>
      </c>
      <c r="O128" s="194">
        <v>6175312</v>
      </c>
      <c r="P128" s="195">
        <f>SUM(J128:O128)</f>
        <v>65867829</v>
      </c>
      <c r="Q128" s="197">
        <f>I128+P128</f>
        <v>73652429</v>
      </c>
    </row>
    <row r="129" spans="3:17" ht="18" customHeight="1">
      <c r="C129" s="128" t="s">
        <v>77</v>
      </c>
      <c r="D129" s="149"/>
      <c r="E129" s="150"/>
      <c r="F129" s="151"/>
      <c r="G129" s="183">
        <f aca="true" t="shared" si="35" ref="G129:Q129">SUM(G130:G135)</f>
        <v>38541</v>
      </c>
      <c r="H129" s="184">
        <f t="shared" si="35"/>
        <v>0</v>
      </c>
      <c r="I129" s="185">
        <f t="shared" si="35"/>
        <v>38541</v>
      </c>
      <c r="J129" s="186">
        <f t="shared" si="35"/>
        <v>0</v>
      </c>
      <c r="K129" s="224">
        <f t="shared" si="35"/>
        <v>20213993</v>
      </c>
      <c r="L129" s="183">
        <f t="shared" si="35"/>
        <v>26025565</v>
      </c>
      <c r="M129" s="183">
        <f t="shared" si="35"/>
        <v>20523123</v>
      </c>
      <c r="N129" s="183">
        <f t="shared" si="35"/>
        <v>14316723</v>
      </c>
      <c r="O129" s="184">
        <f t="shared" si="35"/>
        <v>6714507</v>
      </c>
      <c r="P129" s="183">
        <f t="shared" si="35"/>
        <v>87793911</v>
      </c>
      <c r="Q129" s="187">
        <f t="shared" si="35"/>
        <v>87832452</v>
      </c>
    </row>
    <row r="130" spans="3:17" ht="18" customHeight="1">
      <c r="C130" s="131"/>
      <c r="D130" s="287" t="s">
        <v>78</v>
      </c>
      <c r="E130" s="288"/>
      <c r="F130" s="289"/>
      <c r="G130" s="198"/>
      <c r="H130" s="199"/>
      <c r="I130" s="200"/>
      <c r="J130" s="201"/>
      <c r="K130" s="225">
        <v>0</v>
      </c>
      <c r="L130" s="188">
        <v>0</v>
      </c>
      <c r="M130" s="188">
        <v>0</v>
      </c>
      <c r="N130" s="188">
        <v>0</v>
      </c>
      <c r="O130" s="189">
        <v>0</v>
      </c>
      <c r="P130" s="188">
        <f aca="true" t="shared" si="36" ref="P130:P135">SUM(J130:O130)</f>
        <v>0</v>
      </c>
      <c r="Q130" s="192">
        <f aca="true" t="shared" si="37" ref="Q130:Q135">I130+P130</f>
        <v>0</v>
      </c>
    </row>
    <row r="131" spans="3:17" ht="18" customHeight="1">
      <c r="C131" s="131"/>
      <c r="D131" s="287" t="s">
        <v>79</v>
      </c>
      <c r="E131" s="288"/>
      <c r="F131" s="289"/>
      <c r="G131" s="188">
        <v>38541</v>
      </c>
      <c r="H131" s="189">
        <v>0</v>
      </c>
      <c r="I131" s="190">
        <f>SUM(G131:H131)</f>
        <v>38541</v>
      </c>
      <c r="J131" s="191">
        <v>0</v>
      </c>
      <c r="K131" s="225">
        <v>967211</v>
      </c>
      <c r="L131" s="188">
        <v>2047756</v>
      </c>
      <c r="M131" s="188">
        <v>3268361</v>
      </c>
      <c r="N131" s="188">
        <v>2079205</v>
      </c>
      <c r="O131" s="189">
        <v>1790221</v>
      </c>
      <c r="P131" s="188">
        <f t="shared" si="36"/>
        <v>10152754</v>
      </c>
      <c r="Q131" s="192">
        <f t="shared" si="37"/>
        <v>10191295</v>
      </c>
    </row>
    <row r="132" spans="3:17" ht="18" customHeight="1">
      <c r="C132" s="131"/>
      <c r="D132" s="287" t="s">
        <v>80</v>
      </c>
      <c r="E132" s="288"/>
      <c r="F132" s="289"/>
      <c r="G132" s="188">
        <v>0</v>
      </c>
      <c r="H132" s="189">
        <v>0</v>
      </c>
      <c r="I132" s="190">
        <f>SUM(G132:H132)</f>
        <v>0</v>
      </c>
      <c r="J132" s="191">
        <v>0</v>
      </c>
      <c r="K132" s="225">
        <v>0</v>
      </c>
      <c r="L132" s="188">
        <v>690579</v>
      </c>
      <c r="M132" s="188">
        <v>666441</v>
      </c>
      <c r="N132" s="188">
        <v>0</v>
      </c>
      <c r="O132" s="189">
        <v>727042</v>
      </c>
      <c r="P132" s="188">
        <f t="shared" si="36"/>
        <v>2084062</v>
      </c>
      <c r="Q132" s="192">
        <f t="shared" si="37"/>
        <v>2084062</v>
      </c>
    </row>
    <row r="133" spans="3:17" ht="18" customHeight="1">
      <c r="C133" s="131"/>
      <c r="D133" s="287" t="s">
        <v>81</v>
      </c>
      <c r="E133" s="288"/>
      <c r="F133" s="289"/>
      <c r="G133" s="199"/>
      <c r="H133" s="189">
        <v>0</v>
      </c>
      <c r="I133" s="190">
        <f>SUM(G133:H133)</f>
        <v>0</v>
      </c>
      <c r="J133" s="201"/>
      <c r="K133" s="225">
        <v>19246782</v>
      </c>
      <c r="L133" s="188">
        <v>23287230</v>
      </c>
      <c r="M133" s="188">
        <v>16588321</v>
      </c>
      <c r="N133" s="188">
        <v>12237518</v>
      </c>
      <c r="O133" s="189">
        <v>4197244</v>
      </c>
      <c r="P133" s="188">
        <f t="shared" si="36"/>
        <v>75557095</v>
      </c>
      <c r="Q133" s="192">
        <f t="shared" si="37"/>
        <v>75557095</v>
      </c>
    </row>
    <row r="134" spans="3:17" ht="18" customHeight="1">
      <c r="C134" s="131"/>
      <c r="D134" s="287" t="s">
        <v>82</v>
      </c>
      <c r="E134" s="288"/>
      <c r="F134" s="289"/>
      <c r="G134" s="198"/>
      <c r="H134" s="199"/>
      <c r="I134" s="200"/>
      <c r="J134" s="202"/>
      <c r="K134" s="225">
        <v>0</v>
      </c>
      <c r="L134" s="188">
        <v>0</v>
      </c>
      <c r="M134" s="188">
        <v>0</v>
      </c>
      <c r="N134" s="188">
        <v>0</v>
      </c>
      <c r="O134" s="189">
        <v>0</v>
      </c>
      <c r="P134" s="188">
        <f t="shared" si="36"/>
        <v>0</v>
      </c>
      <c r="Q134" s="192">
        <f t="shared" si="37"/>
        <v>0</v>
      </c>
    </row>
    <row r="135" spans="3:17" ht="18" customHeight="1">
      <c r="C135" s="152"/>
      <c r="D135" s="304" t="s">
        <v>83</v>
      </c>
      <c r="E135" s="305"/>
      <c r="F135" s="306"/>
      <c r="G135" s="193">
        <v>0</v>
      </c>
      <c r="H135" s="194">
        <v>0</v>
      </c>
      <c r="I135" s="195">
        <f>SUM(G135:H135)</f>
        <v>0</v>
      </c>
      <c r="J135" s="203"/>
      <c r="K135" s="226">
        <v>0</v>
      </c>
      <c r="L135" s="193">
        <v>0</v>
      </c>
      <c r="M135" s="193">
        <v>0</v>
      </c>
      <c r="N135" s="193">
        <v>0</v>
      </c>
      <c r="O135" s="194">
        <v>0</v>
      </c>
      <c r="P135" s="193">
        <f t="shared" si="36"/>
        <v>0</v>
      </c>
      <c r="Q135" s="197">
        <f t="shared" si="37"/>
        <v>0</v>
      </c>
    </row>
    <row r="136" spans="3:17" ht="18" customHeight="1">
      <c r="C136" s="131" t="s">
        <v>104</v>
      </c>
      <c r="D136" s="133"/>
      <c r="E136" s="133"/>
      <c r="F136" s="133"/>
      <c r="G136" s="184">
        <f>SUM(G137:G139)</f>
        <v>233064</v>
      </c>
      <c r="H136" s="184">
        <f>SUM(H137:H139)</f>
        <v>1005363</v>
      </c>
      <c r="I136" s="185">
        <f>SUM(I137:I139)</f>
        <v>1238427</v>
      </c>
      <c r="J136" s="204"/>
      <c r="K136" s="224">
        <f aca="true" t="shared" si="38" ref="K136:Q136">SUM(K137:K139)</f>
        <v>49805942</v>
      </c>
      <c r="L136" s="183">
        <f t="shared" si="38"/>
        <v>81399340</v>
      </c>
      <c r="M136" s="183">
        <f t="shared" si="38"/>
        <v>107849996</v>
      </c>
      <c r="N136" s="183">
        <f t="shared" si="38"/>
        <v>137966984</v>
      </c>
      <c r="O136" s="184">
        <f t="shared" si="38"/>
        <v>188555293</v>
      </c>
      <c r="P136" s="183">
        <f t="shared" si="38"/>
        <v>565577555</v>
      </c>
      <c r="Q136" s="187">
        <f t="shared" si="38"/>
        <v>566815982</v>
      </c>
    </row>
    <row r="137" spans="3:17" ht="18" customHeight="1">
      <c r="C137" s="131"/>
      <c r="D137" s="140" t="s">
        <v>31</v>
      </c>
      <c r="E137" s="140"/>
      <c r="F137" s="144"/>
      <c r="G137" s="189">
        <v>0</v>
      </c>
      <c r="H137" s="189">
        <v>789307</v>
      </c>
      <c r="I137" s="190">
        <f>SUM(G137:H137)</f>
        <v>789307</v>
      </c>
      <c r="J137" s="201"/>
      <c r="K137" s="225">
        <v>14728310</v>
      </c>
      <c r="L137" s="188">
        <v>33440379</v>
      </c>
      <c r="M137" s="188">
        <v>45718665</v>
      </c>
      <c r="N137" s="188">
        <v>66276799</v>
      </c>
      <c r="O137" s="189">
        <v>74622040</v>
      </c>
      <c r="P137" s="188">
        <f>SUM(J137:O137)</f>
        <v>234786193</v>
      </c>
      <c r="Q137" s="192">
        <f>I137+P137</f>
        <v>235575500</v>
      </c>
    </row>
    <row r="138" spans="3:17" ht="18" customHeight="1">
      <c r="C138" s="131"/>
      <c r="D138" s="140" t="s">
        <v>32</v>
      </c>
      <c r="E138" s="140"/>
      <c r="F138" s="144"/>
      <c r="G138" s="188">
        <v>233064</v>
      </c>
      <c r="H138" s="189">
        <v>216056</v>
      </c>
      <c r="I138" s="190">
        <f>SUM(G138:H138)</f>
        <v>449120</v>
      </c>
      <c r="J138" s="202"/>
      <c r="K138" s="225">
        <v>33455936</v>
      </c>
      <c r="L138" s="188">
        <v>45251853</v>
      </c>
      <c r="M138" s="188">
        <v>51731003</v>
      </c>
      <c r="N138" s="188">
        <v>46261959</v>
      </c>
      <c r="O138" s="189">
        <v>35238161</v>
      </c>
      <c r="P138" s="188">
        <f>SUM(J138:O138)</f>
        <v>211938912</v>
      </c>
      <c r="Q138" s="192">
        <f>I138+P138</f>
        <v>212388032</v>
      </c>
    </row>
    <row r="139" spans="3:17" ht="18" customHeight="1">
      <c r="C139" s="131"/>
      <c r="D139" s="153" t="s">
        <v>33</v>
      </c>
      <c r="E139" s="153"/>
      <c r="F139" s="154"/>
      <c r="G139" s="205">
        <v>0</v>
      </c>
      <c r="H139" s="206">
        <v>0</v>
      </c>
      <c r="I139" s="207">
        <f>SUM(G139:H139)</f>
        <v>0</v>
      </c>
      <c r="J139" s="208"/>
      <c r="K139" s="227">
        <v>1621696</v>
      </c>
      <c r="L139" s="210">
        <v>2707108</v>
      </c>
      <c r="M139" s="210">
        <v>10400328</v>
      </c>
      <c r="N139" s="210">
        <v>25428226</v>
      </c>
      <c r="O139" s="209">
        <v>78695092</v>
      </c>
      <c r="P139" s="210">
        <f>SUM(J139:O139)</f>
        <v>118852450</v>
      </c>
      <c r="Q139" s="211">
        <f>I139+P139</f>
        <v>118852450</v>
      </c>
    </row>
    <row r="140" spans="3:17" ht="18" customHeight="1" thickBot="1">
      <c r="C140" s="157"/>
      <c r="D140" s="158" t="s">
        <v>84</v>
      </c>
      <c r="E140" s="158"/>
      <c r="F140" s="158"/>
      <c r="G140" s="212">
        <f aca="true" t="shared" si="39" ref="G140:Q140">G109+G129+G136</f>
        <v>38777606</v>
      </c>
      <c r="H140" s="213">
        <f t="shared" si="39"/>
        <v>25535365</v>
      </c>
      <c r="I140" s="214">
        <f t="shared" si="39"/>
        <v>64312971</v>
      </c>
      <c r="J140" s="215">
        <f t="shared" si="39"/>
        <v>27544644</v>
      </c>
      <c r="K140" s="228">
        <f t="shared" si="39"/>
        <v>233759111</v>
      </c>
      <c r="L140" s="212">
        <f t="shared" si="39"/>
        <v>250831743</v>
      </c>
      <c r="M140" s="212">
        <f t="shared" si="39"/>
        <v>268988763</v>
      </c>
      <c r="N140" s="212">
        <f t="shared" si="39"/>
        <v>238904636</v>
      </c>
      <c r="O140" s="213">
        <f t="shared" si="39"/>
        <v>302514731</v>
      </c>
      <c r="P140" s="212">
        <f t="shared" si="39"/>
        <v>1322543628</v>
      </c>
      <c r="Q140" s="216">
        <f t="shared" si="39"/>
        <v>1386856599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16">
      <selection activeCell="G37" sqref="G37"/>
    </sheetView>
  </sheetViews>
  <sheetFormatPr defaultColWidth="9.00390625" defaultRowHeight="13.5"/>
  <cols>
    <col min="1" max="5" width="1.4921875" style="117" customWidth="1"/>
    <col min="6" max="6" width="33.625" style="117" customWidth="1"/>
    <col min="7" max="17" width="10.375" style="117" customWidth="1"/>
    <col min="18" max="18" width="1.4921875" style="117" customWidth="1"/>
    <col min="19" max="16384" width="8.00390625" style="117" customWidth="1"/>
  </cols>
  <sheetData>
    <row r="1" s="113" customFormat="1" ht="17.25">
      <c r="A1" s="112" t="s">
        <v>112</v>
      </c>
    </row>
    <row r="2" spans="1:18" s="113" customFormat="1" ht="24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4"/>
      <c r="N2" s="114"/>
      <c r="O2" s="114"/>
      <c r="P2" s="114"/>
      <c r="Q2" s="114"/>
      <c r="R2" s="114"/>
    </row>
    <row r="3" spans="1:18" s="113" customFormat="1" ht="21" customHeight="1">
      <c r="A3" s="114" t="str">
        <f>'様式１'!A5</f>
        <v>平成１９年１月月報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2" s="116" customFormat="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" ht="17.25">
      <c r="A5" s="162" t="s">
        <v>66</v>
      </c>
      <c r="B5" s="162"/>
      <c r="C5" s="162"/>
      <c r="D5" s="162"/>
      <c r="E5" s="162"/>
    </row>
    <row r="6" spans="2:3" ht="14.25">
      <c r="B6" s="118" t="s">
        <v>113</v>
      </c>
      <c r="C6" s="118"/>
    </row>
    <row r="7" spans="2:4" ht="15" thickBot="1">
      <c r="B7" s="118"/>
      <c r="C7" s="118"/>
      <c r="D7" s="163" t="s">
        <v>114</v>
      </c>
    </row>
    <row r="8" spans="3:17" ht="12">
      <c r="C8" s="292" t="s">
        <v>108</v>
      </c>
      <c r="D8" s="293"/>
      <c r="E8" s="293"/>
      <c r="F8" s="294"/>
      <c r="G8" s="307" t="s">
        <v>49</v>
      </c>
      <c r="H8" s="308"/>
      <c r="I8" s="309"/>
      <c r="J8" s="310" t="s">
        <v>50</v>
      </c>
      <c r="K8" s="308"/>
      <c r="L8" s="308"/>
      <c r="M8" s="308"/>
      <c r="N8" s="308"/>
      <c r="O8" s="308"/>
      <c r="P8" s="308"/>
      <c r="Q8" s="311" t="s">
        <v>47</v>
      </c>
    </row>
    <row r="9" spans="3:17" ht="24.75" customHeight="1">
      <c r="C9" s="295"/>
      <c r="D9" s="296"/>
      <c r="E9" s="296"/>
      <c r="F9" s="297"/>
      <c r="G9" s="120" t="s">
        <v>89</v>
      </c>
      <c r="H9" s="121" t="s">
        <v>90</v>
      </c>
      <c r="I9" s="122" t="s">
        <v>45</v>
      </c>
      <c r="J9" s="123" t="s">
        <v>46</v>
      </c>
      <c r="K9" s="121" t="s">
        <v>10</v>
      </c>
      <c r="L9" s="120" t="s">
        <v>11</v>
      </c>
      <c r="M9" s="120" t="s">
        <v>12</v>
      </c>
      <c r="N9" s="120" t="s">
        <v>13</v>
      </c>
      <c r="O9" s="121" t="s">
        <v>14</v>
      </c>
      <c r="P9" s="164" t="s">
        <v>2</v>
      </c>
      <c r="Q9" s="312"/>
    </row>
    <row r="10" spans="3:17" ht="14.25" customHeight="1">
      <c r="C10" s="124" t="s">
        <v>69</v>
      </c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3:17" ht="14.25" customHeight="1">
      <c r="C11" s="131"/>
      <c r="D11" s="165" t="s">
        <v>120</v>
      </c>
      <c r="E11" s="133"/>
      <c r="F11" s="145"/>
      <c r="G11" s="219">
        <f aca="true" t="shared" si="0" ref="G11:Q11">SUM(G12:G18)</f>
        <v>0</v>
      </c>
      <c r="H11" s="222">
        <f t="shared" si="0"/>
        <v>7</v>
      </c>
      <c r="I11" s="185">
        <f t="shared" si="0"/>
        <v>7</v>
      </c>
      <c r="J11" s="186">
        <f t="shared" si="0"/>
        <v>2</v>
      </c>
      <c r="K11" s="229">
        <f t="shared" si="0"/>
        <v>193</v>
      </c>
      <c r="L11" s="222">
        <f t="shared" si="0"/>
        <v>286</v>
      </c>
      <c r="M11" s="222">
        <f t="shared" si="0"/>
        <v>324</v>
      </c>
      <c r="N11" s="222">
        <f t="shared" si="0"/>
        <v>345</v>
      </c>
      <c r="O11" s="222">
        <f t="shared" si="0"/>
        <v>412</v>
      </c>
      <c r="P11" s="185">
        <f t="shared" si="0"/>
        <v>1562</v>
      </c>
      <c r="Q11" s="187">
        <f t="shared" si="0"/>
        <v>1569</v>
      </c>
    </row>
    <row r="12" spans="3:17" ht="14.25" customHeight="1">
      <c r="C12" s="131"/>
      <c r="D12" s="156"/>
      <c r="E12" s="135" t="s">
        <v>115</v>
      </c>
      <c r="F12" s="137"/>
      <c r="G12" s="219">
        <v>0</v>
      </c>
      <c r="H12" s="219">
        <v>0</v>
      </c>
      <c r="I12" s="220">
        <f aca="true" t="shared" si="1" ref="I12:I18">SUM(G12:H12)</f>
        <v>0</v>
      </c>
      <c r="J12" s="201"/>
      <c r="K12" s="230">
        <v>61</v>
      </c>
      <c r="L12" s="222">
        <v>127</v>
      </c>
      <c r="M12" s="222">
        <v>148</v>
      </c>
      <c r="N12" s="222">
        <v>188</v>
      </c>
      <c r="O12" s="222">
        <v>194</v>
      </c>
      <c r="P12" s="220">
        <f aca="true" t="shared" si="2" ref="P12:P18">SUM(J12:O12)</f>
        <v>718</v>
      </c>
      <c r="Q12" s="223">
        <f aca="true" t="shared" si="3" ref="Q12:Q18">I12+P12</f>
        <v>718</v>
      </c>
    </row>
    <row r="13" spans="3:17" ht="14.25" customHeight="1">
      <c r="C13" s="131"/>
      <c r="D13" s="166"/>
      <c r="E13" s="135" t="s">
        <v>32</v>
      </c>
      <c r="F13" s="137"/>
      <c r="G13" s="219">
        <v>0</v>
      </c>
      <c r="H13" s="219">
        <v>0</v>
      </c>
      <c r="I13" s="220">
        <f t="shared" si="1"/>
        <v>0</v>
      </c>
      <c r="J13" s="201"/>
      <c r="K13" s="230">
        <v>89</v>
      </c>
      <c r="L13" s="222">
        <v>92</v>
      </c>
      <c r="M13" s="222">
        <v>95</v>
      </c>
      <c r="N13" s="222">
        <v>89</v>
      </c>
      <c r="O13" s="222">
        <v>58</v>
      </c>
      <c r="P13" s="220">
        <f t="shared" si="2"/>
        <v>423</v>
      </c>
      <c r="Q13" s="223">
        <f t="shared" si="3"/>
        <v>423</v>
      </c>
    </row>
    <row r="14" spans="3:17" ht="14.25" customHeight="1">
      <c r="C14" s="131"/>
      <c r="D14" s="156"/>
      <c r="E14" s="135" t="s">
        <v>116</v>
      </c>
      <c r="F14" s="137"/>
      <c r="G14" s="219">
        <v>0</v>
      </c>
      <c r="H14" s="219">
        <v>0</v>
      </c>
      <c r="I14" s="220">
        <f t="shared" si="1"/>
        <v>0</v>
      </c>
      <c r="J14" s="201"/>
      <c r="K14" s="230">
        <v>7</v>
      </c>
      <c r="L14" s="222">
        <v>5</v>
      </c>
      <c r="M14" s="222">
        <v>16</v>
      </c>
      <c r="N14" s="222">
        <v>35</v>
      </c>
      <c r="O14" s="222">
        <v>117</v>
      </c>
      <c r="P14" s="220">
        <f t="shared" si="2"/>
        <v>180</v>
      </c>
      <c r="Q14" s="223">
        <f t="shared" si="3"/>
        <v>180</v>
      </c>
    </row>
    <row r="15" spans="3:17" ht="14.25" customHeight="1">
      <c r="C15" s="131"/>
      <c r="D15" s="156"/>
      <c r="E15" s="287" t="s">
        <v>109</v>
      </c>
      <c r="F15" s="289"/>
      <c r="G15" s="219">
        <v>0</v>
      </c>
      <c r="H15" s="219">
        <v>0</v>
      </c>
      <c r="I15" s="220">
        <f t="shared" si="1"/>
        <v>0</v>
      </c>
      <c r="J15" s="201"/>
      <c r="K15" s="230">
        <v>0</v>
      </c>
      <c r="L15" s="222">
        <v>0</v>
      </c>
      <c r="M15" s="222">
        <v>0</v>
      </c>
      <c r="N15" s="222">
        <v>0</v>
      </c>
      <c r="O15" s="222">
        <v>0</v>
      </c>
      <c r="P15" s="220">
        <f t="shared" si="2"/>
        <v>0</v>
      </c>
      <c r="Q15" s="223">
        <f t="shared" si="3"/>
        <v>0</v>
      </c>
    </row>
    <row r="16" spans="3:17" ht="14.25" customHeight="1">
      <c r="C16" s="131"/>
      <c r="D16" s="156"/>
      <c r="E16" s="135" t="s">
        <v>117</v>
      </c>
      <c r="F16" s="137"/>
      <c r="G16" s="222">
        <v>0</v>
      </c>
      <c r="H16" s="222">
        <v>6</v>
      </c>
      <c r="I16" s="220">
        <f t="shared" si="1"/>
        <v>6</v>
      </c>
      <c r="J16" s="221">
        <v>2</v>
      </c>
      <c r="K16" s="230">
        <v>31</v>
      </c>
      <c r="L16" s="222">
        <v>52</v>
      </c>
      <c r="M16" s="222">
        <v>51</v>
      </c>
      <c r="N16" s="222">
        <v>25</v>
      </c>
      <c r="O16" s="222">
        <v>31</v>
      </c>
      <c r="P16" s="220">
        <f t="shared" si="2"/>
        <v>192</v>
      </c>
      <c r="Q16" s="223">
        <f t="shared" si="3"/>
        <v>198</v>
      </c>
    </row>
    <row r="17" spans="3:17" ht="14.25" customHeight="1">
      <c r="C17" s="131"/>
      <c r="D17" s="156"/>
      <c r="E17" s="287" t="s">
        <v>110</v>
      </c>
      <c r="F17" s="289"/>
      <c r="G17" s="231">
        <v>0</v>
      </c>
      <c r="H17" s="231">
        <v>1</v>
      </c>
      <c r="I17" s="232">
        <f t="shared" si="1"/>
        <v>1</v>
      </c>
      <c r="J17" s="233">
        <v>0</v>
      </c>
      <c r="K17" s="234">
        <v>5</v>
      </c>
      <c r="L17" s="231">
        <v>10</v>
      </c>
      <c r="M17" s="231">
        <v>14</v>
      </c>
      <c r="N17" s="231">
        <v>8</v>
      </c>
      <c r="O17" s="231">
        <v>12</v>
      </c>
      <c r="P17" s="232">
        <f t="shared" si="2"/>
        <v>49</v>
      </c>
      <c r="Q17" s="235">
        <f t="shared" si="3"/>
        <v>50</v>
      </c>
    </row>
    <row r="18" spans="3:17" ht="14.25" customHeight="1">
      <c r="C18" s="131"/>
      <c r="D18" s="155"/>
      <c r="E18" s="304" t="s">
        <v>111</v>
      </c>
      <c r="F18" s="306"/>
      <c r="G18" s="193">
        <v>0</v>
      </c>
      <c r="H18" s="193">
        <v>0</v>
      </c>
      <c r="I18" s="195">
        <f t="shared" si="1"/>
        <v>0</v>
      </c>
      <c r="J18" s="196">
        <v>0</v>
      </c>
      <c r="K18" s="236">
        <v>0</v>
      </c>
      <c r="L18" s="193">
        <v>0</v>
      </c>
      <c r="M18" s="193">
        <v>0</v>
      </c>
      <c r="N18" s="193">
        <v>0</v>
      </c>
      <c r="O18" s="193">
        <v>0</v>
      </c>
      <c r="P18" s="195">
        <f t="shared" si="2"/>
        <v>0</v>
      </c>
      <c r="Q18" s="197">
        <f t="shared" si="3"/>
        <v>0</v>
      </c>
    </row>
    <row r="19" spans="3:17" ht="14.25" customHeight="1">
      <c r="C19" s="131"/>
      <c r="D19" s="167" t="s">
        <v>118</v>
      </c>
      <c r="E19" s="150"/>
      <c r="F19" s="145"/>
      <c r="G19" s="188">
        <f aca="true" t="shared" si="4" ref="G19:Q19">SUM(G20:G26)</f>
        <v>0</v>
      </c>
      <c r="H19" s="188">
        <f t="shared" si="4"/>
        <v>3</v>
      </c>
      <c r="I19" s="190">
        <f t="shared" si="4"/>
        <v>3</v>
      </c>
      <c r="J19" s="191">
        <f t="shared" si="4"/>
        <v>1</v>
      </c>
      <c r="K19" s="229">
        <f t="shared" si="4"/>
        <v>64</v>
      </c>
      <c r="L19" s="188">
        <f t="shared" si="4"/>
        <v>102</v>
      </c>
      <c r="M19" s="188">
        <f t="shared" si="4"/>
        <v>98</v>
      </c>
      <c r="N19" s="188">
        <f t="shared" si="4"/>
        <v>100</v>
      </c>
      <c r="O19" s="188">
        <f t="shared" si="4"/>
        <v>105</v>
      </c>
      <c r="P19" s="190">
        <f t="shared" si="4"/>
        <v>470</v>
      </c>
      <c r="Q19" s="192">
        <f t="shared" si="4"/>
        <v>473</v>
      </c>
    </row>
    <row r="20" spans="3:17" ht="14.25" customHeight="1">
      <c r="C20" s="131"/>
      <c r="D20" s="156"/>
      <c r="E20" s="135" t="s">
        <v>115</v>
      </c>
      <c r="F20" s="137"/>
      <c r="G20" s="219">
        <v>0</v>
      </c>
      <c r="H20" s="219">
        <v>0</v>
      </c>
      <c r="I20" s="220">
        <f aca="true" t="shared" si="5" ref="I20:I26">SUM(G20:H20)</f>
        <v>0</v>
      </c>
      <c r="J20" s="201"/>
      <c r="K20" s="230">
        <v>17</v>
      </c>
      <c r="L20" s="222">
        <v>44</v>
      </c>
      <c r="M20" s="222">
        <v>46</v>
      </c>
      <c r="N20" s="222">
        <v>56</v>
      </c>
      <c r="O20" s="222">
        <v>50</v>
      </c>
      <c r="P20" s="220">
        <f aca="true" t="shared" si="6" ref="P20:P26">SUM(J20:O20)</f>
        <v>213</v>
      </c>
      <c r="Q20" s="223">
        <f aca="true" t="shared" si="7" ref="Q20:Q26">I20+P20</f>
        <v>213</v>
      </c>
    </row>
    <row r="21" spans="3:17" ht="14.25" customHeight="1">
      <c r="C21" s="131"/>
      <c r="D21" s="166"/>
      <c r="E21" s="135" t="s">
        <v>32</v>
      </c>
      <c r="F21" s="137"/>
      <c r="G21" s="219">
        <v>0</v>
      </c>
      <c r="H21" s="219">
        <v>0</v>
      </c>
      <c r="I21" s="220">
        <f t="shared" si="5"/>
        <v>0</v>
      </c>
      <c r="J21" s="201"/>
      <c r="K21" s="230">
        <v>20</v>
      </c>
      <c r="L21" s="222">
        <v>22</v>
      </c>
      <c r="M21" s="222">
        <v>14</v>
      </c>
      <c r="N21" s="222">
        <v>18</v>
      </c>
      <c r="O21" s="222">
        <v>5</v>
      </c>
      <c r="P21" s="220">
        <f t="shared" si="6"/>
        <v>79</v>
      </c>
      <c r="Q21" s="223">
        <f t="shared" si="7"/>
        <v>79</v>
      </c>
    </row>
    <row r="22" spans="3:17" ht="14.25" customHeight="1">
      <c r="C22" s="131"/>
      <c r="D22" s="156"/>
      <c r="E22" s="135" t="s">
        <v>116</v>
      </c>
      <c r="F22" s="137"/>
      <c r="G22" s="219">
        <v>0</v>
      </c>
      <c r="H22" s="219">
        <v>0</v>
      </c>
      <c r="I22" s="220">
        <f t="shared" si="5"/>
        <v>0</v>
      </c>
      <c r="J22" s="201"/>
      <c r="K22" s="230">
        <v>4</v>
      </c>
      <c r="L22" s="222">
        <v>0</v>
      </c>
      <c r="M22" s="222">
        <v>4</v>
      </c>
      <c r="N22" s="222">
        <v>10</v>
      </c>
      <c r="O22" s="222">
        <v>27</v>
      </c>
      <c r="P22" s="220">
        <f t="shared" si="6"/>
        <v>45</v>
      </c>
      <c r="Q22" s="223">
        <f t="shared" si="7"/>
        <v>45</v>
      </c>
    </row>
    <row r="23" spans="3:17" ht="14.25" customHeight="1">
      <c r="C23" s="131"/>
      <c r="D23" s="156"/>
      <c r="E23" s="287" t="s">
        <v>109</v>
      </c>
      <c r="F23" s="289"/>
      <c r="G23" s="219">
        <v>0</v>
      </c>
      <c r="H23" s="219">
        <v>0</v>
      </c>
      <c r="I23" s="220">
        <f t="shared" si="5"/>
        <v>0</v>
      </c>
      <c r="J23" s="201"/>
      <c r="K23" s="230">
        <v>0</v>
      </c>
      <c r="L23" s="222">
        <v>0</v>
      </c>
      <c r="M23" s="222">
        <v>0</v>
      </c>
      <c r="N23" s="222">
        <v>0</v>
      </c>
      <c r="O23" s="222">
        <v>0</v>
      </c>
      <c r="P23" s="220">
        <f>SUM(J23:O23)</f>
        <v>0</v>
      </c>
      <c r="Q23" s="223">
        <f t="shared" si="7"/>
        <v>0</v>
      </c>
    </row>
    <row r="24" spans="3:17" ht="14.25" customHeight="1">
      <c r="C24" s="131"/>
      <c r="D24" s="156"/>
      <c r="E24" s="135" t="s">
        <v>117</v>
      </c>
      <c r="F24" s="137"/>
      <c r="G24" s="222">
        <v>0</v>
      </c>
      <c r="H24" s="222">
        <v>3</v>
      </c>
      <c r="I24" s="220">
        <f t="shared" si="5"/>
        <v>3</v>
      </c>
      <c r="J24" s="221">
        <v>1</v>
      </c>
      <c r="K24" s="230">
        <v>22</v>
      </c>
      <c r="L24" s="222">
        <v>34</v>
      </c>
      <c r="M24" s="222">
        <v>30</v>
      </c>
      <c r="N24" s="222">
        <v>15</v>
      </c>
      <c r="O24" s="222">
        <v>22</v>
      </c>
      <c r="P24" s="220">
        <f t="shared" si="6"/>
        <v>124</v>
      </c>
      <c r="Q24" s="223">
        <f t="shared" si="7"/>
        <v>127</v>
      </c>
    </row>
    <row r="25" spans="3:17" ht="14.25" customHeight="1">
      <c r="C25" s="131"/>
      <c r="D25" s="156"/>
      <c r="E25" s="287" t="s">
        <v>110</v>
      </c>
      <c r="F25" s="289"/>
      <c r="G25" s="231">
        <v>0</v>
      </c>
      <c r="H25" s="231">
        <v>0</v>
      </c>
      <c r="I25" s="232">
        <f t="shared" si="5"/>
        <v>0</v>
      </c>
      <c r="J25" s="233">
        <v>0</v>
      </c>
      <c r="K25" s="234">
        <v>1</v>
      </c>
      <c r="L25" s="231">
        <v>2</v>
      </c>
      <c r="M25" s="231">
        <v>4</v>
      </c>
      <c r="N25" s="231">
        <v>1</v>
      </c>
      <c r="O25" s="231">
        <v>1</v>
      </c>
      <c r="P25" s="232">
        <f t="shared" si="6"/>
        <v>9</v>
      </c>
      <c r="Q25" s="235">
        <f t="shared" si="7"/>
        <v>9</v>
      </c>
    </row>
    <row r="26" spans="3:17" ht="14.25" customHeight="1" thickBot="1">
      <c r="C26" s="168"/>
      <c r="D26" s="169"/>
      <c r="E26" s="313" t="s">
        <v>111</v>
      </c>
      <c r="F26" s="314"/>
      <c r="G26" s="237">
        <v>0</v>
      </c>
      <c r="H26" s="237">
        <v>0</v>
      </c>
      <c r="I26" s="238">
        <f t="shared" si="5"/>
        <v>0</v>
      </c>
      <c r="J26" s="239">
        <v>0</v>
      </c>
      <c r="K26" s="240">
        <v>0</v>
      </c>
      <c r="L26" s="237">
        <v>0</v>
      </c>
      <c r="M26" s="237">
        <v>0</v>
      </c>
      <c r="N26" s="237">
        <v>0</v>
      </c>
      <c r="O26" s="237">
        <v>0</v>
      </c>
      <c r="P26" s="238">
        <f t="shared" si="6"/>
        <v>0</v>
      </c>
      <c r="Q26" s="241">
        <f t="shared" si="7"/>
        <v>0</v>
      </c>
    </row>
    <row r="27" spans="3:17" ht="14.25" customHeight="1">
      <c r="C27" s="152" t="s">
        <v>119</v>
      </c>
      <c r="D27" s="170"/>
      <c r="E27" s="170"/>
      <c r="F27" s="170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3:17" ht="14.25" customHeight="1">
      <c r="C28" s="131"/>
      <c r="D28" s="165" t="s">
        <v>121</v>
      </c>
      <c r="E28" s="133"/>
      <c r="F28" s="145"/>
      <c r="G28" s="219">
        <f aca="true" t="shared" si="8" ref="G28:P28">SUM(G29:G35)</f>
        <v>0</v>
      </c>
      <c r="H28" s="222">
        <f t="shared" si="8"/>
        <v>25860</v>
      </c>
      <c r="I28" s="185">
        <f t="shared" si="8"/>
        <v>25860</v>
      </c>
      <c r="J28" s="186">
        <f t="shared" si="8"/>
        <v>6990</v>
      </c>
      <c r="K28" s="229">
        <f t="shared" si="8"/>
        <v>4474890</v>
      </c>
      <c r="L28" s="222">
        <f t="shared" si="8"/>
        <v>6806680</v>
      </c>
      <c r="M28" s="222">
        <f t="shared" si="8"/>
        <v>7409790</v>
      </c>
      <c r="N28" s="222">
        <f t="shared" si="8"/>
        <v>9080050</v>
      </c>
      <c r="O28" s="222">
        <f t="shared" si="8"/>
        <v>10518470</v>
      </c>
      <c r="P28" s="185">
        <f t="shared" si="8"/>
        <v>38296870</v>
      </c>
      <c r="Q28" s="187">
        <f>SUM(Q29:Q35)</f>
        <v>38322730</v>
      </c>
    </row>
    <row r="29" spans="3:17" ht="14.25" customHeight="1">
      <c r="C29" s="131"/>
      <c r="D29" s="156"/>
      <c r="E29" s="135" t="s">
        <v>115</v>
      </c>
      <c r="F29" s="137"/>
      <c r="G29" s="219">
        <v>0</v>
      </c>
      <c r="H29" s="219">
        <v>0</v>
      </c>
      <c r="I29" s="220">
        <f aca="true" t="shared" si="9" ref="I29:I35">SUM(G29:H29)</f>
        <v>0</v>
      </c>
      <c r="J29" s="201"/>
      <c r="K29" s="230">
        <v>1702330</v>
      </c>
      <c r="L29" s="222">
        <v>3562420</v>
      </c>
      <c r="M29" s="222">
        <v>4073580</v>
      </c>
      <c r="N29" s="222">
        <v>5302530</v>
      </c>
      <c r="O29" s="222">
        <v>5430970</v>
      </c>
      <c r="P29" s="220">
        <f aca="true" t="shared" si="10" ref="P29:P35">SUM(J29:O29)</f>
        <v>20071830</v>
      </c>
      <c r="Q29" s="223">
        <f aca="true" t="shared" si="11" ref="Q29:Q35">I29+P29</f>
        <v>20071830</v>
      </c>
    </row>
    <row r="30" spans="3:17" ht="14.25" customHeight="1">
      <c r="C30" s="131"/>
      <c r="D30" s="166"/>
      <c r="E30" s="135" t="s">
        <v>32</v>
      </c>
      <c r="F30" s="137"/>
      <c r="G30" s="219">
        <v>0</v>
      </c>
      <c r="H30" s="219">
        <v>0</v>
      </c>
      <c r="I30" s="220">
        <f t="shared" si="9"/>
        <v>0</v>
      </c>
      <c r="J30" s="201"/>
      <c r="K30" s="230">
        <v>2360690</v>
      </c>
      <c r="L30" s="222">
        <v>2665310</v>
      </c>
      <c r="M30" s="222">
        <v>2508100</v>
      </c>
      <c r="N30" s="222">
        <v>2442710</v>
      </c>
      <c r="O30" s="222">
        <v>1485990</v>
      </c>
      <c r="P30" s="220">
        <f t="shared" si="10"/>
        <v>11462800</v>
      </c>
      <c r="Q30" s="223">
        <f t="shared" si="11"/>
        <v>11462800</v>
      </c>
    </row>
    <row r="31" spans="3:17" ht="14.25" customHeight="1">
      <c r="C31" s="131"/>
      <c r="D31" s="156"/>
      <c r="E31" s="135" t="s">
        <v>116</v>
      </c>
      <c r="F31" s="137"/>
      <c r="G31" s="219">
        <v>0</v>
      </c>
      <c r="H31" s="219">
        <v>0</v>
      </c>
      <c r="I31" s="220">
        <f t="shared" si="9"/>
        <v>0</v>
      </c>
      <c r="J31" s="201"/>
      <c r="K31" s="230">
        <v>183870</v>
      </c>
      <c r="L31" s="222">
        <v>111990</v>
      </c>
      <c r="M31" s="222">
        <v>402520</v>
      </c>
      <c r="N31" s="222">
        <v>996930</v>
      </c>
      <c r="O31" s="222">
        <v>3208570</v>
      </c>
      <c r="P31" s="220">
        <f t="shared" si="10"/>
        <v>4903880</v>
      </c>
      <c r="Q31" s="223">
        <f>I31+P31</f>
        <v>4903880</v>
      </c>
    </row>
    <row r="32" spans="3:17" ht="14.25" customHeight="1">
      <c r="C32" s="131"/>
      <c r="D32" s="156"/>
      <c r="E32" s="287" t="s">
        <v>109</v>
      </c>
      <c r="F32" s="289"/>
      <c r="G32" s="219">
        <v>0</v>
      </c>
      <c r="H32" s="219">
        <v>0</v>
      </c>
      <c r="I32" s="220">
        <f t="shared" si="9"/>
        <v>0</v>
      </c>
      <c r="J32" s="201"/>
      <c r="K32" s="230">
        <v>0</v>
      </c>
      <c r="L32" s="222">
        <v>0</v>
      </c>
      <c r="M32" s="222">
        <v>0</v>
      </c>
      <c r="N32" s="222">
        <v>0</v>
      </c>
      <c r="O32" s="222">
        <v>0</v>
      </c>
      <c r="P32" s="220">
        <f>SUM(J32:O32)</f>
        <v>0</v>
      </c>
      <c r="Q32" s="223">
        <f t="shared" si="11"/>
        <v>0</v>
      </c>
    </row>
    <row r="33" spans="3:17" ht="14.25" customHeight="1">
      <c r="C33" s="131"/>
      <c r="D33" s="156"/>
      <c r="E33" s="135" t="s">
        <v>117</v>
      </c>
      <c r="F33" s="137"/>
      <c r="G33" s="222">
        <v>0</v>
      </c>
      <c r="H33" s="222">
        <v>24660</v>
      </c>
      <c r="I33" s="220">
        <f t="shared" si="9"/>
        <v>24660</v>
      </c>
      <c r="J33" s="221">
        <v>6990</v>
      </c>
      <c r="K33" s="230">
        <v>206010</v>
      </c>
      <c r="L33" s="222">
        <v>398750</v>
      </c>
      <c r="M33" s="222">
        <v>315580</v>
      </c>
      <c r="N33" s="222">
        <v>288590</v>
      </c>
      <c r="O33" s="222">
        <v>291730</v>
      </c>
      <c r="P33" s="220">
        <f t="shared" si="10"/>
        <v>1507650</v>
      </c>
      <c r="Q33" s="223">
        <f t="shared" si="11"/>
        <v>1532310</v>
      </c>
    </row>
    <row r="34" spans="3:17" ht="14.25" customHeight="1">
      <c r="C34" s="131"/>
      <c r="D34" s="156"/>
      <c r="E34" s="287" t="s">
        <v>110</v>
      </c>
      <c r="F34" s="289"/>
      <c r="G34" s="231">
        <v>0</v>
      </c>
      <c r="H34" s="231">
        <v>1200</v>
      </c>
      <c r="I34" s="232">
        <f t="shared" si="9"/>
        <v>1200</v>
      </c>
      <c r="J34" s="233">
        <v>0</v>
      </c>
      <c r="K34" s="234">
        <v>21990</v>
      </c>
      <c r="L34" s="231">
        <v>68210</v>
      </c>
      <c r="M34" s="231">
        <v>110010</v>
      </c>
      <c r="N34" s="231">
        <v>49290</v>
      </c>
      <c r="O34" s="231">
        <v>101210</v>
      </c>
      <c r="P34" s="232">
        <f t="shared" si="10"/>
        <v>350710</v>
      </c>
      <c r="Q34" s="235">
        <f t="shared" si="11"/>
        <v>351910</v>
      </c>
    </row>
    <row r="35" spans="3:17" ht="14.25" customHeight="1">
      <c r="C35" s="131"/>
      <c r="D35" s="155"/>
      <c r="E35" s="304" t="s">
        <v>111</v>
      </c>
      <c r="F35" s="306"/>
      <c r="G35" s="193">
        <v>0</v>
      </c>
      <c r="H35" s="193">
        <v>0</v>
      </c>
      <c r="I35" s="195">
        <f t="shared" si="9"/>
        <v>0</v>
      </c>
      <c r="J35" s="196">
        <v>0</v>
      </c>
      <c r="K35" s="236">
        <v>0</v>
      </c>
      <c r="L35" s="193">
        <v>0</v>
      </c>
      <c r="M35" s="193">
        <v>0</v>
      </c>
      <c r="N35" s="193">
        <v>0</v>
      </c>
      <c r="O35" s="193">
        <v>0</v>
      </c>
      <c r="P35" s="195">
        <f t="shared" si="10"/>
        <v>0</v>
      </c>
      <c r="Q35" s="197">
        <f t="shared" si="11"/>
        <v>0</v>
      </c>
    </row>
    <row r="36" spans="3:17" ht="14.25" customHeight="1">
      <c r="C36" s="131"/>
      <c r="D36" s="167" t="s">
        <v>118</v>
      </c>
      <c r="E36" s="150"/>
      <c r="F36" s="145"/>
      <c r="G36" s="188">
        <f aca="true" t="shared" si="12" ref="G36:P36">SUM(G37:G43)</f>
        <v>0</v>
      </c>
      <c r="H36" s="188">
        <f t="shared" si="12"/>
        <v>9490</v>
      </c>
      <c r="I36" s="190">
        <f t="shared" si="12"/>
        <v>9490</v>
      </c>
      <c r="J36" s="191">
        <f t="shared" si="12"/>
        <v>2920</v>
      </c>
      <c r="K36" s="229">
        <f t="shared" si="12"/>
        <v>838580</v>
      </c>
      <c r="L36" s="188">
        <f t="shared" si="12"/>
        <v>1480470</v>
      </c>
      <c r="M36" s="188">
        <f t="shared" si="12"/>
        <v>1322590</v>
      </c>
      <c r="N36" s="188">
        <f t="shared" si="12"/>
        <v>1649150</v>
      </c>
      <c r="O36" s="188">
        <f t="shared" si="12"/>
        <v>1403000</v>
      </c>
      <c r="P36" s="190">
        <f t="shared" si="12"/>
        <v>6696710</v>
      </c>
      <c r="Q36" s="192">
        <f>SUM(Q37:Q43)</f>
        <v>6706200</v>
      </c>
    </row>
    <row r="37" spans="3:17" ht="14.25" customHeight="1">
      <c r="C37" s="131"/>
      <c r="D37" s="156"/>
      <c r="E37" s="135" t="s">
        <v>115</v>
      </c>
      <c r="F37" s="137"/>
      <c r="G37" s="219">
        <v>0</v>
      </c>
      <c r="H37" s="219">
        <v>0</v>
      </c>
      <c r="I37" s="220">
        <f aca="true" t="shared" si="13" ref="I37:I43">SUM(G37:H37)</f>
        <v>0</v>
      </c>
      <c r="J37" s="201"/>
      <c r="K37" s="230">
        <v>352500</v>
      </c>
      <c r="L37" s="222">
        <v>811180</v>
      </c>
      <c r="M37" s="222">
        <v>915870</v>
      </c>
      <c r="N37" s="222">
        <v>968010</v>
      </c>
      <c r="O37" s="222">
        <v>760690</v>
      </c>
      <c r="P37" s="220">
        <f aca="true" t="shared" si="14" ref="P37:P43">SUM(J37:O37)</f>
        <v>3808250</v>
      </c>
      <c r="Q37" s="223">
        <f aca="true" t="shared" si="15" ref="Q37:Q43">I37+P37</f>
        <v>3808250</v>
      </c>
    </row>
    <row r="38" spans="3:17" ht="14.25" customHeight="1">
      <c r="C38" s="131"/>
      <c r="D38" s="166"/>
      <c r="E38" s="135" t="s">
        <v>32</v>
      </c>
      <c r="F38" s="137"/>
      <c r="G38" s="219">
        <v>0</v>
      </c>
      <c r="H38" s="219">
        <v>0</v>
      </c>
      <c r="I38" s="220">
        <f t="shared" si="13"/>
        <v>0</v>
      </c>
      <c r="J38" s="201"/>
      <c r="K38" s="230">
        <v>300370</v>
      </c>
      <c r="L38" s="222">
        <v>472450</v>
      </c>
      <c r="M38" s="222">
        <v>214550</v>
      </c>
      <c r="N38" s="222">
        <v>331370</v>
      </c>
      <c r="O38" s="222">
        <v>134100</v>
      </c>
      <c r="P38" s="220">
        <f t="shared" si="14"/>
        <v>1452840</v>
      </c>
      <c r="Q38" s="223">
        <f t="shared" si="15"/>
        <v>1452840</v>
      </c>
    </row>
    <row r="39" spans="3:17" ht="14.25" customHeight="1">
      <c r="C39" s="131"/>
      <c r="D39" s="156"/>
      <c r="E39" s="135" t="s">
        <v>116</v>
      </c>
      <c r="F39" s="137"/>
      <c r="G39" s="219">
        <v>0</v>
      </c>
      <c r="H39" s="219">
        <v>0</v>
      </c>
      <c r="I39" s="220">
        <f t="shared" si="13"/>
        <v>0</v>
      </c>
      <c r="J39" s="201"/>
      <c r="K39" s="230">
        <v>83200</v>
      </c>
      <c r="L39" s="222">
        <v>0</v>
      </c>
      <c r="M39" s="222">
        <v>61750</v>
      </c>
      <c r="N39" s="222">
        <v>220800</v>
      </c>
      <c r="O39" s="222">
        <v>356380</v>
      </c>
      <c r="P39" s="220">
        <f t="shared" si="14"/>
        <v>722130</v>
      </c>
      <c r="Q39" s="223">
        <f>I39+P39</f>
        <v>722130</v>
      </c>
    </row>
    <row r="40" spans="3:17" ht="14.25" customHeight="1">
      <c r="C40" s="131"/>
      <c r="D40" s="156"/>
      <c r="E40" s="287" t="s">
        <v>109</v>
      </c>
      <c r="F40" s="289"/>
      <c r="G40" s="219">
        <v>0</v>
      </c>
      <c r="H40" s="219">
        <v>0</v>
      </c>
      <c r="I40" s="220">
        <f t="shared" si="13"/>
        <v>0</v>
      </c>
      <c r="J40" s="201"/>
      <c r="K40" s="230">
        <v>0</v>
      </c>
      <c r="L40" s="222">
        <v>0</v>
      </c>
      <c r="M40" s="222">
        <v>0</v>
      </c>
      <c r="N40" s="222">
        <v>0</v>
      </c>
      <c r="O40" s="222">
        <v>0</v>
      </c>
      <c r="P40" s="220">
        <f>SUM(J40:O40)</f>
        <v>0</v>
      </c>
      <c r="Q40" s="223">
        <f t="shared" si="15"/>
        <v>0</v>
      </c>
    </row>
    <row r="41" spans="3:17" ht="14.25" customHeight="1">
      <c r="C41" s="131"/>
      <c r="D41" s="156"/>
      <c r="E41" s="135" t="s">
        <v>117</v>
      </c>
      <c r="F41" s="137"/>
      <c r="G41" s="222">
        <v>0</v>
      </c>
      <c r="H41" s="222">
        <v>9490</v>
      </c>
      <c r="I41" s="220">
        <f t="shared" si="13"/>
        <v>9490</v>
      </c>
      <c r="J41" s="221">
        <v>2920</v>
      </c>
      <c r="K41" s="230">
        <v>97410</v>
      </c>
      <c r="L41" s="222">
        <v>182270</v>
      </c>
      <c r="M41" s="222">
        <v>114510</v>
      </c>
      <c r="N41" s="222">
        <v>124020</v>
      </c>
      <c r="O41" s="222">
        <v>150550</v>
      </c>
      <c r="P41" s="220">
        <f t="shared" si="14"/>
        <v>671680</v>
      </c>
      <c r="Q41" s="223">
        <f t="shared" si="15"/>
        <v>681170</v>
      </c>
    </row>
    <row r="42" spans="3:17" ht="14.25" customHeight="1">
      <c r="C42" s="131"/>
      <c r="D42" s="166"/>
      <c r="E42" s="287" t="s">
        <v>110</v>
      </c>
      <c r="F42" s="289"/>
      <c r="G42" s="222">
        <v>0</v>
      </c>
      <c r="H42" s="222">
        <v>0</v>
      </c>
      <c r="I42" s="220">
        <f t="shared" si="13"/>
        <v>0</v>
      </c>
      <c r="J42" s="221">
        <v>0</v>
      </c>
      <c r="K42" s="230">
        <v>5100</v>
      </c>
      <c r="L42" s="222">
        <v>14570</v>
      </c>
      <c r="M42" s="222">
        <v>15910</v>
      </c>
      <c r="N42" s="222">
        <v>4950</v>
      </c>
      <c r="O42" s="222">
        <v>1280</v>
      </c>
      <c r="P42" s="220">
        <f t="shared" si="14"/>
        <v>41810</v>
      </c>
      <c r="Q42" s="223">
        <f t="shared" si="15"/>
        <v>41810</v>
      </c>
    </row>
    <row r="43" spans="3:17" ht="14.25" customHeight="1">
      <c r="C43" s="152"/>
      <c r="D43" s="171"/>
      <c r="E43" s="304" t="s">
        <v>111</v>
      </c>
      <c r="F43" s="306"/>
      <c r="G43" s="193">
        <v>0</v>
      </c>
      <c r="H43" s="193">
        <v>0</v>
      </c>
      <c r="I43" s="195">
        <f t="shared" si="13"/>
        <v>0</v>
      </c>
      <c r="J43" s="196">
        <v>0</v>
      </c>
      <c r="K43" s="236">
        <v>0</v>
      </c>
      <c r="L43" s="193">
        <v>0</v>
      </c>
      <c r="M43" s="193">
        <v>0</v>
      </c>
      <c r="N43" s="193">
        <v>0</v>
      </c>
      <c r="O43" s="193">
        <v>0</v>
      </c>
      <c r="P43" s="195">
        <f t="shared" si="14"/>
        <v>0</v>
      </c>
      <c r="Q43" s="197">
        <f t="shared" si="15"/>
        <v>0</v>
      </c>
    </row>
    <row r="44" spans="3:17" ht="14.25" customHeight="1" thickBot="1">
      <c r="C44" s="157"/>
      <c r="D44" s="158" t="s">
        <v>84</v>
      </c>
      <c r="E44" s="158"/>
      <c r="F44" s="158"/>
      <c r="G44" s="213">
        <f aca="true" t="shared" si="16" ref="G44:P44">G28+G36</f>
        <v>0</v>
      </c>
      <c r="H44" s="212">
        <f t="shared" si="16"/>
        <v>35350</v>
      </c>
      <c r="I44" s="214">
        <f t="shared" si="16"/>
        <v>35350</v>
      </c>
      <c r="J44" s="215">
        <f t="shared" si="16"/>
        <v>9910</v>
      </c>
      <c r="K44" s="244">
        <f t="shared" si="16"/>
        <v>5313470</v>
      </c>
      <c r="L44" s="212">
        <f t="shared" si="16"/>
        <v>8287150</v>
      </c>
      <c r="M44" s="212">
        <f t="shared" si="16"/>
        <v>8732380</v>
      </c>
      <c r="N44" s="212">
        <f t="shared" si="16"/>
        <v>10729200</v>
      </c>
      <c r="O44" s="212">
        <f>O28+O36</f>
        <v>11921470</v>
      </c>
      <c r="P44" s="214">
        <f t="shared" si="16"/>
        <v>44993580</v>
      </c>
      <c r="Q44" s="216">
        <f>Q28+Q36</f>
        <v>45028930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22">
      <selection activeCell="I35" sqref="I35:J3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4"/>
    </row>
    <row r="2" spans="1:12" s="2" customFormat="1" ht="9.75" customHeight="1">
      <c r="A2" s="1"/>
      <c r="L2" s="64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平成１９年１月月報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7"/>
    </row>
    <row r="6" spans="9:12" s="2" customFormat="1" ht="17.25">
      <c r="I6" s="254"/>
      <c r="J6" s="11"/>
      <c r="K6" s="64"/>
      <c r="L6" s="3"/>
    </row>
    <row r="7" spans="9:12" s="2" customFormat="1" ht="17.25">
      <c r="I7" s="88"/>
      <c r="J7" s="11"/>
      <c r="K7" s="64"/>
      <c r="L7" s="3"/>
    </row>
    <row r="8" ht="15" customHeight="1">
      <c r="L8" s="245"/>
    </row>
    <row r="9" spans="1:12" s="15" customFormat="1" ht="18.75" customHeight="1">
      <c r="A9" s="14" t="s">
        <v>0</v>
      </c>
      <c r="L9" s="37"/>
    </row>
    <row r="10" spans="2:12" s="15" customFormat="1" ht="17.25" customHeight="1">
      <c r="B10" s="16" t="s">
        <v>123</v>
      </c>
      <c r="C10" s="246"/>
      <c r="D10" s="37"/>
      <c r="E10" s="37"/>
      <c r="F10" s="37"/>
      <c r="G10" s="37"/>
      <c r="H10" s="37"/>
      <c r="I10" s="37"/>
      <c r="J10" s="37"/>
      <c r="K10" s="37"/>
      <c r="L10" s="37"/>
    </row>
    <row r="11" spans="2:12" s="15" customFormat="1" ht="17.25" customHeight="1">
      <c r="B11" s="8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s="15" customFormat="1" ht="15.75" customHeight="1" thickBot="1">
      <c r="B12" s="37"/>
      <c r="C12" s="11" t="s">
        <v>39</v>
      </c>
      <c r="D12" s="246"/>
      <c r="E12" s="37"/>
      <c r="F12" s="37"/>
      <c r="G12" s="37"/>
      <c r="H12" s="37"/>
      <c r="I12" s="37"/>
      <c r="J12" s="37"/>
      <c r="K12" s="37"/>
      <c r="L12" s="37"/>
    </row>
    <row r="13" spans="2:12" s="15" customFormat="1" ht="15.75" customHeight="1">
      <c r="B13" s="37"/>
      <c r="C13" s="37"/>
      <c r="D13" s="17"/>
      <c r="E13" s="18"/>
      <c r="F13" s="18"/>
      <c r="G13" s="247" t="s">
        <v>34</v>
      </c>
      <c r="H13" s="247" t="s">
        <v>35</v>
      </c>
      <c r="I13" s="247" t="s">
        <v>2</v>
      </c>
      <c r="J13" s="248"/>
      <c r="K13" s="37"/>
      <c r="L13" s="37"/>
    </row>
    <row r="14" spans="2:12" s="15" customFormat="1" ht="15.75" customHeight="1">
      <c r="B14" s="37"/>
      <c r="C14" s="37"/>
      <c r="D14" s="56" t="s">
        <v>36</v>
      </c>
      <c r="E14" s="57"/>
      <c r="F14" s="57"/>
      <c r="G14" s="255">
        <v>155</v>
      </c>
      <c r="H14" s="255">
        <v>310</v>
      </c>
      <c r="I14" s="315">
        <f>SUM(G14:H14)</f>
        <v>465</v>
      </c>
      <c r="J14" s="316"/>
      <c r="K14" s="37"/>
      <c r="L14" s="37"/>
    </row>
    <row r="15" spans="2:12" s="15" customFormat="1" ht="15.75" customHeight="1" thickBot="1">
      <c r="B15" s="37"/>
      <c r="C15" s="37"/>
      <c r="D15" s="60" t="s">
        <v>124</v>
      </c>
      <c r="E15" s="61"/>
      <c r="F15" s="61"/>
      <c r="G15" s="256">
        <v>844749</v>
      </c>
      <c r="H15" s="256">
        <v>2805385</v>
      </c>
      <c r="I15" s="317">
        <f>SUM(G15:H15)</f>
        <v>3650134</v>
      </c>
      <c r="J15" s="318"/>
      <c r="K15" s="37"/>
      <c r="L15" s="37"/>
    </row>
    <row r="16" spans="2:12" s="15" customFormat="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15" customFormat="1" ht="15.75" customHeight="1" thickBot="1">
      <c r="B17" s="37"/>
      <c r="C17" s="11" t="s">
        <v>125</v>
      </c>
      <c r="D17" s="246"/>
      <c r="E17" s="37"/>
      <c r="F17" s="37"/>
      <c r="G17" s="37"/>
      <c r="H17" s="37"/>
      <c r="I17" s="37"/>
      <c r="J17" s="37"/>
      <c r="K17" s="37"/>
      <c r="L17" s="37"/>
    </row>
    <row r="18" spans="2:12" s="15" customFormat="1" ht="15.75" customHeight="1">
      <c r="B18" s="37"/>
      <c r="C18" s="37"/>
      <c r="D18" s="17"/>
      <c r="E18" s="18"/>
      <c r="F18" s="18"/>
      <c r="G18" s="247" t="s">
        <v>34</v>
      </c>
      <c r="H18" s="247" t="s">
        <v>35</v>
      </c>
      <c r="I18" s="247" t="s">
        <v>2</v>
      </c>
      <c r="J18" s="248"/>
      <c r="K18" s="37"/>
      <c r="L18" s="37"/>
    </row>
    <row r="19" spans="2:12" s="15" customFormat="1" ht="15.75" customHeight="1">
      <c r="B19" s="37"/>
      <c r="C19" s="37"/>
      <c r="D19" s="56" t="s">
        <v>36</v>
      </c>
      <c r="E19" s="250"/>
      <c r="F19" s="57"/>
      <c r="G19" s="255">
        <v>71</v>
      </c>
      <c r="H19" s="255">
        <v>267</v>
      </c>
      <c r="I19" s="315">
        <f>SUM(G19:H19)</f>
        <v>338</v>
      </c>
      <c r="J19" s="316"/>
      <c r="K19" s="37"/>
      <c r="L19" s="37"/>
    </row>
    <row r="20" spans="2:12" s="15" customFormat="1" ht="15.75" customHeight="1" thickBot="1">
      <c r="B20" s="37"/>
      <c r="C20" s="37"/>
      <c r="D20" s="60" t="s">
        <v>124</v>
      </c>
      <c r="E20" s="61"/>
      <c r="F20" s="61"/>
      <c r="G20" s="256">
        <v>387327</v>
      </c>
      <c r="H20" s="256">
        <v>1712574</v>
      </c>
      <c r="I20" s="317">
        <f>SUM(G20:H20)</f>
        <v>2099901</v>
      </c>
      <c r="J20" s="318"/>
      <c r="K20" s="37"/>
      <c r="L20" s="37"/>
    </row>
    <row r="21" spans="2:12" s="15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5" customFormat="1" ht="15.75" customHeight="1" thickBot="1">
      <c r="B22" s="37"/>
      <c r="C22" s="11" t="s">
        <v>126</v>
      </c>
      <c r="D22" s="246"/>
      <c r="E22" s="37"/>
      <c r="F22" s="37"/>
      <c r="G22" s="37"/>
      <c r="H22" s="37"/>
      <c r="I22" s="37"/>
      <c r="J22" s="37"/>
      <c r="K22" s="37"/>
      <c r="L22" s="37"/>
    </row>
    <row r="23" spans="2:12" s="15" customFormat="1" ht="15.75" customHeight="1">
      <c r="B23" s="37"/>
      <c r="C23" s="37"/>
      <c r="D23" s="17"/>
      <c r="E23" s="18"/>
      <c r="F23" s="18"/>
      <c r="G23" s="247" t="s">
        <v>34</v>
      </c>
      <c r="H23" s="247" t="s">
        <v>35</v>
      </c>
      <c r="I23" s="247" t="s">
        <v>2</v>
      </c>
      <c r="J23" s="248"/>
      <c r="K23" s="37"/>
      <c r="L23" s="37"/>
    </row>
    <row r="24" spans="2:12" s="15" customFormat="1" ht="15.75" customHeight="1">
      <c r="B24" s="37"/>
      <c r="C24" s="37"/>
      <c r="D24" s="251" t="s">
        <v>36</v>
      </c>
      <c r="E24" s="250"/>
      <c r="F24" s="250"/>
      <c r="G24" s="255">
        <v>65</v>
      </c>
      <c r="H24" s="255">
        <v>1503</v>
      </c>
      <c r="I24" s="315">
        <f>SUM(G24:H24)</f>
        <v>1568</v>
      </c>
      <c r="J24" s="316"/>
      <c r="K24" s="37"/>
      <c r="L24" s="37"/>
    </row>
    <row r="25" spans="2:12" s="15" customFormat="1" ht="15.75" customHeight="1" thickBot="1">
      <c r="B25" s="37"/>
      <c r="C25" s="37"/>
      <c r="D25" s="60" t="s">
        <v>124</v>
      </c>
      <c r="E25" s="61"/>
      <c r="F25" s="61"/>
      <c r="G25" s="33">
        <v>636574</v>
      </c>
      <c r="H25" s="33">
        <v>18235306</v>
      </c>
      <c r="I25" s="317">
        <f>SUM(G25:H25)</f>
        <v>18871880</v>
      </c>
      <c r="J25" s="318"/>
      <c r="K25" s="37"/>
      <c r="L25" s="37"/>
    </row>
    <row r="26" spans="2:12" s="15" customFormat="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15" customFormat="1" ht="15.75" customHeight="1" thickBot="1">
      <c r="B27" s="37"/>
      <c r="C27" s="11" t="s">
        <v>127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5" customFormat="1" ht="15.75" customHeight="1">
      <c r="B28" s="37"/>
      <c r="C28" s="37"/>
      <c r="D28" s="17"/>
      <c r="E28" s="18"/>
      <c r="F28" s="18"/>
      <c r="G28" s="252" t="s">
        <v>34</v>
      </c>
      <c r="H28" s="247" t="s">
        <v>35</v>
      </c>
      <c r="I28" s="247" t="s">
        <v>2</v>
      </c>
      <c r="J28" s="248"/>
      <c r="K28" s="37"/>
      <c r="L28" s="37"/>
    </row>
    <row r="29" spans="2:12" s="15" customFormat="1" ht="15.75" customHeight="1">
      <c r="B29" s="37"/>
      <c r="C29" s="37"/>
      <c r="D29" s="56" t="s">
        <v>36</v>
      </c>
      <c r="E29" s="57"/>
      <c r="F29" s="57"/>
      <c r="G29" s="255">
        <v>6</v>
      </c>
      <c r="H29" s="255">
        <v>42</v>
      </c>
      <c r="I29" s="315">
        <f>SUM(G29:H29)</f>
        <v>48</v>
      </c>
      <c r="J29" s="316"/>
      <c r="K29" s="37"/>
      <c r="L29" s="37"/>
    </row>
    <row r="30" spans="2:12" s="15" customFormat="1" ht="15.75" customHeight="1" thickBot="1">
      <c r="B30" s="37"/>
      <c r="C30" s="37"/>
      <c r="D30" s="60" t="s">
        <v>124</v>
      </c>
      <c r="E30" s="61"/>
      <c r="F30" s="61"/>
      <c r="G30" s="256">
        <v>39935</v>
      </c>
      <c r="H30" s="256">
        <v>586416</v>
      </c>
      <c r="I30" s="317">
        <f>SUM(G30:H30)</f>
        <v>626351</v>
      </c>
      <c r="J30" s="318"/>
      <c r="K30" s="37"/>
      <c r="L30" s="37"/>
    </row>
    <row r="31" spans="2:12" s="15" customFormat="1" ht="15.75" customHeight="1">
      <c r="B31" s="37"/>
      <c r="C31" s="37"/>
      <c r="D31" s="37"/>
      <c r="E31" s="37"/>
      <c r="F31" s="37"/>
      <c r="G31" s="253"/>
      <c r="H31" s="37"/>
      <c r="I31" s="37"/>
      <c r="J31" s="37"/>
      <c r="K31" s="37"/>
      <c r="L31" s="37"/>
    </row>
    <row r="32" spans="2:12" s="15" customFormat="1" ht="15.75" customHeight="1" thickBot="1">
      <c r="B32" s="37"/>
      <c r="C32" s="11" t="s">
        <v>128</v>
      </c>
      <c r="D32" s="37"/>
      <c r="E32" s="37"/>
      <c r="F32" s="37"/>
      <c r="G32" s="249"/>
      <c r="H32" s="37"/>
      <c r="I32" s="37"/>
      <c r="J32" s="37"/>
      <c r="K32" s="37"/>
      <c r="L32" s="37"/>
    </row>
    <row r="33" spans="2:12" s="15" customFormat="1" ht="15.75" customHeight="1">
      <c r="B33" s="37"/>
      <c r="C33" s="37"/>
      <c r="D33" s="17"/>
      <c r="E33" s="18"/>
      <c r="F33" s="18"/>
      <c r="G33" s="252" t="s">
        <v>34</v>
      </c>
      <c r="H33" s="247" t="s">
        <v>35</v>
      </c>
      <c r="I33" s="247" t="s">
        <v>2</v>
      </c>
      <c r="J33" s="248"/>
      <c r="K33" s="37"/>
      <c r="L33" s="37"/>
    </row>
    <row r="34" spans="2:12" s="15" customFormat="1" ht="15.75" customHeight="1">
      <c r="B34" s="37"/>
      <c r="C34" s="37"/>
      <c r="D34" s="56" t="s">
        <v>36</v>
      </c>
      <c r="E34" s="250"/>
      <c r="F34" s="57"/>
      <c r="G34" s="255">
        <f>G14+G19+G24+G29</f>
        <v>297</v>
      </c>
      <c r="H34" s="255">
        <f>H14+H19+H24+H29</f>
        <v>2122</v>
      </c>
      <c r="I34" s="315">
        <f>SUM(G34:H34)</f>
        <v>2419</v>
      </c>
      <c r="J34" s="316"/>
      <c r="K34" s="37"/>
      <c r="L34" s="37"/>
    </row>
    <row r="35" spans="2:12" s="15" customFormat="1" ht="15.75" customHeight="1" thickBot="1">
      <c r="B35" s="37"/>
      <c r="C35" s="37"/>
      <c r="D35" s="60" t="s">
        <v>124</v>
      </c>
      <c r="E35" s="61"/>
      <c r="F35" s="61"/>
      <c r="G35" s="256">
        <f>G15+G20+G25+G30</f>
        <v>1908585</v>
      </c>
      <c r="H35" s="256">
        <f>H15+H20+H25+H30</f>
        <v>23339681</v>
      </c>
      <c r="I35" s="317">
        <f>SUM(G35:H35)</f>
        <v>25248266</v>
      </c>
      <c r="J35" s="318"/>
      <c r="K35" s="37"/>
      <c r="L35" s="37"/>
    </row>
    <row r="36" spans="2:12" s="15" customFormat="1" ht="15.75" customHeight="1">
      <c r="B36" s="37"/>
      <c r="C36" s="37"/>
      <c r="D36" s="37"/>
      <c r="E36" s="37"/>
      <c r="F36" s="37"/>
      <c r="G36" s="253"/>
      <c r="H36" s="37"/>
      <c r="I36" s="37"/>
      <c r="J36" s="37"/>
      <c r="K36" s="37"/>
      <c r="L36" s="37"/>
    </row>
    <row r="37" spans="2:12" ht="15.75" customHeight="1">
      <c r="B37" s="245"/>
      <c r="C37" s="11" t="s">
        <v>129</v>
      </c>
      <c r="D37" s="37"/>
      <c r="E37" s="37"/>
      <c r="F37" s="37"/>
      <c r="G37" s="37"/>
      <c r="H37" s="37"/>
      <c r="I37" s="37"/>
      <c r="J37" s="37"/>
      <c r="K37" s="245"/>
      <c r="L37" s="245"/>
    </row>
    <row r="38" spans="2:12" ht="15.75" customHeight="1" thickBot="1">
      <c r="B38" s="245"/>
      <c r="C38" s="11" t="s">
        <v>130</v>
      </c>
      <c r="D38" s="37"/>
      <c r="E38" s="37"/>
      <c r="F38" s="37"/>
      <c r="G38" s="37"/>
      <c r="H38" s="37"/>
      <c r="I38" s="37"/>
      <c r="J38" s="37"/>
      <c r="K38" s="245"/>
      <c r="L38" s="245"/>
    </row>
    <row r="39" spans="2:12" ht="15.75" customHeight="1">
      <c r="B39" s="245"/>
      <c r="C39" s="37"/>
      <c r="D39" s="17"/>
      <c r="E39" s="18"/>
      <c r="F39" s="18"/>
      <c r="G39" s="252" t="s">
        <v>34</v>
      </c>
      <c r="H39" s="247" t="s">
        <v>35</v>
      </c>
      <c r="I39" s="247" t="s">
        <v>2</v>
      </c>
      <c r="J39" s="248"/>
      <c r="K39" s="245"/>
      <c r="L39" s="245"/>
    </row>
    <row r="40" spans="1:12" ht="15.75" customHeight="1">
      <c r="A40" s="245"/>
      <c r="B40" s="245"/>
      <c r="C40" s="37"/>
      <c r="D40" s="56" t="s">
        <v>36</v>
      </c>
      <c r="E40" s="250"/>
      <c r="F40" s="57"/>
      <c r="G40" s="255">
        <v>6</v>
      </c>
      <c r="H40" s="255">
        <v>12</v>
      </c>
      <c r="I40" s="315">
        <f>SUM(G40:H40)</f>
        <v>18</v>
      </c>
      <c r="J40" s="316"/>
      <c r="K40" s="245"/>
      <c r="L40" s="245"/>
    </row>
    <row r="41" spans="1:12" ht="15.75" customHeight="1" thickBot="1">
      <c r="A41" s="245"/>
      <c r="B41" s="245"/>
      <c r="C41" s="37"/>
      <c r="D41" s="60" t="s">
        <v>124</v>
      </c>
      <c r="E41" s="61"/>
      <c r="F41" s="61"/>
      <c r="G41" s="256">
        <v>43337</v>
      </c>
      <c r="H41" s="256">
        <v>101683</v>
      </c>
      <c r="I41" s="317">
        <f>SUM(G41:H41)</f>
        <v>145020</v>
      </c>
      <c r="J41" s="318"/>
      <c r="K41" s="245"/>
      <c r="L41" s="245"/>
    </row>
    <row r="42" ht="15.75" customHeight="1"/>
    <row r="43" spans="3:10" ht="15.75" customHeight="1">
      <c r="C43" s="11" t="s">
        <v>131</v>
      </c>
      <c r="D43" s="37"/>
      <c r="E43" s="37"/>
      <c r="F43" s="37"/>
      <c r="G43" s="37"/>
      <c r="H43" s="37"/>
      <c r="I43" s="37"/>
      <c r="J43" s="37"/>
    </row>
    <row r="44" spans="3:10" ht="15.75" customHeight="1" thickBot="1">
      <c r="C44" s="11" t="s">
        <v>132</v>
      </c>
      <c r="D44" s="37"/>
      <c r="E44" s="37"/>
      <c r="F44" s="37"/>
      <c r="G44" s="37"/>
      <c r="H44" s="37"/>
      <c r="I44" s="37"/>
      <c r="J44" s="37"/>
    </row>
    <row r="45" spans="3:10" ht="15.75" customHeight="1">
      <c r="C45" s="37"/>
      <c r="D45" s="17"/>
      <c r="E45" s="18"/>
      <c r="F45" s="18"/>
      <c r="G45" s="252" t="s">
        <v>34</v>
      </c>
      <c r="H45" s="247" t="s">
        <v>35</v>
      </c>
      <c r="I45" s="247" t="s">
        <v>2</v>
      </c>
      <c r="J45" s="248"/>
    </row>
    <row r="46" spans="3:10" ht="15.75" customHeight="1">
      <c r="C46" s="37"/>
      <c r="D46" s="56" t="s">
        <v>36</v>
      </c>
      <c r="E46" s="250"/>
      <c r="F46" s="57"/>
      <c r="G46" s="255">
        <v>0</v>
      </c>
      <c r="H46" s="255">
        <v>0</v>
      </c>
      <c r="I46" s="315">
        <f>SUM(G46:H46)</f>
        <v>0</v>
      </c>
      <c r="J46" s="316"/>
    </row>
    <row r="47" spans="3:10" ht="15.75" customHeight="1" thickBot="1">
      <c r="C47" s="37"/>
      <c r="D47" s="60" t="s">
        <v>124</v>
      </c>
      <c r="E47" s="61"/>
      <c r="F47" s="61"/>
      <c r="G47" s="256">
        <v>0</v>
      </c>
      <c r="H47" s="256">
        <v>0</v>
      </c>
      <c r="I47" s="317">
        <f>SUM(G47:H47)</f>
        <v>0</v>
      </c>
      <c r="J47" s="318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2007-02-19T10:24:14Z</dcterms:modified>
  <cp:category/>
  <cp:version/>
  <cp:contentType/>
  <cp:contentStatus/>
</cp:coreProperties>
</file>