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<sst xmlns="http://schemas.openxmlformats.org/spreadsheetml/2006/main" count="360" uniqueCount="134">
  <si>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</si>
  <si>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</si>
  <si>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</si>
  <si>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</si>
  <si>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</si>
  <si>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</si>
  <si>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</si>
  <si>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</si>
  <si>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</si>
  <si>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</si>
  <si>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</si>
  <si>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</si>
  <si>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</si>
  <si>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</si>
  <si>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</si>
  <si>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</si>
  <si>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</si>
  <si>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</si>
  <si>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</si>
  <si>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</si>
  <si>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</si>
  <si>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</si>
  <si>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</si>
  <si>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</si>
  <si>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</si>
  <si>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</si>
  <si>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</si>
  <si>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</si>
  <si>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</si>
  <si>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</si>
  <si>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</si>
  <si>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</si>
  <si>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</si>
  <si>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</si>
  <si>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</si>
  <si>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</si>
  <si>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</si>
  <si>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</si>
  <si>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</si>
  <si>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</si>
  <si>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</si>
  <si>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</si>
  <si>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</si>
  <si>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</si>
  <si>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</si>
  <si>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</si>
  <si>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</si>
  <si>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</si>
  <si>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</si>
  <si>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</si>
  <si>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</si>
  <si>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</si>
  <si>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</si>
  <si>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</si>
  <si>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</si>
  <si>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</si>
  <si>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</si>
  <si>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</si>
  <si>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</si>
  <si>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</si>
  <si>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</si>
  <si>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</si>
  <si>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</si>
  <si>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</si>
  <si>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</si>
  <si>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</si>
  <si>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</si>
  <si>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</si>
  <si>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</si>
  <si>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</si>
  <si>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</si>
  <si>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</si>
  <si>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</si>
  <si>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</si>
  <si>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</si>
  <si>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</si>
  <si>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</si>
  <si>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</si>
  <si>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</si>
  <si>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</si>
  <si>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</si>
  <si>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</si>
  <si>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</si>
  <si>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</si>
  <si>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</si>
  <si>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</si>
  <si>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</si>
  <si>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</si>
  <si>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</si>
  <si>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</si>
  <si>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</si>
  <si>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</si>
  <si>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</si>
  <si>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</si>
  <si>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</si>
  <si>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</si>
  <si>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</si>
  <si>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</si>
  <si>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</si>
  <si>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</si>
  <si>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</si>
  <si>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</si>
  <si>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</si>
  <si>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</si>
  <si>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</si>
  <si>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</si>
  <si>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</si>
  <si>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</si>
  <si>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</si>
  <si>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</si>
  <si>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</si>
  <si>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</si>
  <si>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</si>
  <si>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</si>
  <si>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</si>
  <si>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</si>
  <si>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</si>
  <si>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</si>
  <si>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</si>
  <si>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</si>
  <si>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</si>
  <si>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</si>
  <si>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</si>
  <si>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</si>
  <si>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</si>
  <si>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</si>
  <si>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</si>
  <si>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</si>
  <si>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</si>
  <si>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</si>
  <si>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</si>
  <si>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</si>
  <si>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</si>
  <si>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平成１９年１２月月報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</si>
</sst>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28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29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0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1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28" xfId="17" applyFont="1" applyFill="1" applyBorder="1" applyAlignment="1">
      <alignment horizontal="center" vertical="center"/>
    </xf>
    <xf numFmtId="38" fontId="11" fillId="0" borderId="131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28" xfId="21" applyFont="1" applyFill="1" applyBorder="1" applyAlignment="1">
      <alignment horizontal="center" vertical="center"/>
      <protection/>
    </xf>
    <xf numFmtId="0" fontId="11" fillId="0" borderId="131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3" xfId="21" applyFont="1" applyFill="1" applyBorder="1" applyAlignment="1">
      <alignment horizontal="left" vertical="center" shrinkToFit="1"/>
      <protection/>
    </xf>
    <xf numFmtId="0" fontId="11" fillId="0" borderId="134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  <xf numFmtId="0" fontId="12" fillId="0" borderId="135" xfId="21" applyFont="1" applyBorder="1" applyAlignment="1">
      <alignment horizontal="center" vertical="center"/>
      <protection/>
    </xf>
    <xf numFmtId="0" fontId="12" fillId="0" borderId="136" xfId="21" applyFont="1" applyBorder="1" applyAlignment="1">
      <alignment horizontal="center" vertical="center"/>
      <protection/>
    </xf>
    <xf numFmtId="0" fontId="12" fillId="0" borderId="137" xfId="21" applyFont="1" applyBorder="1" applyAlignment="1">
      <alignment horizontal="center" vertical="center"/>
      <protection/>
    </xf>
    <xf numFmtId="0" fontId="12" fillId="0" borderId="138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47402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47481</v>
      </c>
      <c r="T14" s="262"/>
    </row>
    <row r="15" spans="3:20" ht="21.75" customHeight="1">
      <c r="C15" s="73" t="s">
        <v>18</v>
      </c>
      <c r="D15" s="261">
        <v>36523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36659</v>
      </c>
      <c r="T15" s="262"/>
    </row>
    <row r="16" spans="3:20" ht="21.75" customHeight="1">
      <c r="C16" s="75" t="s">
        <v>19</v>
      </c>
      <c r="D16" s="261">
        <v>853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861</v>
      </c>
      <c r="T16" s="262"/>
    </row>
    <row r="17" spans="3:20" ht="21.75" customHeight="1">
      <c r="C17" s="75" t="s">
        <v>20</v>
      </c>
      <c r="D17" s="261">
        <v>200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201</v>
      </c>
      <c r="T17" s="262"/>
    </row>
    <row r="18" spans="3:20" ht="21.75" customHeight="1" thickBot="1">
      <c r="C18" s="76" t="s">
        <v>2</v>
      </c>
      <c r="D18" s="257">
        <f>SUM(D14:H15)</f>
        <v>83925</v>
      </c>
      <c r="E18" s="258"/>
      <c r="F18" s="258"/>
      <c r="G18" s="258"/>
      <c r="H18" s="259"/>
      <c r="I18" s="77" t="s">
        <v>21</v>
      </c>
      <c r="J18" s="78"/>
      <c r="K18" s="258">
        <f>S23</f>
        <v>542</v>
      </c>
      <c r="L18" s="258"/>
      <c r="M18" s="259"/>
      <c r="N18" s="77" t="s">
        <v>22</v>
      </c>
      <c r="O18" s="78"/>
      <c r="P18" s="258">
        <f>S25</f>
        <v>327</v>
      </c>
      <c r="Q18" s="258"/>
      <c r="R18" s="259"/>
      <c r="S18" s="257">
        <f>SUM(S14:T15)</f>
        <v>84140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5" t="s">
        <v>37</v>
      </c>
      <c r="N22" s="266"/>
      <c r="O22" s="267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4"/>
      <c r="D23" s="261">
        <v>81</v>
      </c>
      <c r="E23" s="263"/>
      <c r="F23" s="264"/>
      <c r="G23" s="261">
        <v>1</v>
      </c>
      <c r="H23" s="263"/>
      <c r="I23" s="264"/>
      <c r="J23" s="261">
        <v>448</v>
      </c>
      <c r="K23" s="263"/>
      <c r="L23" s="264"/>
      <c r="M23" s="261">
        <v>0</v>
      </c>
      <c r="N23" s="263"/>
      <c r="O23" s="264"/>
      <c r="P23" s="261">
        <v>12</v>
      </c>
      <c r="Q23" s="263"/>
      <c r="R23" s="264"/>
      <c r="S23" s="89">
        <f>SUM(D23:R23)</f>
        <v>542</v>
      </c>
      <c r="T23" s="11"/>
    </row>
    <row r="24" spans="3:20" ht="24.75" customHeight="1">
      <c r="C24" s="31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68" t="s">
        <v>38</v>
      </c>
      <c r="N24" s="269"/>
      <c r="O24" s="270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6"/>
      <c r="D25" s="257">
        <v>76</v>
      </c>
      <c r="E25" s="258"/>
      <c r="F25" s="259"/>
      <c r="G25" s="257">
        <v>1</v>
      </c>
      <c r="H25" s="258"/>
      <c r="I25" s="259"/>
      <c r="J25" s="257">
        <v>247</v>
      </c>
      <c r="K25" s="258"/>
      <c r="L25" s="259"/>
      <c r="M25" s="257">
        <v>0</v>
      </c>
      <c r="N25" s="258"/>
      <c r="O25" s="259"/>
      <c r="P25" s="257">
        <v>3</v>
      </c>
      <c r="Q25" s="258"/>
      <c r="R25" s="259"/>
      <c r="S25" s="90">
        <f>SUM(D25:R25)</f>
        <v>327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4" sqref="F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平成１９年１２月月報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2754</v>
      </c>
      <c r="G12" s="91">
        <f>SUM(G13:G14)</f>
        <v>1142</v>
      </c>
      <c r="H12" s="92">
        <f>SUM(F12:G12)</f>
        <v>3896</v>
      </c>
      <c r="I12" s="93">
        <f aca="true" t="shared" si="0" ref="I12:N12">SUM(I13:I14)</f>
        <v>0</v>
      </c>
      <c r="J12" s="95">
        <f t="shared" si="0"/>
        <v>2363</v>
      </c>
      <c r="K12" s="91">
        <f t="shared" si="0"/>
        <v>1995</v>
      </c>
      <c r="L12" s="91">
        <f t="shared" si="0"/>
        <v>1731</v>
      </c>
      <c r="M12" s="91">
        <f t="shared" si="0"/>
        <v>1201</v>
      </c>
      <c r="N12" s="91">
        <f t="shared" si="0"/>
        <v>1373</v>
      </c>
      <c r="O12" s="91">
        <f>SUM(I12:N12)</f>
        <v>8663</v>
      </c>
      <c r="P12" s="94">
        <f>H12+O12</f>
        <v>12559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475</v>
      </c>
      <c r="G13" s="91">
        <v>211</v>
      </c>
      <c r="H13" s="92">
        <f>SUM(F13:G13)</f>
        <v>686</v>
      </c>
      <c r="I13" s="93">
        <v>0</v>
      </c>
      <c r="J13" s="95">
        <v>346</v>
      </c>
      <c r="K13" s="91">
        <v>284</v>
      </c>
      <c r="L13" s="91">
        <v>231</v>
      </c>
      <c r="M13" s="91">
        <v>149</v>
      </c>
      <c r="N13" s="91">
        <v>198</v>
      </c>
      <c r="O13" s="91">
        <f>SUM(I13:N13)</f>
        <v>1208</v>
      </c>
      <c r="P13" s="94">
        <f>H13+O13</f>
        <v>1894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2279</v>
      </c>
      <c r="G14" s="91">
        <v>931</v>
      </c>
      <c r="H14" s="92">
        <f>SUM(F14:G14)</f>
        <v>3210</v>
      </c>
      <c r="I14" s="93">
        <v>0</v>
      </c>
      <c r="J14" s="95">
        <v>2017</v>
      </c>
      <c r="K14" s="91">
        <v>1711</v>
      </c>
      <c r="L14" s="91">
        <v>1500</v>
      </c>
      <c r="M14" s="91">
        <v>1052</v>
      </c>
      <c r="N14" s="91">
        <v>1175</v>
      </c>
      <c r="O14" s="91">
        <f>SUM(I14:N14)</f>
        <v>7455</v>
      </c>
      <c r="P14" s="94">
        <f>H14+O14</f>
        <v>10665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70</v>
      </c>
      <c r="G15" s="91">
        <v>60</v>
      </c>
      <c r="H15" s="92">
        <f>SUM(F15:G15)</f>
        <v>130</v>
      </c>
      <c r="I15" s="93">
        <v>0</v>
      </c>
      <c r="J15" s="95">
        <v>85</v>
      </c>
      <c r="K15" s="91">
        <v>73</v>
      </c>
      <c r="L15" s="91">
        <v>71</v>
      </c>
      <c r="M15" s="91">
        <v>45</v>
      </c>
      <c r="N15" s="91">
        <v>58</v>
      </c>
      <c r="O15" s="91">
        <f>SUM(I15:N15)</f>
        <v>332</v>
      </c>
      <c r="P15" s="94">
        <f>H15+O15</f>
        <v>462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2824</v>
      </c>
      <c r="G16" s="96">
        <f>G12+G15</f>
        <v>1202</v>
      </c>
      <c r="H16" s="97">
        <f>SUM(F16:G16)</f>
        <v>4026</v>
      </c>
      <c r="I16" s="98">
        <f aca="true" t="shared" si="1" ref="I16:N16">I12+I15</f>
        <v>0</v>
      </c>
      <c r="J16" s="100">
        <f t="shared" si="1"/>
        <v>2448</v>
      </c>
      <c r="K16" s="96">
        <f t="shared" si="1"/>
        <v>2068</v>
      </c>
      <c r="L16" s="96">
        <f t="shared" si="1"/>
        <v>1802</v>
      </c>
      <c r="M16" s="96">
        <f t="shared" si="1"/>
        <v>1246</v>
      </c>
      <c r="N16" s="96">
        <f t="shared" si="1"/>
        <v>1431</v>
      </c>
      <c r="O16" s="96">
        <f>SUM(I16:N16)</f>
        <v>8995</v>
      </c>
      <c r="P16" s="99">
        <f>H16+O16</f>
        <v>13021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1" t="s">
        <v>49</v>
      </c>
      <c r="G19" s="272"/>
      <c r="H19" s="273"/>
      <c r="I19" s="277" t="s">
        <v>50</v>
      </c>
      <c r="J19" s="272"/>
      <c r="K19" s="272"/>
      <c r="L19" s="272"/>
      <c r="M19" s="272"/>
      <c r="N19" s="272"/>
      <c r="O19" s="273"/>
      <c r="P19" s="27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76"/>
      <c r="Q20" s="3"/>
    </row>
    <row r="21" spans="3:17" s="15" customFormat="1" ht="18.75" customHeight="1">
      <c r="C21" s="40" t="s">
        <v>29</v>
      </c>
      <c r="D21" s="28"/>
      <c r="E21" s="28"/>
      <c r="F21" s="91">
        <v>1830</v>
      </c>
      <c r="G21" s="91">
        <v>849</v>
      </c>
      <c r="H21" s="92">
        <f>SUM(F21:G21)</f>
        <v>2679</v>
      </c>
      <c r="I21" s="93">
        <v>0</v>
      </c>
      <c r="J21" s="95">
        <v>1704</v>
      </c>
      <c r="K21" s="91">
        <v>1356</v>
      </c>
      <c r="L21" s="91">
        <v>1000</v>
      </c>
      <c r="M21" s="91">
        <v>537</v>
      </c>
      <c r="N21" s="91">
        <v>477</v>
      </c>
      <c r="O21" s="101">
        <f>SUM(I21:N21)</f>
        <v>5074</v>
      </c>
      <c r="P21" s="94">
        <f>O21+H21</f>
        <v>7753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46</v>
      </c>
      <c r="G22" s="91">
        <v>42</v>
      </c>
      <c r="H22" s="92">
        <f>SUM(F22:G22)</f>
        <v>88</v>
      </c>
      <c r="I22" s="93">
        <v>0</v>
      </c>
      <c r="J22" s="95">
        <v>59</v>
      </c>
      <c r="K22" s="91">
        <v>53</v>
      </c>
      <c r="L22" s="91">
        <v>55</v>
      </c>
      <c r="M22" s="91">
        <v>28</v>
      </c>
      <c r="N22" s="91">
        <v>22</v>
      </c>
      <c r="O22" s="101">
        <f>SUM(I22:N22)</f>
        <v>217</v>
      </c>
      <c r="P22" s="94">
        <f>O22+H22</f>
        <v>305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1876</v>
      </c>
      <c r="G23" s="96">
        <f aca="true" t="shared" si="2" ref="G23:N23">SUM(G21:G22)</f>
        <v>891</v>
      </c>
      <c r="H23" s="97">
        <f>SUM(F23:G23)</f>
        <v>2767</v>
      </c>
      <c r="I23" s="98">
        <f t="shared" si="2"/>
        <v>0</v>
      </c>
      <c r="J23" s="100">
        <f t="shared" si="2"/>
        <v>1763</v>
      </c>
      <c r="K23" s="96">
        <f t="shared" si="2"/>
        <v>1409</v>
      </c>
      <c r="L23" s="96">
        <f t="shared" si="2"/>
        <v>1055</v>
      </c>
      <c r="M23" s="96">
        <f t="shared" si="2"/>
        <v>565</v>
      </c>
      <c r="N23" s="96">
        <f t="shared" si="2"/>
        <v>499</v>
      </c>
      <c r="O23" s="102">
        <f>SUM(I23:N23)</f>
        <v>5291</v>
      </c>
      <c r="P23" s="99">
        <f>O23+H23</f>
        <v>8058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1" t="s">
        <v>49</v>
      </c>
      <c r="G26" s="272"/>
      <c r="H26" s="273"/>
      <c r="I26" s="277" t="s">
        <v>50</v>
      </c>
      <c r="J26" s="278"/>
      <c r="K26" s="272"/>
      <c r="L26" s="272"/>
      <c r="M26" s="272"/>
      <c r="N26" s="272"/>
      <c r="O26" s="273"/>
      <c r="P26" s="27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76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7</v>
      </c>
      <c r="H28" s="92">
        <f>SUM(F28:G28)</f>
        <v>10</v>
      </c>
      <c r="I28" s="93">
        <v>0</v>
      </c>
      <c r="J28" s="95">
        <v>111</v>
      </c>
      <c r="K28" s="91">
        <v>127</v>
      </c>
      <c r="L28" s="91">
        <v>115</v>
      </c>
      <c r="M28" s="91">
        <v>81</v>
      </c>
      <c r="N28" s="91">
        <v>45</v>
      </c>
      <c r="O28" s="101">
        <f>SUM(I28:N28)</f>
        <v>479</v>
      </c>
      <c r="P28" s="94">
        <f>O28+H28</f>
        <v>489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0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7</v>
      </c>
      <c r="H30" s="97">
        <f>SUM(F30:G30)</f>
        <v>10</v>
      </c>
      <c r="I30" s="98">
        <f aca="true" t="shared" si="3" ref="I30:N30">SUM(I28:I29)</f>
        <v>0</v>
      </c>
      <c r="J30" s="100">
        <f t="shared" si="3"/>
        <v>111</v>
      </c>
      <c r="K30" s="96">
        <f t="shared" si="3"/>
        <v>128</v>
      </c>
      <c r="L30" s="96">
        <f t="shared" si="3"/>
        <v>115</v>
      </c>
      <c r="M30" s="96">
        <f t="shared" si="3"/>
        <v>82</v>
      </c>
      <c r="N30" s="96">
        <f t="shared" si="3"/>
        <v>47</v>
      </c>
      <c r="O30" s="102">
        <f>SUM(I30:N30)</f>
        <v>483</v>
      </c>
      <c r="P30" s="99">
        <f>O30+H30</f>
        <v>493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1" t="s">
        <v>49</v>
      </c>
      <c r="G33" s="272"/>
      <c r="H33" s="273"/>
      <c r="I33" s="279" t="s">
        <v>40</v>
      </c>
      <c r="J33" s="272"/>
      <c r="K33" s="272"/>
      <c r="L33" s="272"/>
      <c r="M33" s="272"/>
      <c r="N33" s="273"/>
      <c r="O33" s="27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69</v>
      </c>
      <c r="J35" s="105">
        <f t="shared" si="4"/>
        <v>161</v>
      </c>
      <c r="K35" s="105">
        <f t="shared" si="4"/>
        <v>227</v>
      </c>
      <c r="L35" s="105">
        <f t="shared" si="4"/>
        <v>277</v>
      </c>
      <c r="M35" s="105">
        <f t="shared" si="4"/>
        <v>333</v>
      </c>
      <c r="N35" s="106">
        <f aca="true" t="shared" si="6" ref="N35:N44">SUM(I35:M35)</f>
        <v>1067</v>
      </c>
      <c r="O35" s="107">
        <f aca="true" t="shared" si="7" ref="O35:O43">SUM(H35+N35)</f>
        <v>1069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68</v>
      </c>
      <c r="J36" s="91">
        <v>160</v>
      </c>
      <c r="K36" s="91">
        <v>226</v>
      </c>
      <c r="L36" s="91">
        <v>276</v>
      </c>
      <c r="M36" s="91">
        <v>329</v>
      </c>
      <c r="N36" s="101">
        <f t="shared" si="6"/>
        <v>1059</v>
      </c>
      <c r="O36" s="94">
        <f t="shared" si="7"/>
        <v>1061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1</v>
      </c>
      <c r="K37" s="96">
        <v>1</v>
      </c>
      <c r="L37" s="96">
        <v>1</v>
      </c>
      <c r="M37" s="96">
        <v>4</v>
      </c>
      <c r="N37" s="102">
        <f t="shared" si="6"/>
        <v>8</v>
      </c>
      <c r="O37" s="99">
        <f t="shared" si="7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142</v>
      </c>
      <c r="J38" s="105">
        <f>SUM(J39:J40)</f>
        <v>222</v>
      </c>
      <c r="K38" s="105">
        <f>SUM(K39:K40)</f>
        <v>206</v>
      </c>
      <c r="L38" s="105">
        <f>SUM(L39:L40)</f>
        <v>166</v>
      </c>
      <c r="M38" s="105">
        <f>SUM(M39:M40)</f>
        <v>136</v>
      </c>
      <c r="N38" s="106">
        <f t="shared" si="6"/>
        <v>872</v>
      </c>
      <c r="O38" s="107">
        <f t="shared" si="7"/>
        <v>872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138</v>
      </c>
      <c r="J39" s="91">
        <v>217</v>
      </c>
      <c r="K39" s="91">
        <v>204</v>
      </c>
      <c r="L39" s="91">
        <v>163</v>
      </c>
      <c r="M39" s="91">
        <v>129</v>
      </c>
      <c r="N39" s="101">
        <f t="shared" si="6"/>
        <v>851</v>
      </c>
      <c r="O39" s="94">
        <f t="shared" si="7"/>
        <v>851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5</v>
      </c>
      <c r="K40" s="96">
        <v>2</v>
      </c>
      <c r="L40" s="96">
        <v>3</v>
      </c>
      <c r="M40" s="96">
        <v>7</v>
      </c>
      <c r="N40" s="102">
        <f t="shared" si="6"/>
        <v>21</v>
      </c>
      <c r="O40" s="99">
        <f t="shared" si="7"/>
        <v>21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7</v>
      </c>
      <c r="K41" s="105">
        <f>SUM(K42:K43)</f>
        <v>29</v>
      </c>
      <c r="L41" s="105">
        <f>SUM(L42:L43)</f>
        <v>61</v>
      </c>
      <c r="M41" s="105">
        <f>SUM(M42:M43)</f>
        <v>206</v>
      </c>
      <c r="N41" s="106">
        <f t="shared" si="6"/>
        <v>310</v>
      </c>
      <c r="O41" s="107">
        <f t="shared" si="7"/>
        <v>310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7</v>
      </c>
      <c r="K42" s="91">
        <v>29</v>
      </c>
      <c r="L42" s="91">
        <v>58</v>
      </c>
      <c r="M42" s="91">
        <v>203</v>
      </c>
      <c r="N42" s="101">
        <f t="shared" si="6"/>
        <v>304</v>
      </c>
      <c r="O42" s="94">
        <f t="shared" si="7"/>
        <v>304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3</v>
      </c>
      <c r="N43" s="102">
        <f t="shared" si="6"/>
        <v>6</v>
      </c>
      <c r="O43" s="99">
        <f t="shared" si="7"/>
        <v>6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216</v>
      </c>
      <c r="J44" s="96">
        <v>388</v>
      </c>
      <c r="K44" s="96">
        <v>462</v>
      </c>
      <c r="L44" s="96">
        <v>504</v>
      </c>
      <c r="M44" s="96">
        <v>668</v>
      </c>
      <c r="N44" s="102">
        <f t="shared" si="6"/>
        <v>2238</v>
      </c>
      <c r="O44" s="110">
        <f>H44+N44</f>
        <v>2240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6" sqref="F6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平成１９年１２月月報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5" t="s">
        <v>68</v>
      </c>
      <c r="D9" s="286"/>
      <c r="E9" s="286"/>
      <c r="F9" s="287"/>
      <c r="G9" s="293" t="s">
        <v>49</v>
      </c>
      <c r="H9" s="294"/>
      <c r="I9" s="295"/>
      <c r="J9" s="296" t="s">
        <v>50</v>
      </c>
      <c r="K9" s="294"/>
      <c r="L9" s="294"/>
      <c r="M9" s="294"/>
      <c r="N9" s="294"/>
      <c r="O9" s="294"/>
      <c r="P9" s="295"/>
      <c r="Q9" s="283" t="s">
        <v>47</v>
      </c>
    </row>
    <row r="10" spans="1:18" ht="28.5" customHeight="1">
      <c r="A10" s="118"/>
      <c r="B10" s="118"/>
      <c r="C10" s="288"/>
      <c r="D10" s="289"/>
      <c r="E10" s="289"/>
      <c r="F10" s="290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4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4239</v>
      </c>
      <c r="H12" s="183">
        <f t="shared" si="0"/>
        <v>2276</v>
      </c>
      <c r="I12" s="184">
        <f t="shared" si="0"/>
        <v>6515</v>
      </c>
      <c r="J12" s="185">
        <f>J13+J19+J22+J26+J30+J31</f>
        <v>0</v>
      </c>
      <c r="K12" s="183">
        <f t="shared" si="0"/>
        <v>5026</v>
      </c>
      <c r="L12" s="182">
        <f t="shared" si="0"/>
        <v>4647</v>
      </c>
      <c r="M12" s="182">
        <f t="shared" si="0"/>
        <v>3876</v>
      </c>
      <c r="N12" s="182">
        <f t="shared" si="0"/>
        <v>2271</v>
      </c>
      <c r="O12" s="183">
        <f t="shared" si="0"/>
        <v>2349</v>
      </c>
      <c r="P12" s="182">
        <f t="shared" si="0"/>
        <v>18169</v>
      </c>
      <c r="Q12" s="186">
        <f t="shared" si="0"/>
        <v>24684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1507</v>
      </c>
      <c r="H13" s="188">
        <f t="shared" si="1"/>
        <v>742</v>
      </c>
      <c r="I13" s="189">
        <f t="shared" si="1"/>
        <v>2249</v>
      </c>
      <c r="J13" s="190">
        <f t="shared" si="1"/>
        <v>0</v>
      </c>
      <c r="K13" s="188">
        <f t="shared" si="1"/>
        <v>1592</v>
      </c>
      <c r="L13" s="187">
        <f t="shared" si="1"/>
        <v>1314</v>
      </c>
      <c r="M13" s="187">
        <f t="shared" si="1"/>
        <v>1176</v>
      </c>
      <c r="N13" s="187">
        <f t="shared" si="1"/>
        <v>771</v>
      </c>
      <c r="O13" s="188">
        <f t="shared" si="1"/>
        <v>1103</v>
      </c>
      <c r="P13" s="187">
        <f t="shared" si="1"/>
        <v>5956</v>
      </c>
      <c r="Q13" s="191">
        <f t="shared" si="1"/>
        <v>8205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1361</v>
      </c>
      <c r="H14" s="188">
        <v>579</v>
      </c>
      <c r="I14" s="189">
        <f>SUM(G14:H14)</f>
        <v>1940</v>
      </c>
      <c r="J14" s="190">
        <v>0</v>
      </c>
      <c r="K14" s="188">
        <v>1188</v>
      </c>
      <c r="L14" s="187">
        <v>828</v>
      </c>
      <c r="M14" s="187">
        <v>652</v>
      </c>
      <c r="N14" s="187">
        <v>376</v>
      </c>
      <c r="O14" s="188">
        <v>410</v>
      </c>
      <c r="P14" s="187">
        <f>SUM(J14:O14)</f>
        <v>3454</v>
      </c>
      <c r="Q14" s="191">
        <f>I14+P14</f>
        <v>5394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4</v>
      </c>
      <c r="L15" s="187">
        <v>14</v>
      </c>
      <c r="M15" s="187">
        <v>35</v>
      </c>
      <c r="N15" s="187">
        <v>44</v>
      </c>
      <c r="O15" s="188">
        <v>181</v>
      </c>
      <c r="P15" s="187">
        <f>SUM(J15:O15)</f>
        <v>278</v>
      </c>
      <c r="Q15" s="191">
        <f>I15+P15</f>
        <v>279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69</v>
      </c>
      <c r="H16" s="188">
        <v>78</v>
      </c>
      <c r="I16" s="189">
        <f>SUM(G16:H16)</f>
        <v>147</v>
      </c>
      <c r="J16" s="190">
        <v>0</v>
      </c>
      <c r="K16" s="188">
        <v>191</v>
      </c>
      <c r="L16" s="187">
        <v>222</v>
      </c>
      <c r="M16" s="187">
        <v>243</v>
      </c>
      <c r="N16" s="187">
        <v>175</v>
      </c>
      <c r="O16" s="188">
        <v>273</v>
      </c>
      <c r="P16" s="187">
        <f>SUM(J16:O16)</f>
        <v>1104</v>
      </c>
      <c r="Q16" s="191">
        <f>I16+P16</f>
        <v>1251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6</v>
      </c>
      <c r="H17" s="188">
        <v>10</v>
      </c>
      <c r="I17" s="189">
        <f>SUM(G17:H17)</f>
        <v>16</v>
      </c>
      <c r="J17" s="190">
        <v>0</v>
      </c>
      <c r="K17" s="188">
        <v>16</v>
      </c>
      <c r="L17" s="187">
        <v>21</v>
      </c>
      <c r="M17" s="187">
        <v>26</v>
      </c>
      <c r="N17" s="187">
        <v>9</v>
      </c>
      <c r="O17" s="188">
        <v>18</v>
      </c>
      <c r="P17" s="187">
        <f>SUM(J17:O17)</f>
        <v>90</v>
      </c>
      <c r="Q17" s="191">
        <f>I17+P17</f>
        <v>106</v>
      </c>
      <c r="R17" s="118"/>
    </row>
    <row r="18" spans="1:18" ht="18" customHeight="1">
      <c r="A18" s="118"/>
      <c r="B18" s="118"/>
      <c r="C18" s="130"/>
      <c r="D18" s="133"/>
      <c r="E18" s="291" t="s">
        <v>96</v>
      </c>
      <c r="F18" s="292"/>
      <c r="G18" s="187">
        <v>71</v>
      </c>
      <c r="H18" s="188">
        <v>74</v>
      </c>
      <c r="I18" s="189">
        <f>SUM(G18:H18)</f>
        <v>145</v>
      </c>
      <c r="J18" s="190">
        <v>0</v>
      </c>
      <c r="K18" s="188">
        <v>193</v>
      </c>
      <c r="L18" s="187">
        <v>229</v>
      </c>
      <c r="M18" s="187">
        <v>220</v>
      </c>
      <c r="N18" s="187">
        <v>167</v>
      </c>
      <c r="O18" s="188">
        <v>221</v>
      </c>
      <c r="P18" s="187">
        <f>SUM(J18:O18)</f>
        <v>1030</v>
      </c>
      <c r="Q18" s="191">
        <f>I18+P18</f>
        <v>1175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558</v>
      </c>
      <c r="H19" s="188">
        <f t="shared" si="2"/>
        <v>369</v>
      </c>
      <c r="I19" s="189">
        <f t="shared" si="2"/>
        <v>927</v>
      </c>
      <c r="J19" s="190">
        <f t="shared" si="2"/>
        <v>0</v>
      </c>
      <c r="K19" s="188">
        <f t="shared" si="2"/>
        <v>986</v>
      </c>
      <c r="L19" s="187">
        <f>SUM(L20:L21)</f>
        <v>883</v>
      </c>
      <c r="M19" s="187">
        <f t="shared" si="2"/>
        <v>656</v>
      </c>
      <c r="N19" s="187">
        <f t="shared" si="2"/>
        <v>346</v>
      </c>
      <c r="O19" s="188">
        <f t="shared" si="2"/>
        <v>175</v>
      </c>
      <c r="P19" s="187">
        <f>SUM(P20:P21)</f>
        <v>3046</v>
      </c>
      <c r="Q19" s="191">
        <f t="shared" si="2"/>
        <v>3973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468</v>
      </c>
      <c r="H20" s="188">
        <v>301</v>
      </c>
      <c r="I20" s="189">
        <f>SUM(G20:H20)</f>
        <v>769</v>
      </c>
      <c r="J20" s="190">
        <v>0</v>
      </c>
      <c r="K20" s="188">
        <v>786</v>
      </c>
      <c r="L20" s="187">
        <v>670</v>
      </c>
      <c r="M20" s="187">
        <v>499</v>
      </c>
      <c r="N20" s="187">
        <v>249</v>
      </c>
      <c r="O20" s="188">
        <v>131</v>
      </c>
      <c r="P20" s="187">
        <f>SUM(J20:O20)</f>
        <v>2335</v>
      </c>
      <c r="Q20" s="191">
        <f>I20+P20</f>
        <v>3104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90</v>
      </c>
      <c r="H21" s="188">
        <v>68</v>
      </c>
      <c r="I21" s="189">
        <f>SUM(G21:H21)</f>
        <v>158</v>
      </c>
      <c r="J21" s="190">
        <v>0</v>
      </c>
      <c r="K21" s="188">
        <v>200</v>
      </c>
      <c r="L21" s="187">
        <v>213</v>
      </c>
      <c r="M21" s="187">
        <v>157</v>
      </c>
      <c r="N21" s="187">
        <v>97</v>
      </c>
      <c r="O21" s="188">
        <v>44</v>
      </c>
      <c r="P21" s="187">
        <f>SUM(J21:O21)</f>
        <v>711</v>
      </c>
      <c r="Q21" s="191">
        <f>I21+P21</f>
        <v>869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6</v>
      </c>
      <c r="H22" s="188">
        <f t="shared" si="3"/>
        <v>20</v>
      </c>
      <c r="I22" s="189">
        <f t="shared" si="3"/>
        <v>26</v>
      </c>
      <c r="J22" s="190">
        <f t="shared" si="3"/>
        <v>0</v>
      </c>
      <c r="K22" s="188">
        <f t="shared" si="3"/>
        <v>117</v>
      </c>
      <c r="L22" s="187">
        <f t="shared" si="3"/>
        <v>180</v>
      </c>
      <c r="M22" s="187">
        <f t="shared" si="3"/>
        <v>220</v>
      </c>
      <c r="N22" s="187">
        <f t="shared" si="3"/>
        <v>144</v>
      </c>
      <c r="O22" s="188">
        <f t="shared" si="3"/>
        <v>110</v>
      </c>
      <c r="P22" s="187">
        <f t="shared" si="3"/>
        <v>771</v>
      </c>
      <c r="Q22" s="191">
        <f t="shared" si="3"/>
        <v>797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4</v>
      </c>
      <c r="H23" s="188">
        <v>15</v>
      </c>
      <c r="I23" s="189">
        <f>SUM(G23:H23)</f>
        <v>19</v>
      </c>
      <c r="J23" s="190">
        <v>0</v>
      </c>
      <c r="K23" s="188">
        <v>92</v>
      </c>
      <c r="L23" s="187">
        <v>151</v>
      </c>
      <c r="M23" s="187">
        <v>156</v>
      </c>
      <c r="N23" s="187">
        <v>105</v>
      </c>
      <c r="O23" s="188">
        <v>78</v>
      </c>
      <c r="P23" s="187">
        <f>SUM(J23:O23)</f>
        <v>582</v>
      </c>
      <c r="Q23" s="191">
        <f>I23+P23</f>
        <v>601</v>
      </c>
      <c r="R23" s="118"/>
    </row>
    <row r="24" spans="1:18" ht="18" customHeight="1">
      <c r="A24" s="118"/>
      <c r="B24" s="118"/>
      <c r="C24" s="130"/>
      <c r="D24" s="133"/>
      <c r="E24" s="280" t="s">
        <v>100</v>
      </c>
      <c r="F24" s="282"/>
      <c r="G24" s="187">
        <v>2</v>
      </c>
      <c r="H24" s="188">
        <v>5</v>
      </c>
      <c r="I24" s="189">
        <f>SUM(G24:H24)</f>
        <v>7</v>
      </c>
      <c r="J24" s="190">
        <v>0</v>
      </c>
      <c r="K24" s="188">
        <v>25</v>
      </c>
      <c r="L24" s="187">
        <v>29</v>
      </c>
      <c r="M24" s="187">
        <v>64</v>
      </c>
      <c r="N24" s="187">
        <v>39</v>
      </c>
      <c r="O24" s="188">
        <v>32</v>
      </c>
      <c r="P24" s="187">
        <f>SUM(J24:O24)</f>
        <v>189</v>
      </c>
      <c r="Q24" s="191">
        <f>I24+P24</f>
        <v>196</v>
      </c>
      <c r="R24" s="118"/>
    </row>
    <row r="25" spans="1:18" ht="18" customHeight="1">
      <c r="A25" s="118"/>
      <c r="B25" s="118"/>
      <c r="C25" s="130"/>
      <c r="D25" s="137"/>
      <c r="E25" s="280" t="s">
        <v>101</v>
      </c>
      <c r="F25" s="282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284</v>
      </c>
      <c r="H26" s="188">
        <f t="shared" si="4"/>
        <v>244</v>
      </c>
      <c r="I26" s="189">
        <f t="shared" si="4"/>
        <v>528</v>
      </c>
      <c r="J26" s="190">
        <f t="shared" si="4"/>
        <v>0</v>
      </c>
      <c r="K26" s="188">
        <f t="shared" si="4"/>
        <v>583</v>
      </c>
      <c r="L26" s="187">
        <f t="shared" si="4"/>
        <v>893</v>
      </c>
      <c r="M26" s="187">
        <f t="shared" si="4"/>
        <v>782</v>
      </c>
      <c r="N26" s="187">
        <f t="shared" si="4"/>
        <v>466</v>
      </c>
      <c r="O26" s="188">
        <f t="shared" si="4"/>
        <v>477</v>
      </c>
      <c r="P26" s="187">
        <f t="shared" si="4"/>
        <v>3201</v>
      </c>
      <c r="Q26" s="191">
        <f t="shared" si="4"/>
        <v>3729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239</v>
      </c>
      <c r="H27" s="188">
        <v>219</v>
      </c>
      <c r="I27" s="189">
        <f>SUM(G27:H27)</f>
        <v>458</v>
      </c>
      <c r="J27" s="190">
        <v>0</v>
      </c>
      <c r="K27" s="188">
        <v>536</v>
      </c>
      <c r="L27" s="187">
        <v>842</v>
      </c>
      <c r="M27" s="187">
        <v>750</v>
      </c>
      <c r="N27" s="187">
        <v>441</v>
      </c>
      <c r="O27" s="188">
        <v>469</v>
      </c>
      <c r="P27" s="187">
        <f>SUM(J27:O27)</f>
        <v>3038</v>
      </c>
      <c r="Q27" s="191">
        <f>I27+P27</f>
        <v>3496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26</v>
      </c>
      <c r="H28" s="188">
        <v>16</v>
      </c>
      <c r="I28" s="189">
        <f>SUM(G28:H28)</f>
        <v>42</v>
      </c>
      <c r="J28" s="190">
        <v>0</v>
      </c>
      <c r="K28" s="188">
        <v>30</v>
      </c>
      <c r="L28" s="187">
        <v>29</v>
      </c>
      <c r="M28" s="187">
        <v>19</v>
      </c>
      <c r="N28" s="187">
        <v>19</v>
      </c>
      <c r="O28" s="188">
        <v>7</v>
      </c>
      <c r="P28" s="187">
        <f>SUM(J28:O28)</f>
        <v>104</v>
      </c>
      <c r="Q28" s="191">
        <f>I28+P28</f>
        <v>146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19</v>
      </c>
      <c r="H29" s="188">
        <v>9</v>
      </c>
      <c r="I29" s="189">
        <f>SUM(G29:H29)</f>
        <v>28</v>
      </c>
      <c r="J29" s="190">
        <v>0</v>
      </c>
      <c r="K29" s="188">
        <v>17</v>
      </c>
      <c r="L29" s="187">
        <v>22</v>
      </c>
      <c r="M29" s="187">
        <v>13</v>
      </c>
      <c r="N29" s="187">
        <v>6</v>
      </c>
      <c r="O29" s="188">
        <v>1</v>
      </c>
      <c r="P29" s="187">
        <f>SUM(J29:O29)</f>
        <v>59</v>
      </c>
      <c r="Q29" s="191">
        <f>I29+P29</f>
        <v>87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53</v>
      </c>
      <c r="H30" s="188">
        <v>29</v>
      </c>
      <c r="I30" s="189">
        <f>SUM(G30:H30)</f>
        <v>82</v>
      </c>
      <c r="J30" s="190">
        <v>0</v>
      </c>
      <c r="K30" s="188">
        <v>75</v>
      </c>
      <c r="L30" s="187">
        <v>76</v>
      </c>
      <c r="M30" s="187">
        <v>67</v>
      </c>
      <c r="N30" s="187">
        <v>44</v>
      </c>
      <c r="O30" s="188">
        <v>24</v>
      </c>
      <c r="P30" s="187">
        <f>SUM(J30:O30)</f>
        <v>286</v>
      </c>
      <c r="Q30" s="191">
        <f>I30+P30</f>
        <v>368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1831</v>
      </c>
      <c r="H31" s="193">
        <v>872</v>
      </c>
      <c r="I31" s="194">
        <f>SUM(G31:H31)</f>
        <v>2703</v>
      </c>
      <c r="J31" s="195">
        <v>0</v>
      </c>
      <c r="K31" s="193">
        <v>1673</v>
      </c>
      <c r="L31" s="192">
        <v>1301</v>
      </c>
      <c r="M31" s="192">
        <v>975</v>
      </c>
      <c r="N31" s="192">
        <v>500</v>
      </c>
      <c r="O31" s="193">
        <v>460</v>
      </c>
      <c r="P31" s="194">
        <f>SUM(J31:O31)</f>
        <v>4909</v>
      </c>
      <c r="Q31" s="196">
        <f>I31+P31</f>
        <v>7612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7</v>
      </c>
      <c r="I32" s="184">
        <f t="shared" si="5"/>
        <v>10</v>
      </c>
      <c r="J32" s="185">
        <f t="shared" si="5"/>
        <v>0</v>
      </c>
      <c r="K32" s="183">
        <f t="shared" si="5"/>
        <v>112</v>
      </c>
      <c r="L32" s="182">
        <f t="shared" si="5"/>
        <v>130</v>
      </c>
      <c r="M32" s="182">
        <f t="shared" si="5"/>
        <v>118</v>
      </c>
      <c r="N32" s="182">
        <f t="shared" si="5"/>
        <v>85</v>
      </c>
      <c r="O32" s="183">
        <f t="shared" si="5"/>
        <v>49</v>
      </c>
      <c r="P32" s="182">
        <f t="shared" si="5"/>
        <v>494</v>
      </c>
      <c r="Q32" s="186">
        <f t="shared" si="5"/>
        <v>504</v>
      </c>
      <c r="R32" s="118"/>
    </row>
    <row r="33" spans="1:18" ht="18" customHeight="1">
      <c r="A33" s="118"/>
      <c r="B33" s="118"/>
      <c r="C33" s="130"/>
      <c r="D33" s="280" t="s">
        <v>78</v>
      </c>
      <c r="E33" s="281"/>
      <c r="F33" s="282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0" t="s">
        <v>79</v>
      </c>
      <c r="E34" s="281"/>
      <c r="F34" s="282"/>
      <c r="G34" s="187">
        <v>2</v>
      </c>
      <c r="H34" s="188">
        <v>1</v>
      </c>
      <c r="I34" s="189">
        <f>SUM(G34:H34)</f>
        <v>3</v>
      </c>
      <c r="J34" s="190">
        <v>0</v>
      </c>
      <c r="K34" s="188">
        <v>24</v>
      </c>
      <c r="L34" s="187">
        <v>32</v>
      </c>
      <c r="M34" s="187">
        <v>34</v>
      </c>
      <c r="N34" s="187">
        <v>28</v>
      </c>
      <c r="O34" s="188">
        <v>24</v>
      </c>
      <c r="P34" s="187">
        <f t="shared" si="6"/>
        <v>142</v>
      </c>
      <c r="Q34" s="191">
        <f t="shared" si="7"/>
        <v>145</v>
      </c>
      <c r="R34" s="118"/>
    </row>
    <row r="35" spans="1:18" ht="18" customHeight="1">
      <c r="A35" s="118"/>
      <c r="B35" s="118"/>
      <c r="C35" s="130"/>
      <c r="D35" s="280" t="s">
        <v>80</v>
      </c>
      <c r="E35" s="281"/>
      <c r="F35" s="282"/>
      <c r="G35" s="187">
        <v>1</v>
      </c>
      <c r="H35" s="188">
        <v>3</v>
      </c>
      <c r="I35" s="189">
        <f>SUM(G35:H35)</f>
        <v>4</v>
      </c>
      <c r="J35" s="190">
        <v>0</v>
      </c>
      <c r="K35" s="188">
        <v>5</v>
      </c>
      <c r="L35" s="187">
        <v>13</v>
      </c>
      <c r="M35" s="187">
        <v>12</v>
      </c>
      <c r="N35" s="187">
        <v>6</v>
      </c>
      <c r="O35" s="188">
        <v>6</v>
      </c>
      <c r="P35" s="187">
        <f t="shared" si="6"/>
        <v>42</v>
      </c>
      <c r="Q35" s="191">
        <f t="shared" si="7"/>
        <v>46</v>
      </c>
      <c r="R35" s="118"/>
    </row>
    <row r="36" spans="1:18" ht="18" customHeight="1">
      <c r="A36" s="118"/>
      <c r="B36" s="118"/>
      <c r="C36" s="130"/>
      <c r="D36" s="280" t="s">
        <v>81</v>
      </c>
      <c r="E36" s="281"/>
      <c r="F36" s="282"/>
      <c r="G36" s="198"/>
      <c r="H36" s="188">
        <v>3</v>
      </c>
      <c r="I36" s="189">
        <f>SUM(G36:H36)</f>
        <v>3</v>
      </c>
      <c r="J36" s="200"/>
      <c r="K36" s="188">
        <v>83</v>
      </c>
      <c r="L36" s="187">
        <v>85</v>
      </c>
      <c r="M36" s="187">
        <v>72</v>
      </c>
      <c r="N36" s="187">
        <v>51</v>
      </c>
      <c r="O36" s="188">
        <v>19</v>
      </c>
      <c r="P36" s="187">
        <f t="shared" si="6"/>
        <v>310</v>
      </c>
      <c r="Q36" s="191">
        <f t="shared" si="7"/>
        <v>313</v>
      </c>
      <c r="R36" s="118"/>
    </row>
    <row r="37" spans="1:18" ht="18" customHeight="1">
      <c r="A37" s="118"/>
      <c r="B37" s="118"/>
      <c r="C37" s="130"/>
      <c r="D37" s="280" t="s">
        <v>82</v>
      </c>
      <c r="E37" s="281"/>
      <c r="F37" s="282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97" t="s">
        <v>83</v>
      </c>
      <c r="E38" s="298"/>
      <c r="F38" s="29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228</v>
      </c>
      <c r="L39" s="182">
        <f t="shared" si="8"/>
        <v>398</v>
      </c>
      <c r="M39" s="182">
        <f t="shared" si="8"/>
        <v>474</v>
      </c>
      <c r="N39" s="182">
        <f t="shared" si="8"/>
        <v>511</v>
      </c>
      <c r="O39" s="183">
        <f t="shared" si="8"/>
        <v>683</v>
      </c>
      <c r="P39" s="182">
        <f t="shared" si="8"/>
        <v>2294</v>
      </c>
      <c r="Q39" s="186">
        <f t="shared" si="8"/>
        <v>2296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70</v>
      </c>
      <c r="L40" s="187">
        <v>162</v>
      </c>
      <c r="M40" s="187">
        <v>230</v>
      </c>
      <c r="N40" s="187">
        <v>277</v>
      </c>
      <c r="O40" s="188">
        <v>332</v>
      </c>
      <c r="P40" s="187">
        <f>SUM(J40:O40)</f>
        <v>1071</v>
      </c>
      <c r="Q40" s="191">
        <f>I40+P40</f>
        <v>1073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229</v>
      </c>
      <c r="M41" s="187">
        <v>214</v>
      </c>
      <c r="N41" s="187">
        <v>172</v>
      </c>
      <c r="O41" s="188">
        <v>142</v>
      </c>
      <c r="P41" s="187">
        <f>SUM(J41:O41)</f>
        <v>908</v>
      </c>
      <c r="Q41" s="191">
        <f>I41+P41</f>
        <v>908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7</v>
      </c>
      <c r="M42" s="209">
        <v>30</v>
      </c>
      <c r="N42" s="209">
        <v>62</v>
      </c>
      <c r="O42" s="208">
        <v>209</v>
      </c>
      <c r="P42" s="209">
        <f>SUM(J42:O42)</f>
        <v>315</v>
      </c>
      <c r="Q42" s="210">
        <f>I42+P42</f>
        <v>315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4242</v>
      </c>
      <c r="H43" s="212">
        <f t="shared" si="9"/>
        <v>2285</v>
      </c>
      <c r="I43" s="213">
        <f t="shared" si="9"/>
        <v>6527</v>
      </c>
      <c r="J43" s="214">
        <f>J12+J32+J39</f>
        <v>0</v>
      </c>
      <c r="K43" s="212">
        <f t="shared" si="9"/>
        <v>5366</v>
      </c>
      <c r="L43" s="211">
        <f t="shared" si="9"/>
        <v>5175</v>
      </c>
      <c r="M43" s="211">
        <f t="shared" si="9"/>
        <v>4468</v>
      </c>
      <c r="N43" s="211">
        <f t="shared" si="9"/>
        <v>2867</v>
      </c>
      <c r="O43" s="212">
        <f t="shared" si="9"/>
        <v>3081</v>
      </c>
      <c r="P43" s="211">
        <f t="shared" si="9"/>
        <v>20957</v>
      </c>
      <c r="Q43" s="215">
        <f t="shared" si="9"/>
        <v>27484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5353995</v>
      </c>
      <c r="H45" s="183">
        <f t="shared" si="10"/>
        <v>4583395</v>
      </c>
      <c r="I45" s="184">
        <f t="shared" si="10"/>
        <v>9937390</v>
      </c>
      <c r="J45" s="185">
        <f t="shared" si="10"/>
        <v>27</v>
      </c>
      <c r="K45" s="183">
        <f t="shared" si="10"/>
        <v>15301649</v>
      </c>
      <c r="L45" s="182">
        <f t="shared" si="10"/>
        <v>16235112</v>
      </c>
      <c r="M45" s="182">
        <f t="shared" si="10"/>
        <v>17011448</v>
      </c>
      <c r="N45" s="182">
        <f t="shared" si="10"/>
        <v>11075448</v>
      </c>
      <c r="O45" s="183">
        <f t="shared" si="10"/>
        <v>12129838</v>
      </c>
      <c r="P45" s="182">
        <f t="shared" si="10"/>
        <v>71753522</v>
      </c>
      <c r="Q45" s="186">
        <f t="shared" si="10"/>
        <v>81690912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2709610</v>
      </c>
      <c r="H46" s="188">
        <f t="shared" si="11"/>
        <v>1864772</v>
      </c>
      <c r="I46" s="189">
        <f t="shared" si="11"/>
        <v>4574382</v>
      </c>
      <c r="J46" s="190">
        <f t="shared" si="11"/>
        <v>0</v>
      </c>
      <c r="K46" s="188">
        <f t="shared" si="11"/>
        <v>6396176</v>
      </c>
      <c r="L46" s="187">
        <f t="shared" si="11"/>
        <v>6017620</v>
      </c>
      <c r="M46" s="187">
        <f t="shared" si="11"/>
        <v>6874420</v>
      </c>
      <c r="N46" s="187">
        <f t="shared" si="11"/>
        <v>4594735</v>
      </c>
      <c r="O46" s="188">
        <f t="shared" si="11"/>
        <v>7652792</v>
      </c>
      <c r="P46" s="187">
        <f t="shared" si="11"/>
        <v>31535743</v>
      </c>
      <c r="Q46" s="191">
        <f t="shared" si="11"/>
        <v>36110125</v>
      </c>
    </row>
    <row r="47" spans="3:17" ht="18" customHeight="1">
      <c r="C47" s="130"/>
      <c r="D47" s="133"/>
      <c r="E47" s="134" t="s">
        <v>92</v>
      </c>
      <c r="F47" s="135"/>
      <c r="G47" s="187">
        <v>2458533</v>
      </c>
      <c r="H47" s="188">
        <v>1522768</v>
      </c>
      <c r="I47" s="189">
        <f>SUM(G47:H47)</f>
        <v>3981301</v>
      </c>
      <c r="J47" s="190">
        <v>0</v>
      </c>
      <c r="K47" s="188">
        <v>5345671</v>
      </c>
      <c r="L47" s="187">
        <v>4773406</v>
      </c>
      <c r="M47" s="187">
        <v>5177704</v>
      </c>
      <c r="N47" s="187">
        <v>3268021</v>
      </c>
      <c r="O47" s="188">
        <v>4583301</v>
      </c>
      <c r="P47" s="187">
        <f>SUM(J47:O47)</f>
        <v>23148103</v>
      </c>
      <c r="Q47" s="191">
        <f>I47+P47</f>
        <v>27129404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20950</v>
      </c>
      <c r="L48" s="187">
        <v>76675</v>
      </c>
      <c r="M48" s="187">
        <v>210123</v>
      </c>
      <c r="N48" s="187">
        <v>222165</v>
      </c>
      <c r="O48" s="188">
        <v>1082045</v>
      </c>
      <c r="P48" s="187">
        <f>SUM(J48:O48)</f>
        <v>1611958</v>
      </c>
      <c r="Q48" s="191">
        <f>I48+P48</f>
        <v>1618790</v>
      </c>
    </row>
    <row r="49" spans="3:17" ht="18" customHeight="1">
      <c r="C49" s="130"/>
      <c r="D49" s="133"/>
      <c r="E49" s="134" t="s">
        <v>94</v>
      </c>
      <c r="F49" s="135"/>
      <c r="G49" s="187">
        <v>173337</v>
      </c>
      <c r="H49" s="188">
        <v>249572</v>
      </c>
      <c r="I49" s="189">
        <f>SUM(G49:H49)</f>
        <v>422909</v>
      </c>
      <c r="J49" s="190">
        <v>0</v>
      </c>
      <c r="K49" s="188">
        <v>808085</v>
      </c>
      <c r="L49" s="187">
        <v>925459</v>
      </c>
      <c r="M49" s="187">
        <v>1245613</v>
      </c>
      <c r="N49" s="187">
        <v>937839</v>
      </c>
      <c r="O49" s="188">
        <v>1752246</v>
      </c>
      <c r="P49" s="187">
        <f>SUM(J49:O49)</f>
        <v>5669242</v>
      </c>
      <c r="Q49" s="191">
        <f>I49+P49</f>
        <v>6092151</v>
      </c>
    </row>
    <row r="50" spans="3:17" ht="18" customHeight="1">
      <c r="C50" s="130"/>
      <c r="D50" s="133"/>
      <c r="E50" s="134" t="s">
        <v>95</v>
      </c>
      <c r="F50" s="135"/>
      <c r="G50" s="187">
        <v>15600</v>
      </c>
      <c r="H50" s="188">
        <v>23860</v>
      </c>
      <c r="I50" s="189">
        <f>SUM(G50:H50)</f>
        <v>39460</v>
      </c>
      <c r="J50" s="190">
        <v>0</v>
      </c>
      <c r="K50" s="188">
        <v>50520</v>
      </c>
      <c r="L50" s="187">
        <v>43680</v>
      </c>
      <c r="M50" s="187">
        <v>55080</v>
      </c>
      <c r="N50" s="187">
        <v>20760</v>
      </c>
      <c r="O50" s="188">
        <v>46270</v>
      </c>
      <c r="P50" s="187">
        <f>SUM(J50:O50)</f>
        <v>216310</v>
      </c>
      <c r="Q50" s="191">
        <f>I50+P50</f>
        <v>255770</v>
      </c>
    </row>
    <row r="51" spans="3:17" ht="18" customHeight="1">
      <c r="C51" s="130"/>
      <c r="D51" s="133"/>
      <c r="E51" s="291" t="s">
        <v>105</v>
      </c>
      <c r="F51" s="292"/>
      <c r="G51" s="187">
        <v>62140</v>
      </c>
      <c r="H51" s="188">
        <v>61740</v>
      </c>
      <c r="I51" s="189">
        <f>SUM(G51:H51)</f>
        <v>123880</v>
      </c>
      <c r="J51" s="190">
        <v>0</v>
      </c>
      <c r="K51" s="188">
        <v>170950</v>
      </c>
      <c r="L51" s="187">
        <v>198400</v>
      </c>
      <c r="M51" s="187">
        <v>185900</v>
      </c>
      <c r="N51" s="187">
        <v>145950</v>
      </c>
      <c r="O51" s="188">
        <v>188930</v>
      </c>
      <c r="P51" s="187">
        <f>SUM(J51:O51)</f>
        <v>890130</v>
      </c>
      <c r="Q51" s="191">
        <f>I51+P51</f>
        <v>1014010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1356623</v>
      </c>
      <c r="H52" s="188">
        <f t="shared" si="12"/>
        <v>1709572</v>
      </c>
      <c r="I52" s="189">
        <f t="shared" si="12"/>
        <v>3066195</v>
      </c>
      <c r="J52" s="190">
        <f t="shared" si="12"/>
        <v>27</v>
      </c>
      <c r="K52" s="188">
        <f t="shared" si="12"/>
        <v>4990156</v>
      </c>
      <c r="L52" s="187">
        <f t="shared" si="12"/>
        <v>5506571</v>
      </c>
      <c r="M52" s="187">
        <f t="shared" si="12"/>
        <v>4910863</v>
      </c>
      <c r="N52" s="187">
        <f t="shared" si="12"/>
        <v>2906969</v>
      </c>
      <c r="O52" s="188">
        <f t="shared" si="12"/>
        <v>1444459</v>
      </c>
      <c r="P52" s="187">
        <f t="shared" si="12"/>
        <v>19759045</v>
      </c>
      <c r="Q52" s="191">
        <f t="shared" si="12"/>
        <v>22825240</v>
      </c>
    </row>
    <row r="53" spans="3:17" ht="18" customHeight="1">
      <c r="C53" s="130"/>
      <c r="D53" s="133"/>
      <c r="E53" s="137" t="s">
        <v>97</v>
      </c>
      <c r="F53" s="137"/>
      <c r="G53" s="187">
        <v>1115753</v>
      </c>
      <c r="H53" s="188">
        <v>1359867</v>
      </c>
      <c r="I53" s="189">
        <f>SUM(G53:H53)</f>
        <v>2475620</v>
      </c>
      <c r="J53" s="190">
        <v>27</v>
      </c>
      <c r="K53" s="188">
        <v>4032855</v>
      </c>
      <c r="L53" s="187">
        <v>4304414</v>
      </c>
      <c r="M53" s="187">
        <v>3840140</v>
      </c>
      <c r="N53" s="187">
        <v>2164827</v>
      </c>
      <c r="O53" s="188">
        <v>1116750</v>
      </c>
      <c r="P53" s="187">
        <f>SUM(J53:O53)</f>
        <v>15459013</v>
      </c>
      <c r="Q53" s="191">
        <f>I53+P53</f>
        <v>17934633</v>
      </c>
    </row>
    <row r="54" spans="3:17" ht="18" customHeight="1">
      <c r="C54" s="130"/>
      <c r="D54" s="133"/>
      <c r="E54" s="137" t="s">
        <v>98</v>
      </c>
      <c r="F54" s="137"/>
      <c r="G54" s="187">
        <v>240870</v>
      </c>
      <c r="H54" s="188">
        <v>349705</v>
      </c>
      <c r="I54" s="189">
        <f>SUM(G54:H54)</f>
        <v>590575</v>
      </c>
      <c r="J54" s="190">
        <v>0</v>
      </c>
      <c r="K54" s="188">
        <v>957301</v>
      </c>
      <c r="L54" s="187">
        <v>1202157</v>
      </c>
      <c r="M54" s="187">
        <v>1070723</v>
      </c>
      <c r="N54" s="187">
        <v>742142</v>
      </c>
      <c r="O54" s="188">
        <v>327709</v>
      </c>
      <c r="P54" s="187">
        <f>SUM(J54:O54)</f>
        <v>4300032</v>
      </c>
      <c r="Q54" s="191">
        <f>I54+P54</f>
        <v>4890607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12036</v>
      </c>
      <c r="H55" s="188">
        <f t="shared" si="13"/>
        <v>49014</v>
      </c>
      <c r="I55" s="189">
        <f t="shared" si="13"/>
        <v>61050</v>
      </c>
      <c r="J55" s="190">
        <f t="shared" si="13"/>
        <v>0</v>
      </c>
      <c r="K55" s="188">
        <f t="shared" si="13"/>
        <v>548605</v>
      </c>
      <c r="L55" s="187">
        <f t="shared" si="13"/>
        <v>930904</v>
      </c>
      <c r="M55" s="187">
        <f t="shared" si="13"/>
        <v>1469282</v>
      </c>
      <c r="N55" s="187">
        <f t="shared" si="13"/>
        <v>1238688</v>
      </c>
      <c r="O55" s="188">
        <f t="shared" si="13"/>
        <v>893032</v>
      </c>
      <c r="P55" s="187">
        <f t="shared" si="13"/>
        <v>5080511</v>
      </c>
      <c r="Q55" s="191">
        <f t="shared" si="13"/>
        <v>5141561</v>
      </c>
    </row>
    <row r="56" spans="3:17" ht="18" customHeight="1">
      <c r="C56" s="130"/>
      <c r="D56" s="133"/>
      <c r="E56" s="134" t="s">
        <v>99</v>
      </c>
      <c r="F56" s="135"/>
      <c r="G56" s="187">
        <v>6268</v>
      </c>
      <c r="H56" s="188">
        <v>33787</v>
      </c>
      <c r="I56" s="189">
        <f>SUM(G56:H56)</f>
        <v>40055</v>
      </c>
      <c r="J56" s="190">
        <v>0</v>
      </c>
      <c r="K56" s="188">
        <v>420965</v>
      </c>
      <c r="L56" s="187">
        <v>776402</v>
      </c>
      <c r="M56" s="187">
        <v>1037165</v>
      </c>
      <c r="N56" s="187">
        <v>936335</v>
      </c>
      <c r="O56" s="188">
        <v>638439</v>
      </c>
      <c r="P56" s="187">
        <f>SUM(J56:O56)</f>
        <v>3809306</v>
      </c>
      <c r="Q56" s="191">
        <f>I56+P56</f>
        <v>3849361</v>
      </c>
    </row>
    <row r="57" spans="3:17" ht="18" customHeight="1">
      <c r="C57" s="130"/>
      <c r="D57" s="133"/>
      <c r="E57" s="280" t="s">
        <v>100</v>
      </c>
      <c r="F57" s="282"/>
      <c r="G57" s="187">
        <v>5768</v>
      </c>
      <c r="H57" s="188">
        <v>15227</v>
      </c>
      <c r="I57" s="189">
        <f>SUM(G57:H57)</f>
        <v>20995</v>
      </c>
      <c r="J57" s="190">
        <v>0</v>
      </c>
      <c r="K57" s="188">
        <v>127640</v>
      </c>
      <c r="L57" s="187">
        <v>154502</v>
      </c>
      <c r="M57" s="187">
        <v>432117</v>
      </c>
      <c r="N57" s="187">
        <v>302353</v>
      </c>
      <c r="O57" s="188">
        <v>254593</v>
      </c>
      <c r="P57" s="187">
        <f>SUM(J57:O57)</f>
        <v>1271205</v>
      </c>
      <c r="Q57" s="191">
        <f>I57+P57</f>
        <v>1292200</v>
      </c>
    </row>
    <row r="58" spans="3:17" ht="18" customHeight="1">
      <c r="C58" s="130"/>
      <c r="D58" s="137"/>
      <c r="E58" s="280" t="s">
        <v>101</v>
      </c>
      <c r="F58" s="282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178349</v>
      </c>
      <c r="H59" s="188">
        <f t="shared" si="14"/>
        <v>168713</v>
      </c>
      <c r="I59" s="189">
        <f t="shared" si="14"/>
        <v>347062</v>
      </c>
      <c r="J59" s="190">
        <f t="shared" si="14"/>
        <v>0</v>
      </c>
      <c r="K59" s="188">
        <f t="shared" si="14"/>
        <v>459510</v>
      </c>
      <c r="L59" s="187">
        <f t="shared" si="14"/>
        <v>1056988</v>
      </c>
      <c r="M59" s="187">
        <f t="shared" si="14"/>
        <v>1165044</v>
      </c>
      <c r="N59" s="187">
        <f t="shared" si="14"/>
        <v>786100</v>
      </c>
      <c r="O59" s="188">
        <f t="shared" si="14"/>
        <v>941029</v>
      </c>
      <c r="P59" s="187">
        <f t="shared" si="14"/>
        <v>4408671</v>
      </c>
      <c r="Q59" s="191">
        <f t="shared" si="14"/>
        <v>4755733</v>
      </c>
    </row>
    <row r="60" spans="3:17" ht="18" customHeight="1">
      <c r="C60" s="130"/>
      <c r="D60" s="133"/>
      <c r="E60" s="134" t="s">
        <v>102</v>
      </c>
      <c r="F60" s="135"/>
      <c r="G60" s="187">
        <v>178349</v>
      </c>
      <c r="H60" s="188">
        <v>168713</v>
      </c>
      <c r="I60" s="189">
        <f>SUM(G60:H60)</f>
        <v>347062</v>
      </c>
      <c r="J60" s="190">
        <v>0</v>
      </c>
      <c r="K60" s="188">
        <v>459510</v>
      </c>
      <c r="L60" s="187">
        <v>1056988</v>
      </c>
      <c r="M60" s="187">
        <v>1165044</v>
      </c>
      <c r="N60" s="187">
        <v>786100</v>
      </c>
      <c r="O60" s="188">
        <v>941029</v>
      </c>
      <c r="P60" s="187">
        <f>SUM(J60:O60)</f>
        <v>4408671</v>
      </c>
      <c r="Q60" s="191">
        <f>I60+P60</f>
        <v>4755733</v>
      </c>
    </row>
    <row r="61" spans="3:17" ht="18" customHeight="1">
      <c r="C61" s="158"/>
      <c r="D61" s="134" t="s">
        <v>106</v>
      </c>
      <c r="E61" s="136"/>
      <c r="F61" s="136"/>
      <c r="G61" s="218">
        <v>347452</v>
      </c>
      <c r="H61" s="218">
        <v>431024</v>
      </c>
      <c r="I61" s="219">
        <f>SUM(G61:H61)</f>
        <v>778476</v>
      </c>
      <c r="J61" s="220">
        <v>0</v>
      </c>
      <c r="K61" s="218">
        <v>1230477</v>
      </c>
      <c r="L61" s="221">
        <v>1425294</v>
      </c>
      <c r="M61" s="221">
        <v>1324159</v>
      </c>
      <c r="N61" s="221">
        <v>898381</v>
      </c>
      <c r="O61" s="218">
        <v>599286</v>
      </c>
      <c r="P61" s="221">
        <f>SUM(J61:O61)</f>
        <v>5477597</v>
      </c>
      <c r="Q61" s="222">
        <f>I61+P61</f>
        <v>6256073</v>
      </c>
    </row>
    <row r="62" spans="3:17" ht="18" customHeight="1">
      <c r="C62" s="145"/>
      <c r="D62" s="146" t="s">
        <v>107</v>
      </c>
      <c r="E62" s="147"/>
      <c r="F62" s="147"/>
      <c r="G62" s="192">
        <v>749925</v>
      </c>
      <c r="H62" s="193">
        <v>360300</v>
      </c>
      <c r="I62" s="194">
        <f>SUM(G62:H62)</f>
        <v>1110225</v>
      </c>
      <c r="J62" s="195">
        <v>0</v>
      </c>
      <c r="K62" s="193">
        <v>1676725</v>
      </c>
      <c r="L62" s="192">
        <v>1297735</v>
      </c>
      <c r="M62" s="192">
        <v>1267680</v>
      </c>
      <c r="N62" s="192">
        <v>650575</v>
      </c>
      <c r="O62" s="193">
        <v>599240</v>
      </c>
      <c r="P62" s="194">
        <f>SUM(J62:O62)</f>
        <v>5491955</v>
      </c>
      <c r="Q62" s="196">
        <f>I62+P62</f>
        <v>6602180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12151</v>
      </c>
      <c r="H63" s="183">
        <f t="shared" si="15"/>
        <v>109090</v>
      </c>
      <c r="I63" s="184">
        <f t="shared" si="15"/>
        <v>121241</v>
      </c>
      <c r="J63" s="185">
        <f t="shared" si="15"/>
        <v>0</v>
      </c>
      <c r="K63" s="183">
        <f t="shared" si="15"/>
        <v>2365591</v>
      </c>
      <c r="L63" s="182">
        <f t="shared" si="15"/>
        <v>2674460</v>
      </c>
      <c r="M63" s="182">
        <f t="shared" si="15"/>
        <v>2612242</v>
      </c>
      <c r="N63" s="182">
        <f t="shared" si="15"/>
        <v>1857640</v>
      </c>
      <c r="O63" s="183">
        <f t="shared" si="15"/>
        <v>967069</v>
      </c>
      <c r="P63" s="182">
        <f t="shared" si="15"/>
        <v>10477002</v>
      </c>
      <c r="Q63" s="186">
        <f t="shared" si="15"/>
        <v>10598243</v>
      </c>
    </row>
    <row r="64" spans="3:17" ht="18" customHeight="1">
      <c r="C64" s="130"/>
      <c r="D64" s="280" t="s">
        <v>78</v>
      </c>
      <c r="E64" s="281"/>
      <c r="F64" s="282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0" t="s">
        <v>79</v>
      </c>
      <c r="E65" s="281"/>
      <c r="F65" s="282"/>
      <c r="G65" s="187">
        <v>7682</v>
      </c>
      <c r="H65" s="188">
        <v>7822</v>
      </c>
      <c r="I65" s="189">
        <f>SUM(G65:H65)</f>
        <v>15504</v>
      </c>
      <c r="J65" s="190">
        <v>0</v>
      </c>
      <c r="K65" s="188">
        <v>148222</v>
      </c>
      <c r="L65" s="187">
        <v>227185</v>
      </c>
      <c r="M65" s="187">
        <v>374992</v>
      </c>
      <c r="N65" s="187">
        <v>267472</v>
      </c>
      <c r="O65" s="188">
        <v>270009</v>
      </c>
      <c r="P65" s="187">
        <f t="shared" si="16"/>
        <v>1287880</v>
      </c>
      <c r="Q65" s="191">
        <f t="shared" si="17"/>
        <v>1303384</v>
      </c>
    </row>
    <row r="66" spans="3:17" ht="18" customHeight="1">
      <c r="C66" s="130"/>
      <c r="D66" s="280" t="s">
        <v>80</v>
      </c>
      <c r="E66" s="281"/>
      <c r="F66" s="282"/>
      <c r="G66" s="187">
        <v>4469</v>
      </c>
      <c r="H66" s="188">
        <v>23985</v>
      </c>
      <c r="I66" s="189">
        <f>SUM(G66:H66)</f>
        <v>28454</v>
      </c>
      <c r="J66" s="190">
        <v>0</v>
      </c>
      <c r="K66" s="188">
        <v>57150</v>
      </c>
      <c r="L66" s="187">
        <v>204523</v>
      </c>
      <c r="M66" s="187">
        <v>265770</v>
      </c>
      <c r="N66" s="187">
        <v>153582</v>
      </c>
      <c r="O66" s="188">
        <v>154060</v>
      </c>
      <c r="P66" s="187">
        <f t="shared" si="16"/>
        <v>835085</v>
      </c>
      <c r="Q66" s="191">
        <f t="shared" si="17"/>
        <v>863539</v>
      </c>
    </row>
    <row r="67" spans="3:17" ht="18" customHeight="1">
      <c r="C67" s="130"/>
      <c r="D67" s="280" t="s">
        <v>81</v>
      </c>
      <c r="E67" s="281"/>
      <c r="F67" s="282"/>
      <c r="G67" s="198"/>
      <c r="H67" s="188">
        <v>77283</v>
      </c>
      <c r="I67" s="189">
        <f>SUM(G67:H67)</f>
        <v>77283</v>
      </c>
      <c r="J67" s="200"/>
      <c r="K67" s="188">
        <v>2160219</v>
      </c>
      <c r="L67" s="187">
        <v>2242752</v>
      </c>
      <c r="M67" s="187">
        <v>1971480</v>
      </c>
      <c r="N67" s="187">
        <v>1436586</v>
      </c>
      <c r="O67" s="188">
        <v>543000</v>
      </c>
      <c r="P67" s="187">
        <f t="shared" si="16"/>
        <v>8354037</v>
      </c>
      <c r="Q67" s="191">
        <f t="shared" si="17"/>
        <v>8431320</v>
      </c>
    </row>
    <row r="68" spans="3:17" ht="18" customHeight="1">
      <c r="C68" s="130"/>
      <c r="D68" s="280" t="s">
        <v>82</v>
      </c>
      <c r="E68" s="281"/>
      <c r="F68" s="282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97" t="s">
        <v>83</v>
      </c>
      <c r="E69" s="298"/>
      <c r="F69" s="29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43338</v>
      </c>
      <c r="I70" s="184">
        <f>SUM(I71:I73)</f>
        <v>43338</v>
      </c>
      <c r="J70" s="203"/>
      <c r="K70" s="183">
        <f aca="true" t="shared" si="18" ref="K70:Q70">SUM(K71:K73)</f>
        <v>5109535</v>
      </c>
      <c r="L70" s="182">
        <f t="shared" si="18"/>
        <v>9616639</v>
      </c>
      <c r="M70" s="182">
        <f t="shared" si="18"/>
        <v>12445224</v>
      </c>
      <c r="N70" s="182">
        <f t="shared" si="18"/>
        <v>14807830</v>
      </c>
      <c r="O70" s="183">
        <f t="shared" si="18"/>
        <v>21905511</v>
      </c>
      <c r="P70" s="182">
        <f t="shared" si="18"/>
        <v>63884739</v>
      </c>
      <c r="Q70" s="186">
        <f t="shared" si="18"/>
        <v>63928077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43338</v>
      </c>
      <c r="I71" s="189">
        <f>SUM(G71:H71)</f>
        <v>43338</v>
      </c>
      <c r="J71" s="200"/>
      <c r="K71" s="188">
        <v>1431107</v>
      </c>
      <c r="L71" s="187">
        <v>3688912</v>
      </c>
      <c r="M71" s="187">
        <v>5692089</v>
      </c>
      <c r="N71" s="187">
        <v>7612669</v>
      </c>
      <c r="O71" s="188">
        <v>9363426</v>
      </c>
      <c r="P71" s="187">
        <f>SUM(J71:O71)</f>
        <v>27788203</v>
      </c>
      <c r="Q71" s="191">
        <f>I71+P71</f>
        <v>27831541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3495027</v>
      </c>
      <c r="L72" s="187">
        <v>5717564</v>
      </c>
      <c r="M72" s="187">
        <v>5673831</v>
      </c>
      <c r="N72" s="187">
        <v>4812971</v>
      </c>
      <c r="O72" s="188">
        <v>4052098</v>
      </c>
      <c r="P72" s="187">
        <f>SUM(J72:O72)</f>
        <v>23751491</v>
      </c>
      <c r="Q72" s="191">
        <f>I72+P72</f>
        <v>23751491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183401</v>
      </c>
      <c r="L73" s="209">
        <v>210163</v>
      </c>
      <c r="M73" s="209">
        <v>1079304</v>
      </c>
      <c r="N73" s="209">
        <v>2382190</v>
      </c>
      <c r="O73" s="208">
        <v>8489987</v>
      </c>
      <c r="P73" s="209">
        <f>SUM(J73:O73)</f>
        <v>12345045</v>
      </c>
      <c r="Q73" s="210">
        <f>I73+P73</f>
        <v>12345045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5366146</v>
      </c>
      <c r="H74" s="212">
        <f t="shared" si="19"/>
        <v>4735823</v>
      </c>
      <c r="I74" s="213">
        <f t="shared" si="19"/>
        <v>10101969</v>
      </c>
      <c r="J74" s="214">
        <f t="shared" si="19"/>
        <v>27</v>
      </c>
      <c r="K74" s="212">
        <f t="shared" si="19"/>
        <v>22776775</v>
      </c>
      <c r="L74" s="211">
        <f t="shared" si="19"/>
        <v>28526211</v>
      </c>
      <c r="M74" s="211">
        <f t="shared" si="19"/>
        <v>32068914</v>
      </c>
      <c r="N74" s="211">
        <f t="shared" si="19"/>
        <v>27740918</v>
      </c>
      <c r="O74" s="212">
        <f t="shared" si="19"/>
        <v>35002418</v>
      </c>
      <c r="P74" s="211">
        <f t="shared" si="19"/>
        <v>146115263</v>
      </c>
      <c r="Q74" s="215">
        <f t="shared" si="19"/>
        <v>156217232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59481738</v>
      </c>
      <c r="H76" s="183">
        <f t="shared" si="20"/>
        <v>49711174</v>
      </c>
      <c r="I76" s="184">
        <f t="shared" si="20"/>
        <v>109192912</v>
      </c>
      <c r="J76" s="185">
        <f t="shared" si="20"/>
        <v>287</v>
      </c>
      <c r="K76" s="223">
        <f t="shared" si="20"/>
        <v>164473708</v>
      </c>
      <c r="L76" s="182">
        <f t="shared" si="20"/>
        <v>174203389</v>
      </c>
      <c r="M76" s="182">
        <f t="shared" si="20"/>
        <v>180896650</v>
      </c>
      <c r="N76" s="182">
        <f t="shared" si="20"/>
        <v>117744715</v>
      </c>
      <c r="O76" s="183">
        <f t="shared" si="20"/>
        <v>127820406</v>
      </c>
      <c r="P76" s="182">
        <f t="shared" si="20"/>
        <v>765139155</v>
      </c>
      <c r="Q76" s="186">
        <f t="shared" si="20"/>
        <v>874332067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28638305</v>
      </c>
      <c r="H77" s="188">
        <f t="shared" si="21"/>
        <v>19664192</v>
      </c>
      <c r="I77" s="189">
        <f t="shared" si="21"/>
        <v>48302497</v>
      </c>
      <c r="J77" s="190">
        <f t="shared" si="21"/>
        <v>0</v>
      </c>
      <c r="K77" s="224">
        <f t="shared" si="21"/>
        <v>67500067</v>
      </c>
      <c r="L77" s="187">
        <f t="shared" si="21"/>
        <v>63456682</v>
      </c>
      <c r="M77" s="187">
        <f t="shared" si="21"/>
        <v>72478183</v>
      </c>
      <c r="N77" s="187">
        <f t="shared" si="21"/>
        <v>48407524</v>
      </c>
      <c r="O77" s="188">
        <f t="shared" si="21"/>
        <v>80598614</v>
      </c>
      <c r="P77" s="187">
        <f t="shared" si="21"/>
        <v>332441070</v>
      </c>
      <c r="Q77" s="191">
        <f t="shared" si="21"/>
        <v>380743567</v>
      </c>
    </row>
    <row r="78" spans="3:17" ht="18" customHeight="1">
      <c r="C78" s="130"/>
      <c r="D78" s="133"/>
      <c r="E78" s="134" t="s">
        <v>92</v>
      </c>
      <c r="F78" s="135"/>
      <c r="G78" s="187">
        <v>26051961</v>
      </c>
      <c r="H78" s="188">
        <v>16131882</v>
      </c>
      <c r="I78" s="189">
        <f>SUM(G78:H78)</f>
        <v>42183843</v>
      </c>
      <c r="J78" s="190">
        <v>0</v>
      </c>
      <c r="K78" s="224">
        <v>56644335</v>
      </c>
      <c r="L78" s="187">
        <v>50583158</v>
      </c>
      <c r="M78" s="187">
        <v>54871563</v>
      </c>
      <c r="N78" s="187">
        <v>34624130</v>
      </c>
      <c r="O78" s="188">
        <v>48542051</v>
      </c>
      <c r="P78" s="187">
        <f>SUM(J78:O78)</f>
        <v>245265237</v>
      </c>
      <c r="Q78" s="191">
        <f>I78+P78</f>
        <v>287449080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222070</v>
      </c>
      <c r="L79" s="187">
        <v>812755</v>
      </c>
      <c r="M79" s="187">
        <v>2227303</v>
      </c>
      <c r="N79" s="187">
        <v>2354949</v>
      </c>
      <c r="O79" s="188">
        <v>11466000</v>
      </c>
      <c r="P79" s="187">
        <f>SUM(J79:O79)</f>
        <v>17083077</v>
      </c>
      <c r="Q79" s="191">
        <f>I79+P79</f>
        <v>17155496</v>
      </c>
    </row>
    <row r="80" spans="3:17" ht="18" customHeight="1">
      <c r="C80" s="130"/>
      <c r="D80" s="133"/>
      <c r="E80" s="134" t="s">
        <v>94</v>
      </c>
      <c r="F80" s="135"/>
      <c r="G80" s="187">
        <v>1802704</v>
      </c>
      <c r="H80" s="188">
        <v>2594347</v>
      </c>
      <c r="I80" s="189">
        <f>SUM(G80:H80)</f>
        <v>4397051</v>
      </c>
      <c r="J80" s="190">
        <v>0</v>
      </c>
      <c r="K80" s="224">
        <v>8398754</v>
      </c>
      <c r="L80" s="187">
        <v>9622497</v>
      </c>
      <c r="M80" s="187">
        <v>12947485</v>
      </c>
      <c r="N80" s="187">
        <v>9753041</v>
      </c>
      <c r="O80" s="188">
        <v>18220804</v>
      </c>
      <c r="P80" s="187">
        <f>SUM(J80:O80)</f>
        <v>58942581</v>
      </c>
      <c r="Q80" s="191">
        <f>I80+P80</f>
        <v>63339632</v>
      </c>
    </row>
    <row r="81" spans="3:17" ht="18" customHeight="1">
      <c r="C81" s="130"/>
      <c r="D81" s="133"/>
      <c r="E81" s="134" t="s">
        <v>95</v>
      </c>
      <c r="F81" s="135"/>
      <c r="G81" s="187">
        <v>162240</v>
      </c>
      <c r="H81" s="188">
        <v>248144</v>
      </c>
      <c r="I81" s="189">
        <f>SUM(G81:H81)</f>
        <v>410384</v>
      </c>
      <c r="J81" s="190">
        <v>0</v>
      </c>
      <c r="K81" s="224">
        <v>525408</v>
      </c>
      <c r="L81" s="187">
        <v>454272</v>
      </c>
      <c r="M81" s="187">
        <v>572832</v>
      </c>
      <c r="N81" s="187">
        <v>215904</v>
      </c>
      <c r="O81" s="188">
        <v>480459</v>
      </c>
      <c r="P81" s="187">
        <f>SUM(J81:O81)</f>
        <v>2248875</v>
      </c>
      <c r="Q81" s="191">
        <f>I81+P81</f>
        <v>2659259</v>
      </c>
    </row>
    <row r="82" spans="3:17" ht="18" customHeight="1">
      <c r="C82" s="130"/>
      <c r="D82" s="133"/>
      <c r="E82" s="291" t="s">
        <v>105</v>
      </c>
      <c r="F82" s="292"/>
      <c r="G82" s="187">
        <v>621400</v>
      </c>
      <c r="H82" s="188">
        <v>617400</v>
      </c>
      <c r="I82" s="189">
        <f>SUM(G82:H82)</f>
        <v>1238800</v>
      </c>
      <c r="J82" s="190">
        <v>0</v>
      </c>
      <c r="K82" s="224">
        <v>1709500</v>
      </c>
      <c r="L82" s="187">
        <v>1984000</v>
      </c>
      <c r="M82" s="187">
        <v>1859000</v>
      </c>
      <c r="N82" s="187">
        <v>1459500</v>
      </c>
      <c r="O82" s="188">
        <v>1889300</v>
      </c>
      <c r="P82" s="187">
        <f>SUM(J82:O82)</f>
        <v>8901300</v>
      </c>
      <c r="Q82" s="191">
        <f>I82+P82</f>
        <v>10140100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14328414</v>
      </c>
      <c r="H83" s="188">
        <f t="shared" si="22"/>
        <v>18034710</v>
      </c>
      <c r="I83" s="189">
        <f t="shared" si="22"/>
        <v>32363124</v>
      </c>
      <c r="J83" s="190">
        <f t="shared" si="22"/>
        <v>287</v>
      </c>
      <c r="K83" s="224">
        <f t="shared" si="22"/>
        <v>52688762</v>
      </c>
      <c r="L83" s="187">
        <f t="shared" si="22"/>
        <v>58095359</v>
      </c>
      <c r="M83" s="187">
        <f t="shared" si="22"/>
        <v>51811253</v>
      </c>
      <c r="N83" s="187">
        <f t="shared" si="22"/>
        <v>30646921</v>
      </c>
      <c r="O83" s="188">
        <f t="shared" si="22"/>
        <v>15245657</v>
      </c>
      <c r="P83" s="187">
        <f t="shared" si="22"/>
        <v>208488239</v>
      </c>
      <c r="Q83" s="191">
        <f t="shared" si="22"/>
        <v>240851363</v>
      </c>
    </row>
    <row r="84" spans="3:17" ht="18" customHeight="1">
      <c r="C84" s="130"/>
      <c r="D84" s="133"/>
      <c r="E84" s="137" t="s">
        <v>97</v>
      </c>
      <c r="F84" s="137"/>
      <c r="G84" s="187">
        <v>11826016</v>
      </c>
      <c r="H84" s="188">
        <v>14399820</v>
      </c>
      <c r="I84" s="189">
        <f>SUM(G84:H84)</f>
        <v>26225836</v>
      </c>
      <c r="J84" s="190">
        <v>287</v>
      </c>
      <c r="K84" s="224">
        <v>42738953</v>
      </c>
      <c r="L84" s="187">
        <v>45598980</v>
      </c>
      <c r="M84" s="187">
        <v>40678419</v>
      </c>
      <c r="N84" s="187">
        <v>22928681</v>
      </c>
      <c r="O84" s="188">
        <v>11837505</v>
      </c>
      <c r="P84" s="187">
        <f>SUM(J84:O84)</f>
        <v>163782825</v>
      </c>
      <c r="Q84" s="191">
        <f>I84+P84</f>
        <v>190008661</v>
      </c>
    </row>
    <row r="85" spans="3:17" ht="18" customHeight="1">
      <c r="C85" s="130"/>
      <c r="D85" s="133"/>
      <c r="E85" s="137" t="s">
        <v>98</v>
      </c>
      <c r="F85" s="137"/>
      <c r="G85" s="187">
        <v>2502398</v>
      </c>
      <c r="H85" s="188">
        <v>3634890</v>
      </c>
      <c r="I85" s="189">
        <f>SUM(G85:H85)</f>
        <v>6137288</v>
      </c>
      <c r="J85" s="190">
        <v>0</v>
      </c>
      <c r="K85" s="224">
        <v>9949809</v>
      </c>
      <c r="L85" s="187">
        <v>12496379</v>
      </c>
      <c r="M85" s="187">
        <v>11132834</v>
      </c>
      <c r="N85" s="187">
        <v>7718240</v>
      </c>
      <c r="O85" s="188">
        <v>3408152</v>
      </c>
      <c r="P85" s="187">
        <f>SUM(J85:O85)</f>
        <v>44705414</v>
      </c>
      <c r="Q85" s="191">
        <f>I85+P85</f>
        <v>50842702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125172</v>
      </c>
      <c r="H86" s="188">
        <f t="shared" si="23"/>
        <v>509739</v>
      </c>
      <c r="I86" s="189">
        <f t="shared" si="23"/>
        <v>634911</v>
      </c>
      <c r="J86" s="190">
        <f t="shared" si="23"/>
        <v>0</v>
      </c>
      <c r="K86" s="224">
        <f t="shared" si="23"/>
        <v>5700809</v>
      </c>
      <c r="L86" s="187">
        <f t="shared" si="23"/>
        <v>9679309</v>
      </c>
      <c r="M86" s="187">
        <f t="shared" si="23"/>
        <v>15267768</v>
      </c>
      <c r="N86" s="187">
        <f t="shared" si="23"/>
        <v>12874159</v>
      </c>
      <c r="O86" s="188">
        <f t="shared" si="23"/>
        <v>9286532</v>
      </c>
      <c r="P86" s="187">
        <f t="shared" si="23"/>
        <v>52808577</v>
      </c>
      <c r="Q86" s="191">
        <f t="shared" si="23"/>
        <v>53443488</v>
      </c>
    </row>
    <row r="87" spans="3:17" ht="18" customHeight="1">
      <c r="C87" s="130"/>
      <c r="D87" s="133"/>
      <c r="E87" s="134" t="s">
        <v>99</v>
      </c>
      <c r="F87" s="135"/>
      <c r="G87" s="187">
        <v>65185</v>
      </c>
      <c r="H87" s="188">
        <v>351380</v>
      </c>
      <c r="I87" s="189">
        <f>SUM(G87:H87)</f>
        <v>416565</v>
      </c>
      <c r="J87" s="190">
        <v>0</v>
      </c>
      <c r="K87" s="224">
        <v>4373364</v>
      </c>
      <c r="L87" s="187">
        <v>8073753</v>
      </c>
      <c r="M87" s="187">
        <v>10773767</v>
      </c>
      <c r="N87" s="187">
        <v>9729699</v>
      </c>
      <c r="O87" s="188">
        <v>6638778</v>
      </c>
      <c r="P87" s="187">
        <f>SUM(J87:O87)</f>
        <v>39589361</v>
      </c>
      <c r="Q87" s="191">
        <f>I87+P87</f>
        <v>40005926</v>
      </c>
    </row>
    <row r="88" spans="3:17" ht="18" customHeight="1">
      <c r="C88" s="130"/>
      <c r="D88" s="133"/>
      <c r="E88" s="280" t="s">
        <v>100</v>
      </c>
      <c r="F88" s="282"/>
      <c r="G88" s="187">
        <v>59987</v>
      </c>
      <c r="H88" s="188">
        <v>158359</v>
      </c>
      <c r="I88" s="189">
        <f>SUM(G88:H88)</f>
        <v>218346</v>
      </c>
      <c r="J88" s="190">
        <v>0</v>
      </c>
      <c r="K88" s="224">
        <v>1327445</v>
      </c>
      <c r="L88" s="187">
        <v>1605556</v>
      </c>
      <c r="M88" s="187">
        <v>4494001</v>
      </c>
      <c r="N88" s="187">
        <v>3144460</v>
      </c>
      <c r="O88" s="188">
        <v>2647754</v>
      </c>
      <c r="P88" s="187">
        <f>SUM(J88:O88)</f>
        <v>13219216</v>
      </c>
      <c r="Q88" s="191">
        <f>I88+P88</f>
        <v>13437562</v>
      </c>
    </row>
    <row r="89" spans="3:17" ht="18" customHeight="1">
      <c r="C89" s="130"/>
      <c r="D89" s="137"/>
      <c r="E89" s="280" t="s">
        <v>101</v>
      </c>
      <c r="F89" s="282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4765314</v>
      </c>
      <c r="H90" s="188">
        <f t="shared" si="24"/>
        <v>3130132</v>
      </c>
      <c r="I90" s="189">
        <f t="shared" si="24"/>
        <v>7895446</v>
      </c>
      <c r="J90" s="190">
        <f t="shared" si="24"/>
        <v>0</v>
      </c>
      <c r="K90" s="188">
        <f t="shared" si="24"/>
        <v>7797095</v>
      </c>
      <c r="L90" s="187">
        <f t="shared" si="24"/>
        <v>14140882</v>
      </c>
      <c r="M90" s="187">
        <f t="shared" si="24"/>
        <v>13884818</v>
      </c>
      <c r="N90" s="187">
        <f t="shared" si="24"/>
        <v>9404974</v>
      </c>
      <c r="O90" s="188">
        <f t="shared" si="24"/>
        <v>9995685</v>
      </c>
      <c r="P90" s="187">
        <f t="shared" si="24"/>
        <v>55223454</v>
      </c>
      <c r="Q90" s="191">
        <f t="shared" si="24"/>
        <v>63118900</v>
      </c>
    </row>
    <row r="91" spans="3:17" ht="18" customHeight="1">
      <c r="C91" s="130"/>
      <c r="D91" s="133"/>
      <c r="E91" s="139" t="s">
        <v>102</v>
      </c>
      <c r="F91" s="135"/>
      <c r="G91" s="187">
        <v>1783490</v>
      </c>
      <c r="H91" s="188">
        <v>1687130</v>
      </c>
      <c r="I91" s="189">
        <f>SUM(G91:H91)</f>
        <v>3470620</v>
      </c>
      <c r="J91" s="190">
        <v>0</v>
      </c>
      <c r="K91" s="188">
        <v>4595100</v>
      </c>
      <c r="L91" s="187">
        <v>10569880</v>
      </c>
      <c r="M91" s="187">
        <v>11650440</v>
      </c>
      <c r="N91" s="187">
        <v>7861000</v>
      </c>
      <c r="O91" s="188">
        <v>9410290</v>
      </c>
      <c r="P91" s="187">
        <f>SUM(J91:O91)</f>
        <v>44086710</v>
      </c>
      <c r="Q91" s="191">
        <f>I91+P91</f>
        <v>47557330</v>
      </c>
    </row>
    <row r="92" spans="3:17" ht="18" customHeight="1">
      <c r="C92" s="130"/>
      <c r="D92" s="140"/>
      <c r="E92" s="137" t="s">
        <v>74</v>
      </c>
      <c r="F92" s="141"/>
      <c r="G92" s="187">
        <v>686881</v>
      </c>
      <c r="H92" s="188">
        <v>439587</v>
      </c>
      <c r="I92" s="189">
        <f>SUM(G92:H92)</f>
        <v>1126468</v>
      </c>
      <c r="J92" s="190">
        <v>0</v>
      </c>
      <c r="K92" s="188">
        <v>854842</v>
      </c>
      <c r="L92" s="187">
        <v>805857</v>
      </c>
      <c r="M92" s="187">
        <v>530325</v>
      </c>
      <c r="N92" s="187">
        <v>786678</v>
      </c>
      <c r="O92" s="188">
        <v>385395</v>
      </c>
      <c r="P92" s="187">
        <f>SUM(J92:O92)</f>
        <v>3363097</v>
      </c>
      <c r="Q92" s="191">
        <f>I92+P92</f>
        <v>4489565</v>
      </c>
    </row>
    <row r="93" spans="3:17" ht="18" customHeight="1">
      <c r="C93" s="130"/>
      <c r="D93" s="142"/>
      <c r="E93" s="134" t="s">
        <v>75</v>
      </c>
      <c r="F93" s="143"/>
      <c r="G93" s="187">
        <v>2294943</v>
      </c>
      <c r="H93" s="188">
        <v>1003415</v>
      </c>
      <c r="I93" s="189">
        <f>SUM(G93:H93)</f>
        <v>3298358</v>
      </c>
      <c r="J93" s="190">
        <v>0</v>
      </c>
      <c r="K93" s="188">
        <v>2347153</v>
      </c>
      <c r="L93" s="187">
        <v>2765145</v>
      </c>
      <c r="M93" s="187">
        <v>1704053</v>
      </c>
      <c r="N93" s="187">
        <v>757296</v>
      </c>
      <c r="O93" s="188">
        <v>200000</v>
      </c>
      <c r="P93" s="187">
        <f>SUM(J93:O93)</f>
        <v>7773647</v>
      </c>
      <c r="Q93" s="191">
        <f>I93+P93</f>
        <v>11072005</v>
      </c>
    </row>
    <row r="94" spans="3:17" ht="18" customHeight="1">
      <c r="C94" s="130"/>
      <c r="D94" s="133" t="s">
        <v>76</v>
      </c>
      <c r="E94" s="144"/>
      <c r="F94" s="144"/>
      <c r="G94" s="187">
        <v>3672220</v>
      </c>
      <c r="H94" s="188">
        <v>4553221</v>
      </c>
      <c r="I94" s="189">
        <f>SUM(G94:H94)</f>
        <v>8225441</v>
      </c>
      <c r="J94" s="190">
        <v>0</v>
      </c>
      <c r="K94" s="188">
        <v>13017005</v>
      </c>
      <c r="L94" s="187">
        <v>15077716</v>
      </c>
      <c r="M94" s="187">
        <v>14020094</v>
      </c>
      <c r="N94" s="187">
        <v>9515768</v>
      </c>
      <c r="O94" s="188">
        <v>6344938</v>
      </c>
      <c r="P94" s="187">
        <f>SUM(J94:O94)</f>
        <v>57975521</v>
      </c>
      <c r="Q94" s="191">
        <f>I94+P94</f>
        <v>66200962</v>
      </c>
    </row>
    <row r="95" spans="3:17" ht="18" customHeight="1">
      <c r="C95" s="145"/>
      <c r="D95" s="146" t="s">
        <v>103</v>
      </c>
      <c r="E95" s="147"/>
      <c r="F95" s="147"/>
      <c r="G95" s="192">
        <v>7952313</v>
      </c>
      <c r="H95" s="193">
        <v>3819180</v>
      </c>
      <c r="I95" s="194">
        <f>SUM(G95:H95)</f>
        <v>11771493</v>
      </c>
      <c r="J95" s="195">
        <v>0</v>
      </c>
      <c r="K95" s="193">
        <v>17769970</v>
      </c>
      <c r="L95" s="192">
        <v>13753441</v>
      </c>
      <c r="M95" s="192">
        <v>13434534</v>
      </c>
      <c r="N95" s="192">
        <v>6895369</v>
      </c>
      <c r="O95" s="193">
        <v>6348980</v>
      </c>
      <c r="P95" s="194">
        <f>SUM(J95:O95)</f>
        <v>58202294</v>
      </c>
      <c r="Q95" s="196">
        <f>I95+P95</f>
        <v>69973787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128799</v>
      </c>
      <c r="H96" s="183">
        <f t="shared" si="25"/>
        <v>1156352</v>
      </c>
      <c r="I96" s="184">
        <f t="shared" si="25"/>
        <v>1285151</v>
      </c>
      <c r="J96" s="185">
        <f t="shared" si="25"/>
        <v>0</v>
      </c>
      <c r="K96" s="223">
        <f t="shared" si="25"/>
        <v>25059772</v>
      </c>
      <c r="L96" s="182">
        <f t="shared" si="25"/>
        <v>28307981</v>
      </c>
      <c r="M96" s="182">
        <f t="shared" si="25"/>
        <v>27589124</v>
      </c>
      <c r="N96" s="182">
        <f t="shared" si="25"/>
        <v>19657417</v>
      </c>
      <c r="O96" s="183">
        <f t="shared" si="25"/>
        <v>10250917</v>
      </c>
      <c r="P96" s="182">
        <f t="shared" si="25"/>
        <v>110865211</v>
      </c>
      <c r="Q96" s="186">
        <f>SUM(Q97:Q102)</f>
        <v>112150362</v>
      </c>
    </row>
    <row r="97" spans="3:17" ht="18" customHeight="1">
      <c r="C97" s="130"/>
      <c r="D97" s="280" t="s">
        <v>78</v>
      </c>
      <c r="E97" s="281"/>
      <c r="F97" s="282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0" t="s">
        <v>79</v>
      </c>
      <c r="E98" s="281"/>
      <c r="F98" s="282"/>
      <c r="G98" s="187">
        <v>81428</v>
      </c>
      <c r="H98" s="188">
        <v>82913</v>
      </c>
      <c r="I98" s="189">
        <f>SUM(G98:H98)</f>
        <v>164341</v>
      </c>
      <c r="J98" s="190">
        <v>0</v>
      </c>
      <c r="K98" s="224">
        <v>1567000</v>
      </c>
      <c r="L98" s="187">
        <v>2408143</v>
      </c>
      <c r="M98" s="187">
        <v>3974911</v>
      </c>
      <c r="N98" s="187">
        <v>2835196</v>
      </c>
      <c r="O98" s="188">
        <v>2862086</v>
      </c>
      <c r="P98" s="187">
        <f t="shared" si="26"/>
        <v>13647336</v>
      </c>
      <c r="Q98" s="191">
        <f>I98+P98</f>
        <v>13811677</v>
      </c>
    </row>
    <row r="99" spans="3:17" ht="18" customHeight="1">
      <c r="C99" s="130"/>
      <c r="D99" s="280" t="s">
        <v>80</v>
      </c>
      <c r="E99" s="281"/>
      <c r="F99" s="282"/>
      <c r="G99" s="187">
        <v>47371</v>
      </c>
      <c r="H99" s="188">
        <v>254241</v>
      </c>
      <c r="I99" s="189">
        <f>SUM(G99:H99)</f>
        <v>301612</v>
      </c>
      <c r="J99" s="190">
        <v>0</v>
      </c>
      <c r="K99" s="224">
        <v>605790</v>
      </c>
      <c r="L99" s="187">
        <v>2167943</v>
      </c>
      <c r="M99" s="187">
        <v>2817155</v>
      </c>
      <c r="N99" s="187">
        <v>1627968</v>
      </c>
      <c r="O99" s="188">
        <v>1633036</v>
      </c>
      <c r="P99" s="187">
        <f>SUM(J99:O99)</f>
        <v>8851892</v>
      </c>
      <c r="Q99" s="191">
        <f t="shared" si="27"/>
        <v>9153504</v>
      </c>
    </row>
    <row r="100" spans="3:17" ht="18" customHeight="1">
      <c r="C100" s="130"/>
      <c r="D100" s="280" t="s">
        <v>81</v>
      </c>
      <c r="E100" s="281"/>
      <c r="F100" s="282"/>
      <c r="G100" s="198"/>
      <c r="H100" s="188">
        <v>819198</v>
      </c>
      <c r="I100" s="189">
        <f>SUM(G100:H100)</f>
        <v>819198</v>
      </c>
      <c r="J100" s="200"/>
      <c r="K100" s="224">
        <v>22886982</v>
      </c>
      <c r="L100" s="187">
        <v>23731895</v>
      </c>
      <c r="M100" s="187">
        <v>20797058</v>
      </c>
      <c r="N100" s="187">
        <v>15194253</v>
      </c>
      <c r="O100" s="188">
        <v>5755795</v>
      </c>
      <c r="P100" s="187">
        <f t="shared" si="26"/>
        <v>88365983</v>
      </c>
      <c r="Q100" s="191">
        <f t="shared" si="27"/>
        <v>89185181</v>
      </c>
    </row>
    <row r="101" spans="3:17" ht="18" customHeight="1">
      <c r="C101" s="130"/>
      <c r="D101" s="280" t="s">
        <v>82</v>
      </c>
      <c r="E101" s="281"/>
      <c r="F101" s="282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97" t="s">
        <v>83</v>
      </c>
      <c r="E102" s="298"/>
      <c r="F102" s="29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450715</v>
      </c>
      <c r="I103" s="184">
        <f>SUM(I104:I106)</f>
        <v>450715</v>
      </c>
      <c r="J103" s="203"/>
      <c r="K103" s="223">
        <f aca="true" t="shared" si="28" ref="K103:P103">SUM(K104:K106)</f>
        <v>53007310</v>
      </c>
      <c r="L103" s="182">
        <f t="shared" si="28"/>
        <v>99780652</v>
      </c>
      <c r="M103" s="182">
        <f t="shared" si="28"/>
        <v>128983759</v>
      </c>
      <c r="N103" s="182">
        <f t="shared" si="28"/>
        <v>153483355</v>
      </c>
      <c r="O103" s="183">
        <f t="shared" si="28"/>
        <v>226825413</v>
      </c>
      <c r="P103" s="182">
        <f t="shared" si="28"/>
        <v>662080489</v>
      </c>
      <c r="Q103" s="186">
        <f>SUM(Q104:Q106)</f>
        <v>662531204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450715</v>
      </c>
      <c r="I104" s="189">
        <f>SUM(G104:H104)</f>
        <v>450715</v>
      </c>
      <c r="J104" s="200"/>
      <c r="K104" s="224">
        <v>14837352</v>
      </c>
      <c r="L104" s="187">
        <v>38273540</v>
      </c>
      <c r="M104" s="187">
        <v>59016268</v>
      </c>
      <c r="N104" s="187">
        <v>78951241</v>
      </c>
      <c r="O104" s="188">
        <v>97183325</v>
      </c>
      <c r="P104" s="187">
        <f>SUM(J104:O104)</f>
        <v>288261726</v>
      </c>
      <c r="Q104" s="191">
        <f>I104+P104</f>
        <v>288712441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36280707</v>
      </c>
      <c r="L105" s="187">
        <v>59343775</v>
      </c>
      <c r="M105" s="187">
        <v>58872807</v>
      </c>
      <c r="N105" s="187">
        <v>49966969</v>
      </c>
      <c r="O105" s="188">
        <v>42102300</v>
      </c>
      <c r="P105" s="187">
        <f>SUM(J105:O105)</f>
        <v>246566558</v>
      </c>
      <c r="Q105" s="191">
        <f>I105+P105</f>
        <v>246566558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1889251</v>
      </c>
      <c r="L106" s="209">
        <v>2163337</v>
      </c>
      <c r="M106" s="209">
        <v>11094684</v>
      </c>
      <c r="N106" s="209">
        <v>24565145</v>
      </c>
      <c r="O106" s="208">
        <v>87539788</v>
      </c>
      <c r="P106" s="209">
        <f>SUM(J106:O106)</f>
        <v>127252205</v>
      </c>
      <c r="Q106" s="210">
        <f>I106+P106</f>
        <v>127252205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59610537</v>
      </c>
      <c r="H107" s="212">
        <f t="shared" si="29"/>
        <v>51318241</v>
      </c>
      <c r="I107" s="213">
        <f t="shared" si="29"/>
        <v>110928778</v>
      </c>
      <c r="J107" s="214">
        <f t="shared" si="29"/>
        <v>287</v>
      </c>
      <c r="K107" s="227">
        <f t="shared" si="29"/>
        <v>242540790</v>
      </c>
      <c r="L107" s="211">
        <f t="shared" si="29"/>
        <v>302292022</v>
      </c>
      <c r="M107" s="211">
        <f t="shared" si="29"/>
        <v>337469533</v>
      </c>
      <c r="N107" s="211">
        <f t="shared" si="29"/>
        <v>290885487</v>
      </c>
      <c r="O107" s="212">
        <f t="shared" si="29"/>
        <v>364896736</v>
      </c>
      <c r="P107" s="211">
        <f t="shared" si="29"/>
        <v>1538084855</v>
      </c>
      <c r="Q107" s="215">
        <f>Q76+Q96+Q103</f>
        <v>1649013633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54328636</v>
      </c>
      <c r="H109" s="183">
        <f t="shared" si="30"/>
        <v>45121696</v>
      </c>
      <c r="I109" s="184">
        <f t="shared" si="30"/>
        <v>99450332</v>
      </c>
      <c r="J109" s="185">
        <f t="shared" si="30"/>
        <v>258</v>
      </c>
      <c r="K109" s="223">
        <f t="shared" si="30"/>
        <v>149802183</v>
      </c>
      <c r="L109" s="182">
        <f t="shared" si="30"/>
        <v>158160388</v>
      </c>
      <c r="M109" s="182">
        <f t="shared" si="30"/>
        <v>164149617</v>
      </c>
      <c r="N109" s="182">
        <f t="shared" si="30"/>
        <v>106659329</v>
      </c>
      <c r="O109" s="183">
        <f t="shared" si="30"/>
        <v>115672818</v>
      </c>
      <c r="P109" s="182">
        <f t="shared" si="30"/>
        <v>694444593</v>
      </c>
      <c r="Q109" s="186">
        <f t="shared" si="30"/>
        <v>793894925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25774445</v>
      </c>
      <c r="H110" s="188">
        <f t="shared" si="31"/>
        <v>17697667</v>
      </c>
      <c r="I110" s="189">
        <f t="shared" si="31"/>
        <v>43472112</v>
      </c>
      <c r="J110" s="190">
        <f t="shared" si="31"/>
        <v>0</v>
      </c>
      <c r="K110" s="224">
        <f t="shared" si="31"/>
        <v>60749458</v>
      </c>
      <c r="L110" s="187">
        <f t="shared" si="31"/>
        <v>57110559</v>
      </c>
      <c r="M110" s="187">
        <f t="shared" si="31"/>
        <v>65229979</v>
      </c>
      <c r="N110" s="187">
        <f t="shared" si="31"/>
        <v>43566530</v>
      </c>
      <c r="O110" s="188">
        <f t="shared" si="31"/>
        <v>72538440</v>
      </c>
      <c r="P110" s="187">
        <f t="shared" si="31"/>
        <v>299194966</v>
      </c>
      <c r="Q110" s="191">
        <f t="shared" si="31"/>
        <v>342667078</v>
      </c>
    </row>
    <row r="111" spans="3:17" ht="18" customHeight="1">
      <c r="C111" s="130"/>
      <c r="D111" s="133"/>
      <c r="E111" s="134" t="s">
        <v>92</v>
      </c>
      <c r="F111" s="135"/>
      <c r="G111" s="187">
        <v>23446755</v>
      </c>
      <c r="H111" s="188">
        <v>14518617</v>
      </c>
      <c r="I111" s="189">
        <f>SUM(G111:H111)</f>
        <v>37965372</v>
      </c>
      <c r="J111" s="190">
        <v>0</v>
      </c>
      <c r="K111" s="224">
        <v>50979371</v>
      </c>
      <c r="L111" s="187">
        <v>45524472</v>
      </c>
      <c r="M111" s="187">
        <v>49384121</v>
      </c>
      <c r="N111" s="187">
        <v>31161548</v>
      </c>
      <c r="O111" s="188">
        <v>43687662</v>
      </c>
      <c r="P111" s="187">
        <f>SUM(J111:O111)</f>
        <v>220737174</v>
      </c>
      <c r="Q111" s="191">
        <f>I111+P111</f>
        <v>258702546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199863</v>
      </c>
      <c r="L112" s="187">
        <v>731478</v>
      </c>
      <c r="M112" s="187">
        <v>2004572</v>
      </c>
      <c r="N112" s="187">
        <v>2119452</v>
      </c>
      <c r="O112" s="188">
        <v>10319390</v>
      </c>
      <c r="P112" s="187">
        <f>SUM(J112:O112)</f>
        <v>15374755</v>
      </c>
      <c r="Q112" s="191">
        <f>I112+P112</f>
        <v>15439932</v>
      </c>
    </row>
    <row r="113" spans="3:17" ht="18" customHeight="1">
      <c r="C113" s="130"/>
      <c r="D113" s="133"/>
      <c r="E113" s="134" t="s">
        <v>94</v>
      </c>
      <c r="F113" s="135"/>
      <c r="G113" s="187">
        <v>1622416</v>
      </c>
      <c r="H113" s="188">
        <v>2334889</v>
      </c>
      <c r="I113" s="189">
        <f>SUM(G113:H113)</f>
        <v>3957305</v>
      </c>
      <c r="J113" s="190">
        <v>0</v>
      </c>
      <c r="K113" s="224">
        <v>7558814</v>
      </c>
      <c r="L113" s="187">
        <v>8660177</v>
      </c>
      <c r="M113" s="187">
        <v>11652647</v>
      </c>
      <c r="N113" s="187">
        <v>8777670</v>
      </c>
      <c r="O113" s="188">
        <v>16398613</v>
      </c>
      <c r="P113" s="187">
        <f>SUM(J113:O113)</f>
        <v>53047921</v>
      </c>
      <c r="Q113" s="191">
        <f>I113+P113</f>
        <v>57005226</v>
      </c>
    </row>
    <row r="114" spans="3:17" ht="18" customHeight="1">
      <c r="C114" s="130"/>
      <c r="D114" s="133"/>
      <c r="E114" s="134" t="s">
        <v>95</v>
      </c>
      <c r="F114" s="135"/>
      <c r="G114" s="187">
        <v>146014</v>
      </c>
      <c r="H114" s="188">
        <v>223324</v>
      </c>
      <c r="I114" s="189">
        <f>SUM(G114:H114)</f>
        <v>369338</v>
      </c>
      <c r="J114" s="190">
        <v>0</v>
      </c>
      <c r="K114" s="224">
        <v>472860</v>
      </c>
      <c r="L114" s="187">
        <v>408832</v>
      </c>
      <c r="M114" s="187">
        <v>515539</v>
      </c>
      <c r="N114" s="187">
        <v>194310</v>
      </c>
      <c r="O114" s="188">
        <v>432405</v>
      </c>
      <c r="P114" s="187">
        <f>SUM(J114:O114)</f>
        <v>2023946</v>
      </c>
      <c r="Q114" s="191">
        <f>I114+P114</f>
        <v>2393284</v>
      </c>
    </row>
    <row r="115" spans="3:17" ht="18" customHeight="1">
      <c r="C115" s="130"/>
      <c r="D115" s="133"/>
      <c r="E115" s="291" t="s">
        <v>105</v>
      </c>
      <c r="F115" s="292"/>
      <c r="G115" s="187">
        <v>559260</v>
      </c>
      <c r="H115" s="188">
        <v>555660</v>
      </c>
      <c r="I115" s="189">
        <f>SUM(G115:H115)</f>
        <v>1114920</v>
      </c>
      <c r="J115" s="190">
        <v>0</v>
      </c>
      <c r="K115" s="224">
        <v>1538550</v>
      </c>
      <c r="L115" s="187">
        <v>1785600</v>
      </c>
      <c r="M115" s="187">
        <v>1673100</v>
      </c>
      <c r="N115" s="187">
        <v>1313550</v>
      </c>
      <c r="O115" s="188">
        <v>1700370</v>
      </c>
      <c r="P115" s="187">
        <f>SUM(J115:O115)</f>
        <v>8011170</v>
      </c>
      <c r="Q115" s="191">
        <f>I115+P115</f>
        <v>9126090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12895461</v>
      </c>
      <c r="H116" s="188">
        <f t="shared" si="32"/>
        <v>16231091</v>
      </c>
      <c r="I116" s="189">
        <f t="shared" si="32"/>
        <v>29126552</v>
      </c>
      <c r="J116" s="190">
        <f t="shared" si="32"/>
        <v>258</v>
      </c>
      <c r="K116" s="224">
        <f t="shared" si="32"/>
        <v>47419416</v>
      </c>
      <c r="L116" s="187">
        <f t="shared" si="32"/>
        <v>52288023</v>
      </c>
      <c r="M116" s="187">
        <f t="shared" si="32"/>
        <v>46629808</v>
      </c>
      <c r="N116" s="187">
        <f t="shared" si="32"/>
        <v>27582097</v>
      </c>
      <c r="O116" s="188">
        <f t="shared" si="32"/>
        <v>13721007</v>
      </c>
      <c r="P116" s="187">
        <f t="shared" si="32"/>
        <v>187640609</v>
      </c>
      <c r="Q116" s="191">
        <f t="shared" si="32"/>
        <v>216767161</v>
      </c>
    </row>
    <row r="117" spans="3:17" ht="18" customHeight="1">
      <c r="C117" s="130"/>
      <c r="D117" s="133"/>
      <c r="E117" s="137" t="s">
        <v>97</v>
      </c>
      <c r="F117" s="137"/>
      <c r="G117" s="187">
        <v>10643320</v>
      </c>
      <c r="H117" s="188">
        <v>12959744</v>
      </c>
      <c r="I117" s="189">
        <f>SUM(G117:H117)</f>
        <v>23603064</v>
      </c>
      <c r="J117" s="190">
        <v>258</v>
      </c>
      <c r="K117" s="224">
        <v>38464672</v>
      </c>
      <c r="L117" s="187">
        <v>41038811</v>
      </c>
      <c r="M117" s="187">
        <v>36610330</v>
      </c>
      <c r="N117" s="187">
        <v>20635714</v>
      </c>
      <c r="O117" s="188">
        <v>10653696</v>
      </c>
      <c r="P117" s="187">
        <f>SUM(J117:O117)</f>
        <v>147403481</v>
      </c>
      <c r="Q117" s="191">
        <f>I117+P117</f>
        <v>171006545</v>
      </c>
    </row>
    <row r="118" spans="3:17" ht="18" customHeight="1">
      <c r="C118" s="130"/>
      <c r="D118" s="133"/>
      <c r="E118" s="137" t="s">
        <v>98</v>
      </c>
      <c r="F118" s="137"/>
      <c r="G118" s="187">
        <v>2252141</v>
      </c>
      <c r="H118" s="188">
        <v>3271347</v>
      </c>
      <c r="I118" s="189">
        <f>SUM(G118:H118)</f>
        <v>5523488</v>
      </c>
      <c r="J118" s="190">
        <v>0</v>
      </c>
      <c r="K118" s="224">
        <v>8954744</v>
      </c>
      <c r="L118" s="187">
        <v>11249212</v>
      </c>
      <c r="M118" s="187">
        <v>10019478</v>
      </c>
      <c r="N118" s="187">
        <v>6946383</v>
      </c>
      <c r="O118" s="188">
        <v>3067311</v>
      </c>
      <c r="P118" s="187">
        <f>SUM(J118:O118)</f>
        <v>40237128</v>
      </c>
      <c r="Q118" s="191">
        <f>I118+P118</f>
        <v>45760616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112653</v>
      </c>
      <c r="H119" s="188">
        <f t="shared" si="33"/>
        <v>458755</v>
      </c>
      <c r="I119" s="189">
        <f t="shared" si="33"/>
        <v>571408</v>
      </c>
      <c r="J119" s="190">
        <f t="shared" si="33"/>
        <v>0</v>
      </c>
      <c r="K119" s="224">
        <f t="shared" si="33"/>
        <v>5130678</v>
      </c>
      <c r="L119" s="187">
        <f t="shared" si="33"/>
        <v>8711299</v>
      </c>
      <c r="M119" s="187">
        <f t="shared" si="33"/>
        <v>13740897</v>
      </c>
      <c r="N119" s="187">
        <f t="shared" si="33"/>
        <v>11586680</v>
      </c>
      <c r="O119" s="188">
        <f t="shared" si="33"/>
        <v>8357834</v>
      </c>
      <c r="P119" s="187">
        <f t="shared" si="33"/>
        <v>47527388</v>
      </c>
      <c r="Q119" s="191">
        <f t="shared" si="33"/>
        <v>48098796</v>
      </c>
    </row>
    <row r="120" spans="3:17" ht="18" customHeight="1">
      <c r="C120" s="130"/>
      <c r="D120" s="133"/>
      <c r="E120" s="134" t="s">
        <v>99</v>
      </c>
      <c r="F120" s="135"/>
      <c r="G120" s="187">
        <v>58665</v>
      </c>
      <c r="H120" s="188">
        <v>316235</v>
      </c>
      <c r="I120" s="189">
        <f>SUM(G120:H120)</f>
        <v>374900</v>
      </c>
      <c r="J120" s="190">
        <v>0</v>
      </c>
      <c r="K120" s="224">
        <v>3935988</v>
      </c>
      <c r="L120" s="187">
        <v>7266312</v>
      </c>
      <c r="M120" s="187">
        <v>9696316</v>
      </c>
      <c r="N120" s="187">
        <v>8756685</v>
      </c>
      <c r="O120" s="188">
        <v>5974870</v>
      </c>
      <c r="P120" s="187">
        <f>SUM(J120:O120)</f>
        <v>35630171</v>
      </c>
      <c r="Q120" s="191">
        <f>I120+P120</f>
        <v>36005071</v>
      </c>
    </row>
    <row r="121" spans="3:17" ht="18" customHeight="1">
      <c r="C121" s="130"/>
      <c r="D121" s="133"/>
      <c r="E121" s="280" t="s">
        <v>100</v>
      </c>
      <c r="F121" s="282"/>
      <c r="G121" s="187">
        <v>53988</v>
      </c>
      <c r="H121" s="188">
        <v>142520</v>
      </c>
      <c r="I121" s="189">
        <f>SUM(G121:H121)</f>
        <v>196508</v>
      </c>
      <c r="J121" s="190">
        <v>0</v>
      </c>
      <c r="K121" s="224">
        <v>1194690</v>
      </c>
      <c r="L121" s="187">
        <v>1444987</v>
      </c>
      <c r="M121" s="187">
        <v>4044581</v>
      </c>
      <c r="N121" s="187">
        <v>2829995</v>
      </c>
      <c r="O121" s="188">
        <v>2382964</v>
      </c>
      <c r="P121" s="187">
        <f>SUM(J121:O121)</f>
        <v>11897217</v>
      </c>
      <c r="Q121" s="191">
        <f>I121+P121</f>
        <v>12093725</v>
      </c>
    </row>
    <row r="122" spans="3:17" ht="18" customHeight="1">
      <c r="C122" s="130"/>
      <c r="D122" s="137"/>
      <c r="E122" s="280" t="s">
        <v>101</v>
      </c>
      <c r="F122" s="282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4288780</v>
      </c>
      <c r="H123" s="188">
        <f t="shared" si="34"/>
        <v>2817115</v>
      </c>
      <c r="I123" s="189">
        <f t="shared" si="34"/>
        <v>7105895</v>
      </c>
      <c r="J123" s="190">
        <f t="shared" si="34"/>
        <v>0</v>
      </c>
      <c r="K123" s="188">
        <f t="shared" si="34"/>
        <v>7017383</v>
      </c>
      <c r="L123" s="187">
        <f t="shared" si="34"/>
        <v>12727164</v>
      </c>
      <c r="M123" s="187">
        <f t="shared" si="34"/>
        <v>12496333</v>
      </c>
      <c r="N123" s="187">
        <f t="shared" si="34"/>
        <v>8464475</v>
      </c>
      <c r="O123" s="188">
        <f t="shared" si="34"/>
        <v>8996116</v>
      </c>
      <c r="P123" s="187">
        <f t="shared" si="34"/>
        <v>49701471</v>
      </c>
      <c r="Q123" s="191">
        <f t="shared" si="34"/>
        <v>56807366</v>
      </c>
    </row>
    <row r="124" spans="3:17" ht="18" customHeight="1">
      <c r="C124" s="130"/>
      <c r="D124" s="133"/>
      <c r="E124" s="139" t="s">
        <v>102</v>
      </c>
      <c r="F124" s="135"/>
      <c r="G124" s="187">
        <v>1605141</v>
      </c>
      <c r="H124" s="188">
        <v>1518417</v>
      </c>
      <c r="I124" s="189">
        <f>SUM(G124:H124)</f>
        <v>3123558</v>
      </c>
      <c r="J124" s="190">
        <v>0</v>
      </c>
      <c r="K124" s="188">
        <v>4135590</v>
      </c>
      <c r="L124" s="187">
        <v>9513267</v>
      </c>
      <c r="M124" s="187">
        <v>10485396</v>
      </c>
      <c r="N124" s="187">
        <v>7074900</v>
      </c>
      <c r="O124" s="188">
        <v>8469261</v>
      </c>
      <c r="P124" s="187">
        <f>SUM(J124:O124)</f>
        <v>39678414</v>
      </c>
      <c r="Q124" s="191">
        <f>I124+P124</f>
        <v>42801972</v>
      </c>
    </row>
    <row r="125" spans="3:17" ht="18" customHeight="1">
      <c r="C125" s="130"/>
      <c r="D125" s="140"/>
      <c r="E125" s="137" t="s">
        <v>74</v>
      </c>
      <c r="F125" s="141"/>
      <c r="G125" s="187">
        <v>618192</v>
      </c>
      <c r="H125" s="188">
        <v>395626</v>
      </c>
      <c r="I125" s="189">
        <f>SUM(G125:H125)</f>
        <v>1013818</v>
      </c>
      <c r="J125" s="190">
        <v>0</v>
      </c>
      <c r="K125" s="188">
        <v>769356</v>
      </c>
      <c r="L125" s="187">
        <v>725270</v>
      </c>
      <c r="M125" s="187">
        <v>477292</v>
      </c>
      <c r="N125" s="187">
        <v>708009</v>
      </c>
      <c r="O125" s="188">
        <v>346855</v>
      </c>
      <c r="P125" s="187">
        <f>SUM(J125:O125)</f>
        <v>3026782</v>
      </c>
      <c r="Q125" s="191">
        <f>I125+P125</f>
        <v>4040600</v>
      </c>
    </row>
    <row r="126" spans="3:17" ht="18" customHeight="1">
      <c r="C126" s="130"/>
      <c r="D126" s="142"/>
      <c r="E126" s="134" t="s">
        <v>75</v>
      </c>
      <c r="F126" s="143"/>
      <c r="G126" s="187">
        <v>2065447</v>
      </c>
      <c r="H126" s="188">
        <v>903072</v>
      </c>
      <c r="I126" s="189">
        <f>SUM(G126:H126)</f>
        <v>2968519</v>
      </c>
      <c r="J126" s="190">
        <v>0</v>
      </c>
      <c r="K126" s="188">
        <v>2112437</v>
      </c>
      <c r="L126" s="187">
        <v>2488627</v>
      </c>
      <c r="M126" s="187">
        <v>1533645</v>
      </c>
      <c r="N126" s="187">
        <v>681566</v>
      </c>
      <c r="O126" s="188">
        <v>180000</v>
      </c>
      <c r="P126" s="187">
        <f>SUM(J126:O126)</f>
        <v>6996275</v>
      </c>
      <c r="Q126" s="191">
        <f>I126+P126</f>
        <v>9964794</v>
      </c>
    </row>
    <row r="127" spans="3:17" ht="18" customHeight="1">
      <c r="C127" s="130"/>
      <c r="D127" s="133" t="s">
        <v>76</v>
      </c>
      <c r="E127" s="144"/>
      <c r="F127" s="144"/>
      <c r="G127" s="187">
        <v>3304984</v>
      </c>
      <c r="H127" s="188">
        <v>4097888</v>
      </c>
      <c r="I127" s="189">
        <f>SUM(G127:H127)</f>
        <v>7402872</v>
      </c>
      <c r="J127" s="190">
        <v>0</v>
      </c>
      <c r="K127" s="188">
        <v>11715278</v>
      </c>
      <c r="L127" s="187">
        <v>13569902</v>
      </c>
      <c r="M127" s="187">
        <v>12618066</v>
      </c>
      <c r="N127" s="187">
        <v>8564178</v>
      </c>
      <c r="O127" s="188">
        <v>5710441</v>
      </c>
      <c r="P127" s="187">
        <f>SUM(J127:O127)</f>
        <v>52177865</v>
      </c>
      <c r="Q127" s="191">
        <f>I127+P127</f>
        <v>59580737</v>
      </c>
    </row>
    <row r="128" spans="3:17" ht="18" customHeight="1">
      <c r="C128" s="145"/>
      <c r="D128" s="146" t="s">
        <v>103</v>
      </c>
      <c r="E128" s="147"/>
      <c r="F128" s="147"/>
      <c r="G128" s="192">
        <v>7952313</v>
      </c>
      <c r="H128" s="193">
        <v>3819180</v>
      </c>
      <c r="I128" s="194">
        <f>SUM(G128:H128)</f>
        <v>11771493</v>
      </c>
      <c r="J128" s="195">
        <v>0</v>
      </c>
      <c r="K128" s="193">
        <v>17769970</v>
      </c>
      <c r="L128" s="192">
        <v>13753441</v>
      </c>
      <c r="M128" s="192">
        <v>13434534</v>
      </c>
      <c r="N128" s="192">
        <v>6895369</v>
      </c>
      <c r="O128" s="193">
        <v>6348980</v>
      </c>
      <c r="P128" s="194">
        <f>SUM(J128:O128)</f>
        <v>58202294</v>
      </c>
      <c r="Q128" s="196">
        <f>I128+P128</f>
        <v>69973787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115917</v>
      </c>
      <c r="H129" s="183">
        <f t="shared" si="35"/>
        <v>1040714</v>
      </c>
      <c r="I129" s="184">
        <f t="shared" si="35"/>
        <v>1156631</v>
      </c>
      <c r="J129" s="185">
        <f t="shared" si="35"/>
        <v>0</v>
      </c>
      <c r="K129" s="223">
        <f t="shared" si="35"/>
        <v>22553729</v>
      </c>
      <c r="L129" s="182">
        <f t="shared" si="35"/>
        <v>25477131</v>
      </c>
      <c r="M129" s="182">
        <f t="shared" si="35"/>
        <v>24830153</v>
      </c>
      <c r="N129" s="182">
        <f t="shared" si="35"/>
        <v>17691653</v>
      </c>
      <c r="O129" s="183">
        <f t="shared" si="35"/>
        <v>9225802</v>
      </c>
      <c r="P129" s="182">
        <f t="shared" si="35"/>
        <v>99778468</v>
      </c>
      <c r="Q129" s="186">
        <f t="shared" si="35"/>
        <v>100935099</v>
      </c>
    </row>
    <row r="130" spans="3:17" ht="18" customHeight="1">
      <c r="C130" s="130"/>
      <c r="D130" s="280" t="s">
        <v>78</v>
      </c>
      <c r="E130" s="281"/>
      <c r="F130" s="282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0" t="s">
        <v>79</v>
      </c>
      <c r="E131" s="281"/>
      <c r="F131" s="282"/>
      <c r="G131" s="187">
        <v>73284</v>
      </c>
      <c r="H131" s="188">
        <v>74621</v>
      </c>
      <c r="I131" s="189">
        <f>SUM(G131:H131)</f>
        <v>147905</v>
      </c>
      <c r="J131" s="190">
        <v>0</v>
      </c>
      <c r="K131" s="224">
        <v>1410291</v>
      </c>
      <c r="L131" s="187">
        <v>2167314</v>
      </c>
      <c r="M131" s="187">
        <v>3577404</v>
      </c>
      <c r="N131" s="187">
        <v>2551664</v>
      </c>
      <c r="O131" s="188">
        <v>2575865</v>
      </c>
      <c r="P131" s="187">
        <f t="shared" si="36"/>
        <v>12282538</v>
      </c>
      <c r="Q131" s="191">
        <f t="shared" si="37"/>
        <v>12430443</v>
      </c>
    </row>
    <row r="132" spans="3:17" ht="18" customHeight="1">
      <c r="C132" s="130"/>
      <c r="D132" s="280" t="s">
        <v>80</v>
      </c>
      <c r="E132" s="281"/>
      <c r="F132" s="282"/>
      <c r="G132" s="187">
        <v>42633</v>
      </c>
      <c r="H132" s="188">
        <v>228816</v>
      </c>
      <c r="I132" s="189">
        <f>SUM(G132:H132)</f>
        <v>271449</v>
      </c>
      <c r="J132" s="190">
        <v>0</v>
      </c>
      <c r="K132" s="224">
        <v>545210</v>
      </c>
      <c r="L132" s="187">
        <v>1951142</v>
      </c>
      <c r="M132" s="187">
        <v>2535431</v>
      </c>
      <c r="N132" s="187">
        <v>1465170</v>
      </c>
      <c r="O132" s="188">
        <v>1469728</v>
      </c>
      <c r="P132" s="187">
        <f t="shared" si="36"/>
        <v>7966681</v>
      </c>
      <c r="Q132" s="191">
        <f t="shared" si="37"/>
        <v>8238130</v>
      </c>
    </row>
    <row r="133" spans="3:17" ht="18" customHeight="1">
      <c r="C133" s="130"/>
      <c r="D133" s="280" t="s">
        <v>81</v>
      </c>
      <c r="E133" s="281"/>
      <c r="F133" s="282"/>
      <c r="G133" s="198"/>
      <c r="H133" s="188">
        <v>737277</v>
      </c>
      <c r="I133" s="189">
        <f>SUM(G133:H133)</f>
        <v>737277</v>
      </c>
      <c r="J133" s="200"/>
      <c r="K133" s="224">
        <v>20598228</v>
      </c>
      <c r="L133" s="187">
        <v>21358675</v>
      </c>
      <c r="M133" s="187">
        <v>18717318</v>
      </c>
      <c r="N133" s="187">
        <v>13674819</v>
      </c>
      <c r="O133" s="188">
        <v>5180209</v>
      </c>
      <c r="P133" s="187">
        <f t="shared" si="36"/>
        <v>79529249</v>
      </c>
      <c r="Q133" s="191">
        <f t="shared" si="37"/>
        <v>80266526</v>
      </c>
    </row>
    <row r="134" spans="3:17" ht="18" customHeight="1">
      <c r="C134" s="130"/>
      <c r="D134" s="280" t="s">
        <v>82</v>
      </c>
      <c r="E134" s="281"/>
      <c r="F134" s="282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97" t="s">
        <v>83</v>
      </c>
      <c r="E135" s="298"/>
      <c r="F135" s="29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421215</v>
      </c>
      <c r="I136" s="184">
        <f>SUM(I137:I139)</f>
        <v>421215</v>
      </c>
      <c r="J136" s="203"/>
      <c r="K136" s="223">
        <f aca="true" t="shared" si="38" ref="K136:Q136">SUM(K137:K139)</f>
        <v>47767457</v>
      </c>
      <c r="L136" s="182">
        <f t="shared" si="38"/>
        <v>89901463</v>
      </c>
      <c r="M136" s="182">
        <f t="shared" si="38"/>
        <v>116199167</v>
      </c>
      <c r="N136" s="182">
        <f t="shared" si="38"/>
        <v>138558338</v>
      </c>
      <c r="O136" s="183">
        <f t="shared" si="38"/>
        <v>204726850</v>
      </c>
      <c r="P136" s="182">
        <f t="shared" si="38"/>
        <v>597153275</v>
      </c>
      <c r="Q136" s="186">
        <f t="shared" si="38"/>
        <v>597574490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421215</v>
      </c>
      <c r="I137" s="189">
        <f>SUM(G137:H137)</f>
        <v>421215</v>
      </c>
      <c r="J137" s="200"/>
      <c r="K137" s="224">
        <v>13414586</v>
      </c>
      <c r="L137" s="187">
        <v>34537896</v>
      </c>
      <c r="M137" s="187">
        <v>53228531</v>
      </c>
      <c r="N137" s="187">
        <v>71479540</v>
      </c>
      <c r="O137" s="188">
        <v>88049098</v>
      </c>
      <c r="P137" s="187">
        <f>SUM(J137:O137)</f>
        <v>260709651</v>
      </c>
      <c r="Q137" s="191">
        <f>I137+P137</f>
        <v>261130866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32652547</v>
      </c>
      <c r="L138" s="187">
        <v>53416565</v>
      </c>
      <c r="M138" s="187">
        <v>52985434</v>
      </c>
      <c r="N138" s="187">
        <v>44970192</v>
      </c>
      <c r="O138" s="188">
        <v>37891997</v>
      </c>
      <c r="P138" s="187">
        <f>SUM(J138:O138)</f>
        <v>221916735</v>
      </c>
      <c r="Q138" s="191">
        <f>I138+P138</f>
        <v>221916735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1700324</v>
      </c>
      <c r="L139" s="209">
        <v>1947002</v>
      </c>
      <c r="M139" s="209">
        <v>9985202</v>
      </c>
      <c r="N139" s="209">
        <v>22108606</v>
      </c>
      <c r="O139" s="208">
        <v>78785755</v>
      </c>
      <c r="P139" s="209">
        <f>SUM(J139:O139)</f>
        <v>114526889</v>
      </c>
      <c r="Q139" s="210">
        <f>I139+P139</f>
        <v>114526889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54444553</v>
      </c>
      <c r="H140" s="212">
        <f t="shared" si="39"/>
        <v>46583625</v>
      </c>
      <c r="I140" s="213">
        <f t="shared" si="39"/>
        <v>101028178</v>
      </c>
      <c r="J140" s="214">
        <f t="shared" si="39"/>
        <v>258</v>
      </c>
      <c r="K140" s="227">
        <f t="shared" si="39"/>
        <v>220123369</v>
      </c>
      <c r="L140" s="211">
        <f t="shared" si="39"/>
        <v>273538982</v>
      </c>
      <c r="M140" s="211">
        <f t="shared" si="39"/>
        <v>305178937</v>
      </c>
      <c r="N140" s="211">
        <f t="shared" si="39"/>
        <v>262909320</v>
      </c>
      <c r="O140" s="212">
        <f t="shared" si="39"/>
        <v>329625470</v>
      </c>
      <c r="P140" s="211">
        <f t="shared" si="39"/>
        <v>1391376336</v>
      </c>
      <c r="Q140" s="215">
        <f t="shared" si="39"/>
        <v>1492404514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4" sqref="F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平成１９年１２月月報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5" t="s">
        <v>108</v>
      </c>
      <c r="D8" s="286"/>
      <c r="E8" s="286"/>
      <c r="F8" s="287"/>
      <c r="G8" s="300" t="s">
        <v>49</v>
      </c>
      <c r="H8" s="301"/>
      <c r="I8" s="302"/>
      <c r="J8" s="303" t="s">
        <v>50</v>
      </c>
      <c r="K8" s="301"/>
      <c r="L8" s="301"/>
      <c r="M8" s="301"/>
      <c r="N8" s="301"/>
      <c r="O8" s="301"/>
      <c r="P8" s="301"/>
      <c r="Q8" s="304" t="s">
        <v>47</v>
      </c>
    </row>
    <row r="9" spans="3:17" ht="24.75" customHeight="1">
      <c r="C9" s="288"/>
      <c r="D9" s="289"/>
      <c r="E9" s="289"/>
      <c r="F9" s="290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5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7</v>
      </c>
      <c r="I11" s="184">
        <f t="shared" si="0"/>
        <v>8</v>
      </c>
      <c r="J11" s="185">
        <f t="shared" si="0"/>
        <v>0</v>
      </c>
      <c r="K11" s="228">
        <f t="shared" si="0"/>
        <v>188</v>
      </c>
      <c r="L11" s="221">
        <f t="shared" si="0"/>
        <v>318</v>
      </c>
      <c r="M11" s="221">
        <f t="shared" si="0"/>
        <v>370</v>
      </c>
      <c r="N11" s="221">
        <f t="shared" si="0"/>
        <v>382</v>
      </c>
      <c r="O11" s="221">
        <f t="shared" si="0"/>
        <v>441</v>
      </c>
      <c r="P11" s="184">
        <f t="shared" si="0"/>
        <v>1699</v>
      </c>
      <c r="Q11" s="186">
        <f t="shared" si="0"/>
        <v>1707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52</v>
      </c>
      <c r="L12" s="221">
        <v>132</v>
      </c>
      <c r="M12" s="221">
        <v>161</v>
      </c>
      <c r="N12" s="221">
        <v>213</v>
      </c>
      <c r="O12" s="221">
        <v>220</v>
      </c>
      <c r="P12" s="219">
        <f aca="true" t="shared" si="2" ref="P12:P18">SUM(J12:O12)</f>
        <v>778</v>
      </c>
      <c r="Q12" s="222">
        <f aca="true" t="shared" si="3" ref="Q12:Q18">I12+P12</f>
        <v>778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93</v>
      </c>
      <c r="L13" s="221">
        <v>121</v>
      </c>
      <c r="M13" s="221">
        <v>113</v>
      </c>
      <c r="N13" s="221">
        <v>98</v>
      </c>
      <c r="O13" s="221">
        <v>65</v>
      </c>
      <c r="P13" s="219">
        <f t="shared" si="2"/>
        <v>490</v>
      </c>
      <c r="Q13" s="222">
        <f t="shared" si="3"/>
        <v>490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4</v>
      </c>
      <c r="M14" s="221">
        <v>16</v>
      </c>
      <c r="N14" s="221">
        <v>32</v>
      </c>
      <c r="O14" s="221">
        <v>117</v>
      </c>
      <c r="P14" s="219">
        <f t="shared" si="2"/>
        <v>175</v>
      </c>
      <c r="Q14" s="222">
        <f t="shared" si="3"/>
        <v>175</v>
      </c>
    </row>
    <row r="15" spans="3:17" ht="14.25" customHeight="1">
      <c r="C15" s="130"/>
      <c r="D15" s="155"/>
      <c r="E15" s="280" t="s">
        <v>109</v>
      </c>
      <c r="F15" s="282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6</v>
      </c>
      <c r="I16" s="219">
        <f t="shared" si="1"/>
        <v>7</v>
      </c>
      <c r="J16" s="220">
        <v>0</v>
      </c>
      <c r="K16" s="229">
        <v>30</v>
      </c>
      <c r="L16" s="221">
        <v>53</v>
      </c>
      <c r="M16" s="221">
        <v>67</v>
      </c>
      <c r="N16" s="221">
        <v>31</v>
      </c>
      <c r="O16" s="221">
        <v>31</v>
      </c>
      <c r="P16" s="219">
        <f t="shared" si="2"/>
        <v>212</v>
      </c>
      <c r="Q16" s="222">
        <f t="shared" si="3"/>
        <v>219</v>
      </c>
    </row>
    <row r="17" spans="3:17" ht="14.25" customHeight="1">
      <c r="C17" s="130"/>
      <c r="D17" s="155"/>
      <c r="E17" s="280" t="s">
        <v>110</v>
      </c>
      <c r="F17" s="282"/>
      <c r="G17" s="230">
        <v>0</v>
      </c>
      <c r="H17" s="230">
        <v>1</v>
      </c>
      <c r="I17" s="231">
        <f t="shared" si="1"/>
        <v>1</v>
      </c>
      <c r="J17" s="232">
        <v>0</v>
      </c>
      <c r="K17" s="233">
        <v>7</v>
      </c>
      <c r="L17" s="230">
        <v>8</v>
      </c>
      <c r="M17" s="230">
        <v>13</v>
      </c>
      <c r="N17" s="230">
        <v>8</v>
      </c>
      <c r="O17" s="230">
        <v>8</v>
      </c>
      <c r="P17" s="231">
        <f t="shared" si="2"/>
        <v>44</v>
      </c>
      <c r="Q17" s="234">
        <f t="shared" si="3"/>
        <v>45</v>
      </c>
    </row>
    <row r="18" spans="3:17" ht="14.25" customHeight="1">
      <c r="C18" s="130"/>
      <c r="D18" s="154"/>
      <c r="E18" s="297" t="s">
        <v>111</v>
      </c>
      <c r="F18" s="29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3</v>
      </c>
      <c r="I19" s="189">
        <f t="shared" si="4"/>
        <v>4</v>
      </c>
      <c r="J19" s="190">
        <f t="shared" si="4"/>
        <v>0</v>
      </c>
      <c r="K19" s="228">
        <f t="shared" si="4"/>
        <v>59</v>
      </c>
      <c r="L19" s="187">
        <f t="shared" si="4"/>
        <v>112</v>
      </c>
      <c r="M19" s="187">
        <f t="shared" si="4"/>
        <v>136</v>
      </c>
      <c r="N19" s="187">
        <f t="shared" si="4"/>
        <v>113</v>
      </c>
      <c r="O19" s="187">
        <f t="shared" si="4"/>
        <v>123</v>
      </c>
      <c r="P19" s="189">
        <f t="shared" si="4"/>
        <v>543</v>
      </c>
      <c r="Q19" s="191">
        <f t="shared" si="4"/>
        <v>547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15</v>
      </c>
      <c r="L20" s="221">
        <v>49</v>
      </c>
      <c r="M20" s="221">
        <v>61</v>
      </c>
      <c r="N20" s="221">
        <v>67</v>
      </c>
      <c r="O20" s="221">
        <v>65</v>
      </c>
      <c r="P20" s="219">
        <f aca="true" t="shared" si="6" ref="P20:P26">SUM(J20:O20)</f>
        <v>257</v>
      </c>
      <c r="Q20" s="222">
        <f aca="true" t="shared" si="7" ref="Q20:Q26">I20+P20</f>
        <v>257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18</v>
      </c>
      <c r="L21" s="221">
        <v>23</v>
      </c>
      <c r="M21" s="221">
        <v>17</v>
      </c>
      <c r="N21" s="221">
        <v>18</v>
      </c>
      <c r="O21" s="221">
        <v>8</v>
      </c>
      <c r="P21" s="219">
        <f t="shared" si="6"/>
        <v>84</v>
      </c>
      <c r="Q21" s="222">
        <f t="shared" si="7"/>
        <v>84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7</v>
      </c>
      <c r="N22" s="221">
        <v>8</v>
      </c>
      <c r="O22" s="221">
        <v>25</v>
      </c>
      <c r="P22" s="219">
        <f t="shared" si="6"/>
        <v>43</v>
      </c>
      <c r="Q22" s="222">
        <f t="shared" si="7"/>
        <v>43</v>
      </c>
    </row>
    <row r="23" spans="3:17" ht="14.25" customHeight="1">
      <c r="C23" s="130"/>
      <c r="D23" s="155"/>
      <c r="E23" s="280" t="s">
        <v>109</v>
      </c>
      <c r="F23" s="282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3</v>
      </c>
      <c r="I24" s="219">
        <f t="shared" si="5"/>
        <v>4</v>
      </c>
      <c r="J24" s="220">
        <v>0</v>
      </c>
      <c r="K24" s="229">
        <v>21</v>
      </c>
      <c r="L24" s="221">
        <v>38</v>
      </c>
      <c r="M24" s="221">
        <v>48</v>
      </c>
      <c r="N24" s="221">
        <v>19</v>
      </c>
      <c r="O24" s="221">
        <v>22</v>
      </c>
      <c r="P24" s="219">
        <f t="shared" si="6"/>
        <v>148</v>
      </c>
      <c r="Q24" s="222">
        <f t="shared" si="7"/>
        <v>152</v>
      </c>
    </row>
    <row r="25" spans="3:17" ht="14.25" customHeight="1">
      <c r="C25" s="130"/>
      <c r="D25" s="155"/>
      <c r="E25" s="280" t="s">
        <v>110</v>
      </c>
      <c r="F25" s="282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2</v>
      </c>
      <c r="L25" s="230">
        <v>2</v>
      </c>
      <c r="M25" s="230">
        <v>3</v>
      </c>
      <c r="N25" s="230">
        <v>1</v>
      </c>
      <c r="O25" s="230">
        <v>3</v>
      </c>
      <c r="P25" s="231">
        <f t="shared" si="6"/>
        <v>11</v>
      </c>
      <c r="Q25" s="234">
        <f t="shared" si="7"/>
        <v>11</v>
      </c>
    </row>
    <row r="26" spans="3:17" ht="14.25" customHeight="1" thickBot="1">
      <c r="C26" s="167"/>
      <c r="D26" s="168"/>
      <c r="E26" s="306" t="s">
        <v>111</v>
      </c>
      <c r="F26" s="307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22510</v>
      </c>
      <c r="I28" s="184">
        <f t="shared" si="8"/>
        <v>24490</v>
      </c>
      <c r="J28" s="185">
        <f t="shared" si="8"/>
        <v>0</v>
      </c>
      <c r="K28" s="228">
        <f t="shared" si="8"/>
        <v>4394030</v>
      </c>
      <c r="L28" s="221">
        <f t="shared" si="8"/>
        <v>7617190</v>
      </c>
      <c r="M28" s="221">
        <f t="shared" si="8"/>
        <v>8550500</v>
      </c>
      <c r="N28" s="221">
        <f t="shared" si="8"/>
        <v>10044960</v>
      </c>
      <c r="O28" s="221">
        <f t="shared" si="8"/>
        <v>11528100</v>
      </c>
      <c r="P28" s="184">
        <f t="shared" si="8"/>
        <v>42134780</v>
      </c>
      <c r="Q28" s="186">
        <f>SUM(Q29:Q35)</f>
        <v>42159270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1484540</v>
      </c>
      <c r="L29" s="221">
        <v>3839150</v>
      </c>
      <c r="M29" s="221">
        <v>4549560</v>
      </c>
      <c r="N29" s="221">
        <v>6216370</v>
      </c>
      <c r="O29" s="221">
        <v>6171200</v>
      </c>
      <c r="P29" s="219">
        <f aca="true" t="shared" si="10" ref="P29:P35">SUM(J29:O29)</f>
        <v>22260820</v>
      </c>
      <c r="Q29" s="222">
        <f aca="true" t="shared" si="11" ref="Q29:Q35">I29+P29</f>
        <v>22260820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2488660</v>
      </c>
      <c r="L30" s="221">
        <v>3278430</v>
      </c>
      <c r="M30" s="221">
        <v>3003330</v>
      </c>
      <c r="N30" s="221">
        <v>2522020</v>
      </c>
      <c r="O30" s="221">
        <v>1747460</v>
      </c>
      <c r="P30" s="219">
        <f t="shared" si="10"/>
        <v>13039900</v>
      </c>
      <c r="Q30" s="222">
        <f t="shared" si="11"/>
        <v>13039900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113710</v>
      </c>
      <c r="M31" s="221">
        <v>461170</v>
      </c>
      <c r="N31" s="221">
        <v>906830</v>
      </c>
      <c r="O31" s="221">
        <v>3277600</v>
      </c>
      <c r="P31" s="219">
        <f t="shared" si="10"/>
        <v>4946240</v>
      </c>
      <c r="Q31" s="222">
        <f>I31+P31</f>
        <v>4946240</v>
      </c>
    </row>
    <row r="32" spans="3:17" ht="14.25" customHeight="1">
      <c r="C32" s="130"/>
      <c r="D32" s="155"/>
      <c r="E32" s="280" t="s">
        <v>109</v>
      </c>
      <c r="F32" s="282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19540</v>
      </c>
      <c r="I33" s="219">
        <f t="shared" si="9"/>
        <v>21520</v>
      </c>
      <c r="J33" s="220">
        <v>0</v>
      </c>
      <c r="K33" s="229">
        <v>193300</v>
      </c>
      <c r="L33" s="221">
        <v>340610</v>
      </c>
      <c r="M33" s="221">
        <v>472870</v>
      </c>
      <c r="N33" s="221">
        <v>324920</v>
      </c>
      <c r="O33" s="221">
        <v>287810</v>
      </c>
      <c r="P33" s="219">
        <f t="shared" si="10"/>
        <v>1619510</v>
      </c>
      <c r="Q33" s="222">
        <f t="shared" si="11"/>
        <v>1641030</v>
      </c>
    </row>
    <row r="34" spans="3:17" ht="14.25" customHeight="1">
      <c r="C34" s="130"/>
      <c r="D34" s="155"/>
      <c r="E34" s="280" t="s">
        <v>110</v>
      </c>
      <c r="F34" s="282"/>
      <c r="G34" s="230">
        <v>0</v>
      </c>
      <c r="H34" s="230">
        <v>2970</v>
      </c>
      <c r="I34" s="231">
        <f t="shared" si="9"/>
        <v>2970</v>
      </c>
      <c r="J34" s="232">
        <v>0</v>
      </c>
      <c r="K34" s="233">
        <v>40600</v>
      </c>
      <c r="L34" s="230">
        <v>45290</v>
      </c>
      <c r="M34" s="230">
        <v>63570</v>
      </c>
      <c r="N34" s="230">
        <v>74820</v>
      </c>
      <c r="O34" s="230">
        <v>44030</v>
      </c>
      <c r="P34" s="231">
        <f t="shared" si="10"/>
        <v>268310</v>
      </c>
      <c r="Q34" s="234">
        <f t="shared" si="11"/>
        <v>271280</v>
      </c>
    </row>
    <row r="35" spans="3:17" ht="14.25" customHeight="1">
      <c r="C35" s="130"/>
      <c r="D35" s="154"/>
      <c r="E35" s="297" t="s">
        <v>111</v>
      </c>
      <c r="F35" s="29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8580</v>
      </c>
      <c r="I36" s="189">
        <f t="shared" si="12"/>
        <v>10040</v>
      </c>
      <c r="J36" s="190">
        <f t="shared" si="12"/>
        <v>0</v>
      </c>
      <c r="K36" s="228">
        <f t="shared" si="12"/>
        <v>828420</v>
      </c>
      <c r="L36" s="187">
        <f t="shared" si="12"/>
        <v>1683960</v>
      </c>
      <c r="M36" s="187">
        <f t="shared" si="12"/>
        <v>1915040</v>
      </c>
      <c r="N36" s="187">
        <f t="shared" si="12"/>
        <v>1958840</v>
      </c>
      <c r="O36" s="187">
        <f t="shared" si="12"/>
        <v>1779090</v>
      </c>
      <c r="P36" s="189">
        <f t="shared" si="12"/>
        <v>8165350</v>
      </c>
      <c r="Q36" s="191">
        <f>SUM(Q37:Q43)</f>
        <v>8175390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307480</v>
      </c>
      <c r="L37" s="221">
        <v>1099310</v>
      </c>
      <c r="M37" s="221">
        <v>1202730</v>
      </c>
      <c r="N37" s="221">
        <v>1305710</v>
      </c>
      <c r="O37" s="221">
        <v>1093400</v>
      </c>
      <c r="P37" s="219">
        <f aca="true" t="shared" si="14" ref="P37:P43">SUM(J37:O37)</f>
        <v>5008630</v>
      </c>
      <c r="Q37" s="222">
        <f aca="true" t="shared" si="15" ref="Q37:Q43">I37+P37</f>
        <v>5008630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324980</v>
      </c>
      <c r="L38" s="221">
        <v>379330</v>
      </c>
      <c r="M38" s="221">
        <v>285710</v>
      </c>
      <c r="N38" s="221">
        <v>321560</v>
      </c>
      <c r="O38" s="221">
        <v>198610</v>
      </c>
      <c r="P38" s="219">
        <f t="shared" si="14"/>
        <v>1510190</v>
      </c>
      <c r="Q38" s="222">
        <f t="shared" si="15"/>
        <v>1510190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138580</v>
      </c>
      <c r="N39" s="221">
        <v>182590</v>
      </c>
      <c r="O39" s="221">
        <v>347690</v>
      </c>
      <c r="P39" s="219">
        <f t="shared" si="14"/>
        <v>750080</v>
      </c>
      <c r="Q39" s="222">
        <f>I39+P39</f>
        <v>750080</v>
      </c>
    </row>
    <row r="40" spans="3:17" ht="14.25" customHeight="1">
      <c r="C40" s="130"/>
      <c r="D40" s="155"/>
      <c r="E40" s="280" t="s">
        <v>109</v>
      </c>
      <c r="F40" s="282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8580</v>
      </c>
      <c r="I41" s="219">
        <f t="shared" si="13"/>
        <v>10040</v>
      </c>
      <c r="J41" s="220">
        <v>0</v>
      </c>
      <c r="K41" s="229">
        <v>104550</v>
      </c>
      <c r="L41" s="221">
        <v>196120</v>
      </c>
      <c r="M41" s="221">
        <v>278560</v>
      </c>
      <c r="N41" s="221">
        <v>144030</v>
      </c>
      <c r="O41" s="221">
        <v>132040</v>
      </c>
      <c r="P41" s="219">
        <f t="shared" si="14"/>
        <v>855300</v>
      </c>
      <c r="Q41" s="222">
        <f t="shared" si="15"/>
        <v>865340</v>
      </c>
    </row>
    <row r="42" spans="3:17" ht="14.25" customHeight="1">
      <c r="C42" s="130"/>
      <c r="D42" s="165"/>
      <c r="E42" s="280" t="s">
        <v>110</v>
      </c>
      <c r="F42" s="282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10190</v>
      </c>
      <c r="L42" s="221">
        <v>9200</v>
      </c>
      <c r="M42" s="221">
        <v>9460</v>
      </c>
      <c r="N42" s="221">
        <v>4950</v>
      </c>
      <c r="O42" s="221">
        <v>7350</v>
      </c>
      <c r="P42" s="219">
        <f t="shared" si="14"/>
        <v>41150</v>
      </c>
      <c r="Q42" s="222">
        <f t="shared" si="15"/>
        <v>41150</v>
      </c>
    </row>
    <row r="43" spans="3:17" ht="14.25" customHeight="1">
      <c r="C43" s="151"/>
      <c r="D43" s="170"/>
      <c r="E43" s="297" t="s">
        <v>111</v>
      </c>
      <c r="F43" s="29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31090</v>
      </c>
      <c r="I44" s="213">
        <f t="shared" si="16"/>
        <v>34530</v>
      </c>
      <c r="J44" s="214">
        <f t="shared" si="16"/>
        <v>0</v>
      </c>
      <c r="K44" s="243">
        <f t="shared" si="16"/>
        <v>5222450</v>
      </c>
      <c r="L44" s="211">
        <f t="shared" si="16"/>
        <v>9301150</v>
      </c>
      <c r="M44" s="211">
        <f t="shared" si="16"/>
        <v>10465540</v>
      </c>
      <c r="N44" s="211">
        <f t="shared" si="16"/>
        <v>12003800</v>
      </c>
      <c r="O44" s="211">
        <f>O28+O36</f>
        <v>13307190</v>
      </c>
      <c r="P44" s="213">
        <f t="shared" si="16"/>
        <v>50300130</v>
      </c>
      <c r="Q44" s="215">
        <f>Q28+Q36</f>
        <v>50334660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G6" sqref="G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2" t="s">
        <v>16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2" customFormat="1" ht="24" customHeight="1">
      <c r="A4" s="312" t="str">
        <f>'様式１'!A5</f>
        <v>平成１９年１２月月報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176</v>
      </c>
      <c r="H14" s="254">
        <v>307</v>
      </c>
      <c r="I14" s="308">
        <f>SUM(G14:H14)</f>
        <v>483</v>
      </c>
      <c r="J14" s="309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1020384</v>
      </c>
      <c r="H15" s="255">
        <v>2753429</v>
      </c>
      <c r="I15" s="310">
        <f>SUM(G15:H15)</f>
        <v>3773813</v>
      </c>
      <c r="J15" s="311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59</v>
      </c>
      <c r="H19" s="254">
        <v>352</v>
      </c>
      <c r="I19" s="308">
        <f>SUM(G19:H19)</f>
        <v>411</v>
      </c>
      <c r="J19" s="309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477092</v>
      </c>
      <c r="H20" s="255">
        <v>2285044</v>
      </c>
      <c r="I20" s="310">
        <f>SUM(G20:H20)</f>
        <v>2762136</v>
      </c>
      <c r="J20" s="311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80</v>
      </c>
      <c r="H24" s="254">
        <v>1727</v>
      </c>
      <c r="I24" s="308">
        <f>SUM(G24:H24)</f>
        <v>1807</v>
      </c>
      <c r="J24" s="309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850626</v>
      </c>
      <c r="H25" s="256">
        <v>20347041</v>
      </c>
      <c r="I25" s="310">
        <f>SUM(G25:H25)</f>
        <v>21197667</v>
      </c>
      <c r="J25" s="311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36</v>
      </c>
      <c r="I29" s="308">
        <f>SUM(G29:H29)</f>
        <v>42</v>
      </c>
      <c r="J29" s="309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42480</v>
      </c>
      <c r="H30" s="255">
        <v>479453</v>
      </c>
      <c r="I30" s="310">
        <f>SUM(G30:H30)</f>
        <v>521933</v>
      </c>
      <c r="J30" s="311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321</v>
      </c>
      <c r="H34" s="254">
        <f>H14+H19+H24+H29</f>
        <v>2422</v>
      </c>
      <c r="I34" s="308">
        <f>SUM(G34:H34)</f>
        <v>2743</v>
      </c>
      <c r="J34" s="309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2390582</v>
      </c>
      <c r="H35" s="255">
        <f>H15+H20+H25+H30</f>
        <v>25864967</v>
      </c>
      <c r="I35" s="310">
        <f>SUM(G35:H35)</f>
        <v>28255549</v>
      </c>
      <c r="J35" s="311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6</v>
      </c>
      <c r="H40" s="254">
        <v>8</v>
      </c>
      <c r="I40" s="308">
        <f>SUM(G40:H40)</f>
        <v>14</v>
      </c>
      <c r="J40" s="309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37778</v>
      </c>
      <c r="H41" s="255">
        <v>48225</v>
      </c>
      <c r="I41" s="310">
        <f>SUM(G41:H41)</f>
        <v>86003</v>
      </c>
      <c r="J41" s="311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08">
        <f>SUM(G46:H46)</f>
        <v>0</v>
      </c>
      <c r="J46" s="309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0">
        <f>SUM(G47:H47)</f>
        <v>0</v>
      </c>
      <c r="J47" s="311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2008-01-22T11:46:59Z</cp:lastPrinted>
  <dcterms:created xsi:type="dcterms:W3CDTF">2006-12-27T00:16:47Z</dcterms:created>
  <dcterms:modified xsi:type="dcterms:W3CDTF">2008-01-22T12:12:57Z</dcterms:modified>
  <cp:category/>
  <cp:version/>
  <cp:contentType/>
  <cp:contentStatus/>
</cp:coreProperties>
</file>