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<sst xmlns="http://schemas.openxmlformats.org/spreadsheetml/2006/main" count="360" uniqueCount="134">
  <si>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</si>
  <si>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</si>
  <si>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</si>
  <si>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</si>
  <si>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</si>
  <si>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</si>
  <si>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</si>
  <si>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</si>
  <si>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</si>
  <si>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</si>
  <si>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</si>
  <si>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</si>
  <si>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</si>
  <si>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</si>
  <si>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</si>
  <si>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</si>
  <si>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</si>
  <si>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</si>
  <si>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</si>
  <si>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</si>
  <si>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</si>
  <si>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</si>
  <si>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</si>
  <si>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</si>
  <si>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</si>
  <si>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</si>
  <si>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</si>
  <si>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</si>
  <si>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</si>
  <si>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</si>
  <si>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</si>
  <si>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</si>
  <si>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</si>
  <si>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</si>
  <si>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</si>
  <si>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</si>
  <si>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</si>
  <si>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</si>
  <si>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</si>
  <si>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</si>
  <si>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</si>
  <si>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</si>
  <si>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</si>
  <si>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</si>
  <si>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</si>
  <si>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</si>
  <si>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</si>
  <si>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</si>
  <si>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</si>
  <si>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</si>
  <si>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</si>
  <si>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</si>
  <si>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</si>
  <si>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</si>
  <si>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</si>
  <si>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</si>
  <si>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</si>
  <si>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</si>
  <si>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</si>
  <si>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</si>
  <si>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</si>
  <si>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</si>
  <si>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</si>
  <si>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</si>
  <si>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</si>
  <si>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</si>
  <si>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</si>
  <si>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</si>
  <si>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</si>
  <si>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</si>
  <si>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</si>
  <si>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</si>
  <si>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</si>
  <si>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</si>
  <si>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</si>
  <si>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</si>
  <si>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</si>
  <si>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</si>
  <si>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</si>
  <si>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</si>
  <si>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</si>
  <si>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</si>
  <si>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</si>
  <si>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</si>
  <si>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</si>
  <si>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</si>
  <si>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</si>
  <si>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</si>
  <si>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</si>
  <si>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</si>
  <si>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</si>
  <si>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</si>
  <si>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</si>
  <si>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</si>
  <si>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</si>
  <si>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</si>
  <si>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</si>
  <si>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</si>
  <si>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</si>
  <si>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</si>
  <si>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</si>
  <si>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</si>
  <si>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</si>
  <si>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</si>
  <si>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</si>
  <si>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</si>
  <si>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</si>
  <si>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</si>
  <si>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</si>
  <si>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</si>
  <si>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</si>
  <si>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</si>
  <si>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</si>
  <si>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</si>
  <si>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</si>
  <si>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</si>
  <si>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</si>
  <si>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</si>
  <si>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</si>
  <si>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</si>
  <si>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</si>
  <si>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</si>
  <si>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</si>
  <si>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</si>
  <si>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</si>
  <si>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</si>
  <si>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</si>
  <si>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</si>
  <si>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</si>
  <si>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</si>
  <si>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</si>
  <si>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</si>
  <si>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</si>
  <si>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平成１９年５月月報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</si>
</sst>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S25" sqref="S2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0">
        <v>46932</v>
      </c>
      <c r="E14" s="262"/>
      <c r="F14" s="262"/>
      <c r="G14" s="262"/>
      <c r="H14" s="263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0">
        <v>46976</v>
      </c>
      <c r="T14" s="261"/>
    </row>
    <row r="15" spans="3:20" ht="21.75" customHeight="1">
      <c r="C15" s="73" t="s">
        <v>18</v>
      </c>
      <c r="D15" s="260">
        <v>35550</v>
      </c>
      <c r="E15" s="262"/>
      <c r="F15" s="262"/>
      <c r="G15" s="262"/>
      <c r="H15" s="263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0">
        <v>35653</v>
      </c>
      <c r="T15" s="261"/>
    </row>
    <row r="16" spans="3:20" ht="21.75" customHeight="1">
      <c r="C16" s="75" t="s">
        <v>19</v>
      </c>
      <c r="D16" s="260">
        <v>844</v>
      </c>
      <c r="E16" s="262"/>
      <c r="F16" s="262"/>
      <c r="G16" s="262"/>
      <c r="H16" s="263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0">
        <v>842</v>
      </c>
      <c r="T16" s="261"/>
    </row>
    <row r="17" spans="3:20" ht="21.75" customHeight="1">
      <c r="C17" s="75" t="s">
        <v>20</v>
      </c>
      <c r="D17" s="260">
        <v>171</v>
      </c>
      <c r="E17" s="262"/>
      <c r="F17" s="262"/>
      <c r="G17" s="262"/>
      <c r="H17" s="263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0">
        <v>174</v>
      </c>
      <c r="T17" s="261"/>
    </row>
    <row r="18" spans="3:20" ht="21.75" customHeight="1" thickBot="1">
      <c r="C18" s="76" t="s">
        <v>2</v>
      </c>
      <c r="D18" s="256">
        <f>SUM(D14:H15)</f>
        <v>82482</v>
      </c>
      <c r="E18" s="257"/>
      <c r="F18" s="257"/>
      <c r="G18" s="257"/>
      <c r="H18" s="258"/>
      <c r="I18" s="77" t="s">
        <v>21</v>
      </c>
      <c r="J18" s="78"/>
      <c r="K18" s="257">
        <f>S23</f>
        <v>475</v>
      </c>
      <c r="L18" s="257"/>
      <c r="M18" s="258"/>
      <c r="N18" s="77" t="s">
        <v>22</v>
      </c>
      <c r="O18" s="78"/>
      <c r="P18" s="257">
        <f>S25</f>
        <v>328</v>
      </c>
      <c r="Q18" s="257"/>
      <c r="R18" s="258"/>
      <c r="S18" s="256">
        <f>SUM(S14:T15)</f>
        <v>82629</v>
      </c>
      <c r="T18" s="259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4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8" t="s">
        <v>37</v>
      </c>
      <c r="N22" s="269"/>
      <c r="O22" s="270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5"/>
      <c r="D23" s="260">
        <v>87</v>
      </c>
      <c r="E23" s="262"/>
      <c r="F23" s="263"/>
      <c r="G23" s="260">
        <v>1</v>
      </c>
      <c r="H23" s="262"/>
      <c r="I23" s="263"/>
      <c r="J23" s="260">
        <v>381</v>
      </c>
      <c r="K23" s="262"/>
      <c r="L23" s="263"/>
      <c r="M23" s="260">
        <v>0</v>
      </c>
      <c r="N23" s="262"/>
      <c r="O23" s="263"/>
      <c r="P23" s="260">
        <v>6</v>
      </c>
      <c r="Q23" s="262"/>
      <c r="R23" s="263"/>
      <c r="S23" s="89">
        <f>SUM(D23:R23)</f>
        <v>475</v>
      </c>
      <c r="T23" s="11"/>
    </row>
    <row r="24" spans="3:20" ht="24.75" customHeight="1">
      <c r="C24" s="266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1" t="s">
        <v>38</v>
      </c>
      <c r="N24" s="272"/>
      <c r="O24" s="273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7"/>
      <c r="D25" s="256">
        <v>75</v>
      </c>
      <c r="E25" s="257"/>
      <c r="F25" s="258"/>
      <c r="G25" s="256">
        <v>2</v>
      </c>
      <c r="H25" s="257"/>
      <c r="I25" s="258"/>
      <c r="J25" s="256">
        <v>241</v>
      </c>
      <c r="K25" s="257"/>
      <c r="L25" s="258"/>
      <c r="M25" s="256">
        <v>0</v>
      </c>
      <c r="N25" s="257"/>
      <c r="O25" s="258"/>
      <c r="P25" s="256">
        <v>10</v>
      </c>
      <c r="Q25" s="257"/>
      <c r="R25" s="258"/>
      <c r="S25" s="90">
        <f>SUM(D25:R25)</f>
        <v>328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N44" sqref="N44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平成１９年５月月報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2819</v>
      </c>
      <c r="G12" s="91">
        <f>SUM(G13:G14)</f>
        <v>1030</v>
      </c>
      <c r="H12" s="92">
        <f>SUM(F12:G12)</f>
        <v>3849</v>
      </c>
      <c r="I12" s="93">
        <f aca="true" t="shared" si="0" ref="I12:N12">SUM(I13:I14)</f>
        <v>0</v>
      </c>
      <c r="J12" s="95">
        <f t="shared" si="0"/>
        <v>2412</v>
      </c>
      <c r="K12" s="91">
        <f t="shared" si="0"/>
        <v>2015</v>
      </c>
      <c r="L12" s="91">
        <f t="shared" si="0"/>
        <v>1635</v>
      </c>
      <c r="M12" s="91">
        <f t="shared" si="0"/>
        <v>1228</v>
      </c>
      <c r="N12" s="91">
        <f t="shared" si="0"/>
        <v>1381</v>
      </c>
      <c r="O12" s="91">
        <f>SUM(I12:N12)</f>
        <v>8671</v>
      </c>
      <c r="P12" s="94">
        <f>H12+O12</f>
        <v>12520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527</v>
      </c>
      <c r="G13" s="91">
        <v>210</v>
      </c>
      <c r="H13" s="92">
        <f>SUM(F13:G13)</f>
        <v>737</v>
      </c>
      <c r="I13" s="93">
        <v>0</v>
      </c>
      <c r="J13" s="95">
        <v>371</v>
      </c>
      <c r="K13" s="91">
        <v>288</v>
      </c>
      <c r="L13" s="91">
        <v>230</v>
      </c>
      <c r="M13" s="91">
        <v>158</v>
      </c>
      <c r="N13" s="91">
        <v>211</v>
      </c>
      <c r="O13" s="91">
        <f>SUM(I13:N13)</f>
        <v>1258</v>
      </c>
      <c r="P13" s="94">
        <f>H13+O13</f>
        <v>1995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2292</v>
      </c>
      <c r="G14" s="91">
        <v>820</v>
      </c>
      <c r="H14" s="92">
        <f>SUM(F14:G14)</f>
        <v>3112</v>
      </c>
      <c r="I14" s="93">
        <v>0</v>
      </c>
      <c r="J14" s="95">
        <v>2041</v>
      </c>
      <c r="K14" s="91">
        <v>1727</v>
      </c>
      <c r="L14" s="91">
        <v>1405</v>
      </c>
      <c r="M14" s="91">
        <v>1070</v>
      </c>
      <c r="N14" s="91">
        <v>1170</v>
      </c>
      <c r="O14" s="91">
        <f>SUM(I14:N14)</f>
        <v>7413</v>
      </c>
      <c r="P14" s="94">
        <f>H14+O14</f>
        <v>10525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78</v>
      </c>
      <c r="G15" s="91">
        <v>54</v>
      </c>
      <c r="H15" s="92">
        <f>SUM(F15:G15)</f>
        <v>132</v>
      </c>
      <c r="I15" s="93">
        <v>0</v>
      </c>
      <c r="J15" s="95">
        <v>84</v>
      </c>
      <c r="K15" s="91">
        <v>71</v>
      </c>
      <c r="L15" s="91">
        <v>69</v>
      </c>
      <c r="M15" s="91">
        <v>43</v>
      </c>
      <c r="N15" s="91">
        <v>61</v>
      </c>
      <c r="O15" s="91">
        <f>SUM(I15:N15)</f>
        <v>328</v>
      </c>
      <c r="P15" s="94">
        <f>H15+O15</f>
        <v>460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2897</v>
      </c>
      <c r="G16" s="96">
        <f>G12+G15</f>
        <v>1084</v>
      </c>
      <c r="H16" s="97">
        <f>SUM(F16:G16)</f>
        <v>3981</v>
      </c>
      <c r="I16" s="98">
        <f aca="true" t="shared" si="1" ref="I16:N16">I12+I15</f>
        <v>0</v>
      </c>
      <c r="J16" s="100">
        <f t="shared" si="1"/>
        <v>2496</v>
      </c>
      <c r="K16" s="96">
        <f t="shared" si="1"/>
        <v>2086</v>
      </c>
      <c r="L16" s="96">
        <f t="shared" si="1"/>
        <v>1704</v>
      </c>
      <c r="M16" s="96">
        <f t="shared" si="1"/>
        <v>1271</v>
      </c>
      <c r="N16" s="96">
        <f t="shared" si="1"/>
        <v>1442</v>
      </c>
      <c r="O16" s="96">
        <f>SUM(I16:N16)</f>
        <v>8999</v>
      </c>
      <c r="P16" s="99">
        <f>H16+O16</f>
        <v>12980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4" t="s">
        <v>49</v>
      </c>
      <c r="G19" s="275"/>
      <c r="H19" s="276"/>
      <c r="I19" s="280" t="s">
        <v>50</v>
      </c>
      <c r="J19" s="275"/>
      <c r="K19" s="275"/>
      <c r="L19" s="275"/>
      <c r="M19" s="275"/>
      <c r="N19" s="275"/>
      <c r="O19" s="276"/>
      <c r="P19" s="277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79"/>
      <c r="Q20" s="3"/>
    </row>
    <row r="21" spans="3:17" s="15" customFormat="1" ht="18.75" customHeight="1">
      <c r="C21" s="40" t="s">
        <v>29</v>
      </c>
      <c r="D21" s="28"/>
      <c r="E21" s="28"/>
      <c r="F21" s="91">
        <v>1735</v>
      </c>
      <c r="G21" s="91">
        <v>697</v>
      </c>
      <c r="H21" s="92">
        <f>SUM(F21:G21)</f>
        <v>2432</v>
      </c>
      <c r="I21" s="93">
        <v>2</v>
      </c>
      <c r="J21" s="95">
        <v>1760</v>
      </c>
      <c r="K21" s="91">
        <v>1295</v>
      </c>
      <c r="L21" s="91">
        <v>897</v>
      </c>
      <c r="M21" s="91">
        <v>500</v>
      </c>
      <c r="N21" s="91">
        <v>463</v>
      </c>
      <c r="O21" s="101">
        <f>SUM(I21:N21)</f>
        <v>4917</v>
      </c>
      <c r="P21" s="94">
        <f>O21+H21</f>
        <v>7349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41</v>
      </c>
      <c r="G22" s="91">
        <v>35</v>
      </c>
      <c r="H22" s="92">
        <f>SUM(F22:G22)</f>
        <v>76</v>
      </c>
      <c r="I22" s="93">
        <v>0</v>
      </c>
      <c r="J22" s="95">
        <v>64</v>
      </c>
      <c r="K22" s="91">
        <v>51</v>
      </c>
      <c r="L22" s="91">
        <v>49</v>
      </c>
      <c r="M22" s="91">
        <v>27</v>
      </c>
      <c r="N22" s="91">
        <v>24</v>
      </c>
      <c r="O22" s="101">
        <f>SUM(I22:N22)</f>
        <v>215</v>
      </c>
      <c r="P22" s="94">
        <f>O22+H22</f>
        <v>291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1776</v>
      </c>
      <c r="G23" s="96">
        <f aca="true" t="shared" si="2" ref="G23:N23">SUM(G21:G22)</f>
        <v>732</v>
      </c>
      <c r="H23" s="97">
        <f>SUM(F23:G23)</f>
        <v>2508</v>
      </c>
      <c r="I23" s="98">
        <f t="shared" si="2"/>
        <v>2</v>
      </c>
      <c r="J23" s="100">
        <f t="shared" si="2"/>
        <v>1824</v>
      </c>
      <c r="K23" s="96">
        <f t="shared" si="2"/>
        <v>1346</v>
      </c>
      <c r="L23" s="96">
        <f t="shared" si="2"/>
        <v>946</v>
      </c>
      <c r="M23" s="96">
        <f t="shared" si="2"/>
        <v>527</v>
      </c>
      <c r="N23" s="96">
        <f t="shared" si="2"/>
        <v>487</v>
      </c>
      <c r="O23" s="102">
        <f>SUM(I23:N23)</f>
        <v>5132</v>
      </c>
      <c r="P23" s="99">
        <f>O23+H23</f>
        <v>7640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4" t="s">
        <v>49</v>
      </c>
      <c r="G26" s="275"/>
      <c r="H26" s="276"/>
      <c r="I26" s="280" t="s">
        <v>50</v>
      </c>
      <c r="J26" s="281"/>
      <c r="K26" s="275"/>
      <c r="L26" s="275"/>
      <c r="M26" s="275"/>
      <c r="N26" s="275"/>
      <c r="O26" s="276"/>
      <c r="P26" s="277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79"/>
      <c r="Q27" s="3"/>
    </row>
    <row r="28" spans="3:17" s="15" customFormat="1" ht="18.75" customHeight="1">
      <c r="C28" s="40" t="s">
        <v>29</v>
      </c>
      <c r="D28" s="28"/>
      <c r="E28" s="28"/>
      <c r="F28" s="91">
        <v>0</v>
      </c>
      <c r="G28" s="91">
        <v>3</v>
      </c>
      <c r="H28" s="92">
        <f>SUM(F28:G28)</f>
        <v>3</v>
      </c>
      <c r="I28" s="93">
        <v>0</v>
      </c>
      <c r="J28" s="95">
        <v>98</v>
      </c>
      <c r="K28" s="91">
        <v>121</v>
      </c>
      <c r="L28" s="91">
        <v>115</v>
      </c>
      <c r="M28" s="91">
        <v>77</v>
      </c>
      <c r="N28" s="91">
        <v>49</v>
      </c>
      <c r="O28" s="101">
        <f>SUM(I28:N28)</f>
        <v>460</v>
      </c>
      <c r="P28" s="94">
        <f>O28+H28</f>
        <v>463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1</v>
      </c>
      <c r="G29" s="91">
        <v>0</v>
      </c>
      <c r="H29" s="92">
        <f>SUM(F29:G29)</f>
        <v>1</v>
      </c>
      <c r="I29" s="93">
        <v>0</v>
      </c>
      <c r="J29" s="95">
        <v>0</v>
      </c>
      <c r="K29" s="91">
        <v>0</v>
      </c>
      <c r="L29" s="91">
        <v>0</v>
      </c>
      <c r="M29" s="91">
        <v>0</v>
      </c>
      <c r="N29" s="91">
        <v>3</v>
      </c>
      <c r="O29" s="101">
        <f>SUM(I29:N29)</f>
        <v>3</v>
      </c>
      <c r="P29" s="94">
        <f>O29+H29</f>
        <v>4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1</v>
      </c>
      <c r="G30" s="96">
        <f>SUM(G28:G29)</f>
        <v>3</v>
      </c>
      <c r="H30" s="97">
        <f>SUM(F30:G30)</f>
        <v>4</v>
      </c>
      <c r="I30" s="98">
        <f aca="true" t="shared" si="3" ref="I30:N30">SUM(I28:I29)</f>
        <v>0</v>
      </c>
      <c r="J30" s="100">
        <f t="shared" si="3"/>
        <v>98</v>
      </c>
      <c r="K30" s="96">
        <f t="shared" si="3"/>
        <v>121</v>
      </c>
      <c r="L30" s="96">
        <f t="shared" si="3"/>
        <v>115</v>
      </c>
      <c r="M30" s="96">
        <f t="shared" si="3"/>
        <v>77</v>
      </c>
      <c r="N30" s="96">
        <f t="shared" si="3"/>
        <v>52</v>
      </c>
      <c r="O30" s="102">
        <f>SUM(I30:N30)</f>
        <v>463</v>
      </c>
      <c r="P30" s="99">
        <f>O30+H30</f>
        <v>467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4" t="s">
        <v>49</v>
      </c>
      <c r="G33" s="275"/>
      <c r="H33" s="276"/>
      <c r="I33" s="282" t="s">
        <v>40</v>
      </c>
      <c r="J33" s="275"/>
      <c r="K33" s="275"/>
      <c r="L33" s="275"/>
      <c r="M33" s="275"/>
      <c r="N33" s="276"/>
      <c r="O33" s="277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8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5</v>
      </c>
      <c r="H35" s="104">
        <f aca="true" t="shared" si="5" ref="H35:H44">SUM(F35:G35)</f>
        <v>5</v>
      </c>
      <c r="I35" s="103">
        <f t="shared" si="4"/>
        <v>72</v>
      </c>
      <c r="J35" s="105">
        <f t="shared" si="4"/>
        <v>142</v>
      </c>
      <c r="K35" s="105">
        <f t="shared" si="4"/>
        <v>221</v>
      </c>
      <c r="L35" s="105">
        <f t="shared" si="4"/>
        <v>260</v>
      </c>
      <c r="M35" s="105">
        <f t="shared" si="4"/>
        <v>303</v>
      </c>
      <c r="N35" s="106">
        <f aca="true" t="shared" si="6" ref="N35:N44">SUM(I35:M35)</f>
        <v>998</v>
      </c>
      <c r="O35" s="107">
        <f aca="true" t="shared" si="7" ref="O35:O43">SUM(H35+N35)</f>
        <v>1003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5</v>
      </c>
      <c r="H36" s="92">
        <f t="shared" si="5"/>
        <v>5</v>
      </c>
      <c r="I36" s="95">
        <v>71</v>
      </c>
      <c r="J36" s="91">
        <v>141</v>
      </c>
      <c r="K36" s="91">
        <v>220</v>
      </c>
      <c r="L36" s="91">
        <v>259</v>
      </c>
      <c r="M36" s="91">
        <v>301</v>
      </c>
      <c r="N36" s="101">
        <f>SUM(I36:M36)</f>
        <v>992</v>
      </c>
      <c r="O36" s="94">
        <f t="shared" si="7"/>
        <v>997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1</v>
      </c>
      <c r="J37" s="96">
        <v>1</v>
      </c>
      <c r="K37" s="96">
        <v>1</v>
      </c>
      <c r="L37" s="96">
        <v>1</v>
      </c>
      <c r="M37" s="96">
        <v>2</v>
      </c>
      <c r="N37" s="102">
        <f t="shared" si="6"/>
        <v>6</v>
      </c>
      <c r="O37" s="99">
        <f t="shared" si="7"/>
        <v>6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154</v>
      </c>
      <c r="J38" s="105">
        <f>SUM(J39:J40)</f>
        <v>208</v>
      </c>
      <c r="K38" s="105">
        <f>SUM(K39:K40)</f>
        <v>197</v>
      </c>
      <c r="L38" s="105">
        <f>SUM(L39:L40)</f>
        <v>172</v>
      </c>
      <c r="M38" s="105">
        <f>SUM(M39:M40)</f>
        <v>131</v>
      </c>
      <c r="N38" s="106">
        <f t="shared" si="6"/>
        <v>862</v>
      </c>
      <c r="O38" s="107">
        <f t="shared" si="7"/>
        <v>862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149</v>
      </c>
      <c r="J39" s="91">
        <v>202</v>
      </c>
      <c r="K39" s="91">
        <v>196</v>
      </c>
      <c r="L39" s="91">
        <v>168</v>
      </c>
      <c r="M39" s="91">
        <v>126</v>
      </c>
      <c r="N39" s="101">
        <f>SUM(I39:M39)</f>
        <v>841</v>
      </c>
      <c r="O39" s="94">
        <f t="shared" si="7"/>
        <v>841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5</v>
      </c>
      <c r="J40" s="96">
        <v>6</v>
      </c>
      <c r="K40" s="96">
        <v>1</v>
      </c>
      <c r="L40" s="96">
        <v>4</v>
      </c>
      <c r="M40" s="96">
        <v>5</v>
      </c>
      <c r="N40" s="102">
        <f t="shared" si="6"/>
        <v>21</v>
      </c>
      <c r="O40" s="99">
        <f t="shared" si="7"/>
        <v>21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7</v>
      </c>
      <c r="J41" s="105">
        <f>SUM(J42:J43)</f>
        <v>7</v>
      </c>
      <c r="K41" s="105">
        <f>SUM(K42:K43)</f>
        <v>32</v>
      </c>
      <c r="L41" s="105">
        <f>SUM(L42:L43)</f>
        <v>83</v>
      </c>
      <c r="M41" s="105">
        <f>SUM(M42:M43)</f>
        <v>214</v>
      </c>
      <c r="N41" s="106">
        <f t="shared" si="6"/>
        <v>343</v>
      </c>
      <c r="O41" s="107">
        <f t="shared" si="7"/>
        <v>343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7</v>
      </c>
      <c r="J42" s="91">
        <v>7</v>
      </c>
      <c r="K42" s="91">
        <v>32</v>
      </c>
      <c r="L42" s="91">
        <v>82</v>
      </c>
      <c r="M42" s="91">
        <v>210</v>
      </c>
      <c r="N42" s="101">
        <f t="shared" si="6"/>
        <v>338</v>
      </c>
      <c r="O42" s="94">
        <f t="shared" si="7"/>
        <v>338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1</v>
      </c>
      <c r="M43" s="96">
        <v>4</v>
      </c>
      <c r="N43" s="102">
        <f t="shared" si="6"/>
        <v>5</v>
      </c>
      <c r="O43" s="99">
        <f t="shared" si="7"/>
        <v>5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5</v>
      </c>
      <c r="H44" s="109">
        <f t="shared" si="5"/>
        <v>5</v>
      </c>
      <c r="I44" s="100">
        <v>233</v>
      </c>
      <c r="J44" s="96">
        <v>356</v>
      </c>
      <c r="K44" s="96">
        <v>448</v>
      </c>
      <c r="L44" s="96">
        <v>511</v>
      </c>
      <c r="M44" s="96">
        <v>644</v>
      </c>
      <c r="N44" s="102">
        <f t="shared" si="6"/>
        <v>2192</v>
      </c>
      <c r="O44" s="110">
        <f>H44+N44</f>
        <v>2197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="75" zoomScaleNormal="80" zoomScaleSheetLayoutView="75" workbookViewId="0" topLeftCell="A1">
      <selection activeCell="L134" sqref="L134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平成１９年５月月報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8" t="s">
        <v>68</v>
      </c>
      <c r="D9" s="289"/>
      <c r="E9" s="289"/>
      <c r="F9" s="290"/>
      <c r="G9" s="296" t="s">
        <v>49</v>
      </c>
      <c r="H9" s="297"/>
      <c r="I9" s="298"/>
      <c r="J9" s="299" t="s">
        <v>50</v>
      </c>
      <c r="K9" s="297"/>
      <c r="L9" s="297"/>
      <c r="M9" s="297"/>
      <c r="N9" s="297"/>
      <c r="O9" s="297"/>
      <c r="P9" s="298"/>
      <c r="Q9" s="286" t="s">
        <v>47</v>
      </c>
    </row>
    <row r="10" spans="1:18" ht="28.5" customHeight="1">
      <c r="A10" s="118"/>
      <c r="B10" s="118"/>
      <c r="C10" s="291"/>
      <c r="D10" s="292"/>
      <c r="E10" s="292"/>
      <c r="F10" s="293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7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3973</v>
      </c>
      <c r="H12" s="183">
        <f t="shared" si="0"/>
        <v>1843</v>
      </c>
      <c r="I12" s="184">
        <f t="shared" si="0"/>
        <v>5816</v>
      </c>
      <c r="J12" s="185">
        <f>J13+J19+J22+J26+J30+J31</f>
        <v>13</v>
      </c>
      <c r="K12" s="183">
        <f t="shared" si="0"/>
        <v>5102</v>
      </c>
      <c r="L12" s="182">
        <f t="shared" si="0"/>
        <v>4399</v>
      </c>
      <c r="M12" s="182">
        <f t="shared" si="0"/>
        <v>3350</v>
      </c>
      <c r="N12" s="182">
        <f t="shared" si="0"/>
        <v>2114</v>
      </c>
      <c r="O12" s="183">
        <f t="shared" si="0"/>
        <v>2269</v>
      </c>
      <c r="P12" s="182">
        <f t="shared" si="0"/>
        <v>17247</v>
      </c>
      <c r="Q12" s="186">
        <f t="shared" si="0"/>
        <v>23063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1472</v>
      </c>
      <c r="H13" s="188">
        <f t="shared" si="1"/>
        <v>594</v>
      </c>
      <c r="I13" s="189">
        <f t="shared" si="1"/>
        <v>2066</v>
      </c>
      <c r="J13" s="190">
        <f aca="true" t="shared" si="2" ref="J13:O13">SUM(J14:J18)</f>
        <v>2</v>
      </c>
      <c r="K13" s="188">
        <f t="shared" si="2"/>
        <v>1646</v>
      </c>
      <c r="L13" s="187">
        <f t="shared" si="2"/>
        <v>1262</v>
      </c>
      <c r="M13" s="187">
        <f t="shared" si="2"/>
        <v>1036</v>
      </c>
      <c r="N13" s="187">
        <f t="shared" si="2"/>
        <v>754</v>
      </c>
      <c r="O13" s="188">
        <f t="shared" si="2"/>
        <v>1031</v>
      </c>
      <c r="P13" s="187">
        <f t="shared" si="1"/>
        <v>5731</v>
      </c>
      <c r="Q13" s="191">
        <f t="shared" si="1"/>
        <v>7797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1332</v>
      </c>
      <c r="H14" s="188">
        <v>489</v>
      </c>
      <c r="I14" s="189">
        <f>SUM(G14:H14)</f>
        <v>1821</v>
      </c>
      <c r="J14" s="190">
        <v>2</v>
      </c>
      <c r="K14" s="188">
        <v>1257</v>
      </c>
      <c r="L14" s="187">
        <v>791</v>
      </c>
      <c r="M14" s="187">
        <v>587</v>
      </c>
      <c r="N14" s="187">
        <v>355</v>
      </c>
      <c r="O14" s="188">
        <v>423</v>
      </c>
      <c r="P14" s="187">
        <f>SUM(J14:O14)</f>
        <v>3415</v>
      </c>
      <c r="Q14" s="191">
        <f>I14+P14</f>
        <v>5236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1</v>
      </c>
      <c r="I15" s="189">
        <f>SUM(G15:H15)</f>
        <v>1</v>
      </c>
      <c r="J15" s="190">
        <v>0</v>
      </c>
      <c r="K15" s="188">
        <v>4</v>
      </c>
      <c r="L15" s="187">
        <v>22</v>
      </c>
      <c r="M15" s="187">
        <v>30</v>
      </c>
      <c r="N15" s="187">
        <v>45</v>
      </c>
      <c r="O15" s="188">
        <v>159</v>
      </c>
      <c r="P15" s="187">
        <f>SUM(J15:O15)</f>
        <v>260</v>
      </c>
      <c r="Q15" s="191">
        <f>I15+P15</f>
        <v>261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74</v>
      </c>
      <c r="H16" s="188">
        <v>60</v>
      </c>
      <c r="I16" s="189">
        <f>SUM(G16:H16)</f>
        <v>134</v>
      </c>
      <c r="J16" s="190">
        <v>0</v>
      </c>
      <c r="K16" s="188">
        <v>178</v>
      </c>
      <c r="L16" s="187">
        <v>213</v>
      </c>
      <c r="M16" s="187">
        <v>239</v>
      </c>
      <c r="N16" s="187">
        <v>186</v>
      </c>
      <c r="O16" s="188">
        <v>257</v>
      </c>
      <c r="P16" s="187">
        <f>SUM(J16:O16)</f>
        <v>1073</v>
      </c>
      <c r="Q16" s="191">
        <f>I16+P16</f>
        <v>1207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6</v>
      </c>
      <c r="H17" s="188">
        <v>5</v>
      </c>
      <c r="I17" s="189">
        <f>SUM(G17:H17)</f>
        <v>11</v>
      </c>
      <c r="J17" s="190">
        <v>0</v>
      </c>
      <c r="K17" s="188">
        <v>16</v>
      </c>
      <c r="L17" s="187">
        <v>22</v>
      </c>
      <c r="M17" s="187">
        <v>18</v>
      </c>
      <c r="N17" s="187">
        <v>11</v>
      </c>
      <c r="O17" s="188">
        <v>12</v>
      </c>
      <c r="P17" s="187">
        <f>SUM(J17:O17)</f>
        <v>79</v>
      </c>
      <c r="Q17" s="191">
        <f>I17+P17</f>
        <v>90</v>
      </c>
      <c r="R17" s="118"/>
    </row>
    <row r="18" spans="1:18" ht="18" customHeight="1">
      <c r="A18" s="118"/>
      <c r="B18" s="118"/>
      <c r="C18" s="130"/>
      <c r="D18" s="133"/>
      <c r="E18" s="294" t="s">
        <v>96</v>
      </c>
      <c r="F18" s="295"/>
      <c r="G18" s="187">
        <v>60</v>
      </c>
      <c r="H18" s="188">
        <v>39</v>
      </c>
      <c r="I18" s="189">
        <f>SUM(G18:H18)</f>
        <v>99</v>
      </c>
      <c r="J18" s="190">
        <v>0</v>
      </c>
      <c r="K18" s="188">
        <v>191</v>
      </c>
      <c r="L18" s="187">
        <v>214</v>
      </c>
      <c r="M18" s="187">
        <v>162</v>
      </c>
      <c r="N18" s="187">
        <v>157</v>
      </c>
      <c r="O18" s="188">
        <v>180</v>
      </c>
      <c r="P18" s="187">
        <f>SUM(J18:O18)</f>
        <v>904</v>
      </c>
      <c r="Q18" s="191">
        <f>I18+P18</f>
        <v>1003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3" ref="G19:Q19">SUM(G20:G21)</f>
        <v>505</v>
      </c>
      <c r="H19" s="188">
        <f t="shared" si="3"/>
        <v>318</v>
      </c>
      <c r="I19" s="189">
        <f t="shared" si="3"/>
        <v>823</v>
      </c>
      <c r="J19" s="190">
        <f t="shared" si="3"/>
        <v>1</v>
      </c>
      <c r="K19" s="188">
        <f t="shared" si="3"/>
        <v>983</v>
      </c>
      <c r="L19" s="187">
        <f>SUM(L20:L21)</f>
        <v>812</v>
      </c>
      <c r="M19" s="187">
        <f t="shared" si="3"/>
        <v>568</v>
      </c>
      <c r="N19" s="187">
        <f t="shared" si="3"/>
        <v>301</v>
      </c>
      <c r="O19" s="188">
        <f t="shared" si="3"/>
        <v>167</v>
      </c>
      <c r="P19" s="187">
        <f>SUM(P20:P21)</f>
        <v>2832</v>
      </c>
      <c r="Q19" s="191">
        <f t="shared" si="3"/>
        <v>3655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433</v>
      </c>
      <c r="H20" s="188">
        <v>266</v>
      </c>
      <c r="I20" s="189">
        <f>SUM(G20:H20)</f>
        <v>699</v>
      </c>
      <c r="J20" s="190">
        <v>1</v>
      </c>
      <c r="K20" s="188">
        <v>790</v>
      </c>
      <c r="L20" s="187">
        <v>622</v>
      </c>
      <c r="M20" s="187">
        <v>414</v>
      </c>
      <c r="N20" s="187">
        <v>225</v>
      </c>
      <c r="O20" s="188">
        <v>127</v>
      </c>
      <c r="P20" s="187">
        <f>SUM(J20:O20)</f>
        <v>2179</v>
      </c>
      <c r="Q20" s="191">
        <f>I20+P20</f>
        <v>2878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72</v>
      </c>
      <c r="H21" s="188">
        <v>52</v>
      </c>
      <c r="I21" s="189">
        <f>SUM(G21:H21)</f>
        <v>124</v>
      </c>
      <c r="J21" s="190">
        <v>0</v>
      </c>
      <c r="K21" s="188">
        <v>193</v>
      </c>
      <c r="L21" s="187">
        <v>190</v>
      </c>
      <c r="M21" s="187">
        <v>154</v>
      </c>
      <c r="N21" s="187">
        <v>76</v>
      </c>
      <c r="O21" s="188">
        <v>40</v>
      </c>
      <c r="P21" s="187">
        <f>SUM(J21:O21)</f>
        <v>653</v>
      </c>
      <c r="Q21" s="191">
        <f>I21+P21</f>
        <v>777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4" ref="G22:Q22">SUM(G23:G25)</f>
        <v>6</v>
      </c>
      <c r="H22" s="188">
        <f t="shared" si="4"/>
        <v>16</v>
      </c>
      <c r="I22" s="189">
        <f t="shared" si="4"/>
        <v>22</v>
      </c>
      <c r="J22" s="190">
        <f t="shared" si="4"/>
        <v>0</v>
      </c>
      <c r="K22" s="188">
        <f t="shared" si="4"/>
        <v>100</v>
      </c>
      <c r="L22" s="187">
        <f t="shared" si="4"/>
        <v>163</v>
      </c>
      <c r="M22" s="187">
        <f t="shared" si="4"/>
        <v>165</v>
      </c>
      <c r="N22" s="187">
        <f t="shared" si="4"/>
        <v>107</v>
      </c>
      <c r="O22" s="188">
        <f t="shared" si="4"/>
        <v>124</v>
      </c>
      <c r="P22" s="187">
        <f t="shared" si="4"/>
        <v>659</v>
      </c>
      <c r="Q22" s="191">
        <f t="shared" si="4"/>
        <v>681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6</v>
      </c>
      <c r="H23" s="188">
        <v>12</v>
      </c>
      <c r="I23" s="189">
        <f>SUM(G23:H23)</f>
        <v>18</v>
      </c>
      <c r="J23" s="190">
        <v>0</v>
      </c>
      <c r="K23" s="188">
        <v>87</v>
      </c>
      <c r="L23" s="187">
        <v>132</v>
      </c>
      <c r="M23" s="187">
        <v>115</v>
      </c>
      <c r="N23" s="187">
        <v>83</v>
      </c>
      <c r="O23" s="188">
        <v>89</v>
      </c>
      <c r="P23" s="187">
        <f>SUM(J23:O23)</f>
        <v>506</v>
      </c>
      <c r="Q23" s="191">
        <f>I23+P23</f>
        <v>524</v>
      </c>
      <c r="R23" s="118"/>
    </row>
    <row r="24" spans="1:18" ht="18" customHeight="1">
      <c r="A24" s="118"/>
      <c r="B24" s="118"/>
      <c r="C24" s="130"/>
      <c r="D24" s="133"/>
      <c r="E24" s="283" t="s">
        <v>100</v>
      </c>
      <c r="F24" s="285"/>
      <c r="G24" s="187">
        <v>0</v>
      </c>
      <c r="H24" s="188">
        <v>4</v>
      </c>
      <c r="I24" s="189">
        <f>SUM(G24:H24)</f>
        <v>4</v>
      </c>
      <c r="J24" s="190">
        <v>0</v>
      </c>
      <c r="K24" s="188">
        <v>13</v>
      </c>
      <c r="L24" s="187">
        <v>30</v>
      </c>
      <c r="M24" s="187">
        <v>49</v>
      </c>
      <c r="N24" s="187">
        <v>23</v>
      </c>
      <c r="O24" s="188">
        <v>31</v>
      </c>
      <c r="P24" s="187">
        <f>SUM(J24:O24)</f>
        <v>146</v>
      </c>
      <c r="Q24" s="191">
        <f>I24+P24</f>
        <v>150</v>
      </c>
      <c r="R24" s="118"/>
    </row>
    <row r="25" spans="1:18" ht="18" customHeight="1">
      <c r="A25" s="118"/>
      <c r="B25" s="118"/>
      <c r="C25" s="130"/>
      <c r="D25" s="137"/>
      <c r="E25" s="283" t="s">
        <v>101</v>
      </c>
      <c r="F25" s="285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1</v>
      </c>
      <c r="M25" s="187">
        <v>1</v>
      </c>
      <c r="N25" s="187">
        <v>1</v>
      </c>
      <c r="O25" s="188">
        <v>4</v>
      </c>
      <c r="P25" s="187">
        <f>SUM(J25:O25)</f>
        <v>7</v>
      </c>
      <c r="Q25" s="191">
        <f>I25+P25</f>
        <v>7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5" ref="G26:Q26">SUM(G27:G29)</f>
        <v>258</v>
      </c>
      <c r="H26" s="188">
        <f t="shared" si="5"/>
        <v>194</v>
      </c>
      <c r="I26" s="189">
        <f t="shared" si="5"/>
        <v>452</v>
      </c>
      <c r="J26" s="190">
        <f t="shared" si="5"/>
        <v>7</v>
      </c>
      <c r="K26" s="188">
        <f t="shared" si="5"/>
        <v>571</v>
      </c>
      <c r="L26" s="187">
        <f t="shared" si="5"/>
        <v>844</v>
      </c>
      <c r="M26" s="187">
        <f t="shared" si="5"/>
        <v>679</v>
      </c>
      <c r="N26" s="187">
        <f t="shared" si="5"/>
        <v>439</v>
      </c>
      <c r="O26" s="188">
        <f t="shared" si="5"/>
        <v>478</v>
      </c>
      <c r="P26" s="187">
        <f t="shared" si="5"/>
        <v>3018</v>
      </c>
      <c r="Q26" s="191">
        <f t="shared" si="5"/>
        <v>3470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209</v>
      </c>
      <c r="H27" s="188">
        <v>173</v>
      </c>
      <c r="I27" s="189">
        <f>SUM(G27:H27)</f>
        <v>382</v>
      </c>
      <c r="J27" s="190">
        <v>1</v>
      </c>
      <c r="K27" s="188">
        <v>527</v>
      </c>
      <c r="L27" s="187">
        <v>807</v>
      </c>
      <c r="M27" s="187">
        <v>651</v>
      </c>
      <c r="N27" s="187">
        <v>426</v>
      </c>
      <c r="O27" s="188">
        <v>465</v>
      </c>
      <c r="P27" s="187">
        <f>SUM(J27:O27)</f>
        <v>2877</v>
      </c>
      <c r="Q27" s="191">
        <f>I27+P27</f>
        <v>3259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24</v>
      </c>
      <c r="H28" s="188">
        <v>8</v>
      </c>
      <c r="I28" s="189">
        <f>SUM(G28:H28)</f>
        <v>32</v>
      </c>
      <c r="J28" s="190">
        <v>1</v>
      </c>
      <c r="K28" s="188">
        <v>22</v>
      </c>
      <c r="L28" s="187">
        <v>22</v>
      </c>
      <c r="M28" s="187">
        <v>17</v>
      </c>
      <c r="N28" s="187">
        <v>9</v>
      </c>
      <c r="O28" s="188">
        <v>10</v>
      </c>
      <c r="P28" s="187">
        <f>SUM(J28:O28)</f>
        <v>81</v>
      </c>
      <c r="Q28" s="191">
        <f>I28+P28</f>
        <v>113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25</v>
      </c>
      <c r="H29" s="188">
        <v>13</v>
      </c>
      <c r="I29" s="189">
        <f>SUM(G29:H29)</f>
        <v>38</v>
      </c>
      <c r="J29" s="190">
        <v>5</v>
      </c>
      <c r="K29" s="188">
        <v>22</v>
      </c>
      <c r="L29" s="187">
        <v>15</v>
      </c>
      <c r="M29" s="187">
        <v>11</v>
      </c>
      <c r="N29" s="187">
        <v>4</v>
      </c>
      <c r="O29" s="188">
        <v>3</v>
      </c>
      <c r="P29" s="187">
        <f>SUM(J29:O29)</f>
        <v>60</v>
      </c>
      <c r="Q29" s="191">
        <f>I29+P29</f>
        <v>98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41</v>
      </c>
      <c r="H30" s="188">
        <v>17</v>
      </c>
      <c r="I30" s="189">
        <f>SUM(G30:H30)</f>
        <v>58</v>
      </c>
      <c r="J30" s="190">
        <v>0</v>
      </c>
      <c r="K30" s="188">
        <v>67</v>
      </c>
      <c r="L30" s="187">
        <v>61</v>
      </c>
      <c r="M30" s="187">
        <v>43</v>
      </c>
      <c r="N30" s="187">
        <v>41</v>
      </c>
      <c r="O30" s="188">
        <v>18</v>
      </c>
      <c r="P30" s="187">
        <f>SUM(J30:O30)</f>
        <v>230</v>
      </c>
      <c r="Q30" s="191">
        <f>I30+P30</f>
        <v>288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1691</v>
      </c>
      <c r="H31" s="193">
        <v>704</v>
      </c>
      <c r="I31" s="194">
        <f>SUM(G31:H31)</f>
        <v>2395</v>
      </c>
      <c r="J31" s="195">
        <v>3</v>
      </c>
      <c r="K31" s="193">
        <v>1735</v>
      </c>
      <c r="L31" s="192">
        <v>1257</v>
      </c>
      <c r="M31" s="192">
        <v>859</v>
      </c>
      <c r="N31" s="192">
        <v>472</v>
      </c>
      <c r="O31" s="193">
        <v>451</v>
      </c>
      <c r="P31" s="194">
        <f>SUM(J31:O31)</f>
        <v>4777</v>
      </c>
      <c r="Q31" s="196">
        <f>I31+P31</f>
        <v>7172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>SUM(G33:G38)</f>
        <v>1</v>
      </c>
      <c r="H32" s="183">
        <f>SUM(H33:H38)</f>
        <v>3</v>
      </c>
      <c r="I32" s="184">
        <f>SUM(I33:I38)</f>
        <v>4</v>
      </c>
      <c r="J32" s="185">
        <f aca="true" t="shared" si="6" ref="J32:Q32">SUM(J33:J38)</f>
        <v>0</v>
      </c>
      <c r="K32" s="183">
        <f t="shared" si="6"/>
        <v>99</v>
      </c>
      <c r="L32" s="182">
        <f t="shared" si="6"/>
        <v>123</v>
      </c>
      <c r="M32" s="182">
        <f t="shared" si="6"/>
        <v>119</v>
      </c>
      <c r="N32" s="182">
        <f t="shared" si="6"/>
        <v>86</v>
      </c>
      <c r="O32" s="183">
        <f t="shared" si="6"/>
        <v>56</v>
      </c>
      <c r="P32" s="182">
        <f t="shared" si="6"/>
        <v>483</v>
      </c>
      <c r="Q32" s="186">
        <f t="shared" si="6"/>
        <v>487</v>
      </c>
      <c r="R32" s="118"/>
    </row>
    <row r="33" spans="1:18" ht="18" customHeight="1">
      <c r="A33" s="118"/>
      <c r="B33" s="118"/>
      <c r="C33" s="130"/>
      <c r="D33" s="283" t="s">
        <v>78</v>
      </c>
      <c r="E33" s="284"/>
      <c r="F33" s="285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7" ref="P33:P38">SUM(J33:O33)</f>
        <v>0</v>
      </c>
      <c r="Q33" s="191">
        <f aca="true" t="shared" si="8" ref="Q33:Q38">I33+P33</f>
        <v>0</v>
      </c>
      <c r="R33" s="118"/>
    </row>
    <row r="34" spans="1:18" ht="18" customHeight="1">
      <c r="A34" s="118"/>
      <c r="B34" s="118"/>
      <c r="C34" s="130"/>
      <c r="D34" s="283" t="s">
        <v>79</v>
      </c>
      <c r="E34" s="284"/>
      <c r="F34" s="285"/>
      <c r="G34" s="187">
        <v>1</v>
      </c>
      <c r="H34" s="188">
        <v>1</v>
      </c>
      <c r="I34" s="189">
        <f>SUM(G34:H34)</f>
        <v>2</v>
      </c>
      <c r="J34" s="190">
        <v>0</v>
      </c>
      <c r="K34" s="188">
        <v>22</v>
      </c>
      <c r="L34" s="187">
        <v>18</v>
      </c>
      <c r="M34" s="187">
        <v>39</v>
      </c>
      <c r="N34" s="187">
        <v>29</v>
      </c>
      <c r="O34" s="188">
        <v>31</v>
      </c>
      <c r="P34" s="187">
        <f t="shared" si="7"/>
        <v>139</v>
      </c>
      <c r="Q34" s="191">
        <f t="shared" si="8"/>
        <v>141</v>
      </c>
      <c r="R34" s="118"/>
    </row>
    <row r="35" spans="1:18" ht="18" customHeight="1">
      <c r="A35" s="118"/>
      <c r="B35" s="118"/>
      <c r="C35" s="130"/>
      <c r="D35" s="283" t="s">
        <v>80</v>
      </c>
      <c r="E35" s="284"/>
      <c r="F35" s="285"/>
      <c r="G35" s="187">
        <v>0</v>
      </c>
      <c r="H35" s="188">
        <v>0</v>
      </c>
      <c r="I35" s="189">
        <f>SUM(G35:H35)</f>
        <v>0</v>
      </c>
      <c r="J35" s="190">
        <v>0</v>
      </c>
      <c r="K35" s="188">
        <v>3</v>
      </c>
      <c r="L35" s="187">
        <v>7</v>
      </c>
      <c r="M35" s="187">
        <v>5</v>
      </c>
      <c r="N35" s="187">
        <v>4</v>
      </c>
      <c r="O35" s="188">
        <v>6</v>
      </c>
      <c r="P35" s="187">
        <f t="shared" si="7"/>
        <v>25</v>
      </c>
      <c r="Q35" s="191">
        <f t="shared" si="8"/>
        <v>25</v>
      </c>
      <c r="R35" s="118"/>
    </row>
    <row r="36" spans="1:18" ht="18" customHeight="1">
      <c r="A36" s="118"/>
      <c r="B36" s="118"/>
      <c r="C36" s="130"/>
      <c r="D36" s="283" t="s">
        <v>81</v>
      </c>
      <c r="E36" s="284"/>
      <c r="F36" s="285"/>
      <c r="G36" s="198"/>
      <c r="H36" s="188">
        <v>2</v>
      </c>
      <c r="I36" s="189">
        <f>SUM(G36:H36)</f>
        <v>2</v>
      </c>
      <c r="J36" s="200"/>
      <c r="K36" s="188">
        <v>74</v>
      </c>
      <c r="L36" s="187">
        <v>98</v>
      </c>
      <c r="M36" s="187">
        <v>75</v>
      </c>
      <c r="N36" s="187">
        <v>53</v>
      </c>
      <c r="O36" s="188">
        <v>19</v>
      </c>
      <c r="P36" s="187">
        <f t="shared" si="7"/>
        <v>319</v>
      </c>
      <c r="Q36" s="191">
        <f t="shared" si="8"/>
        <v>321</v>
      </c>
      <c r="R36" s="118"/>
    </row>
    <row r="37" spans="1:18" ht="18" customHeight="1">
      <c r="A37" s="118"/>
      <c r="B37" s="118"/>
      <c r="C37" s="130"/>
      <c r="D37" s="283" t="s">
        <v>82</v>
      </c>
      <c r="E37" s="284"/>
      <c r="F37" s="285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7"/>
        <v>0</v>
      </c>
      <c r="Q37" s="191">
        <f t="shared" si="8"/>
        <v>0</v>
      </c>
      <c r="R37" s="118"/>
    </row>
    <row r="38" spans="1:18" ht="18" customHeight="1">
      <c r="A38" s="118"/>
      <c r="B38" s="118"/>
      <c r="C38" s="151"/>
      <c r="D38" s="300" t="s">
        <v>83</v>
      </c>
      <c r="E38" s="301"/>
      <c r="F38" s="302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7"/>
        <v>0</v>
      </c>
      <c r="Q38" s="196">
        <f t="shared" si="8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5</v>
      </c>
      <c r="I39" s="184">
        <f>SUM(I40:I42)</f>
        <v>5</v>
      </c>
      <c r="J39" s="203"/>
      <c r="K39" s="183">
        <f aca="true" t="shared" si="9" ref="K39:Q39">SUM(K40:K42)</f>
        <v>233</v>
      </c>
      <c r="L39" s="182">
        <f t="shared" si="9"/>
        <v>368</v>
      </c>
      <c r="M39" s="182">
        <f t="shared" si="9"/>
        <v>468</v>
      </c>
      <c r="N39" s="182">
        <f t="shared" si="9"/>
        <v>526</v>
      </c>
      <c r="O39" s="183">
        <f t="shared" si="9"/>
        <v>654</v>
      </c>
      <c r="P39" s="182">
        <f t="shared" si="9"/>
        <v>2249</v>
      </c>
      <c r="Q39" s="186">
        <f t="shared" si="9"/>
        <v>2254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5</v>
      </c>
      <c r="I40" s="189">
        <f>SUM(G40:H40)</f>
        <v>5</v>
      </c>
      <c r="J40" s="200"/>
      <c r="K40" s="188">
        <v>72</v>
      </c>
      <c r="L40" s="187">
        <v>142</v>
      </c>
      <c r="M40" s="187">
        <v>230</v>
      </c>
      <c r="N40" s="187">
        <v>263</v>
      </c>
      <c r="O40" s="188">
        <v>304</v>
      </c>
      <c r="P40" s="187">
        <f>SUM(J40:O40)</f>
        <v>1011</v>
      </c>
      <c r="Q40" s="191">
        <f>I40+P40</f>
        <v>1016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154</v>
      </c>
      <c r="L41" s="187">
        <v>219</v>
      </c>
      <c r="M41" s="187">
        <v>205</v>
      </c>
      <c r="N41" s="187">
        <v>177</v>
      </c>
      <c r="O41" s="188">
        <v>135</v>
      </c>
      <c r="P41" s="187">
        <f>SUM(J41:O41)</f>
        <v>890</v>
      </c>
      <c r="Q41" s="191">
        <f>I41+P41</f>
        <v>890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7</v>
      </c>
      <c r="L42" s="209">
        <v>7</v>
      </c>
      <c r="M42" s="209">
        <v>33</v>
      </c>
      <c r="N42" s="209">
        <v>86</v>
      </c>
      <c r="O42" s="208">
        <v>215</v>
      </c>
      <c r="P42" s="209">
        <f>SUM(J42:O42)</f>
        <v>348</v>
      </c>
      <c r="Q42" s="210">
        <f>I42+P42</f>
        <v>348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10" ref="G43:Q43">G12+G32+G39</f>
        <v>3974</v>
      </c>
      <c r="H43" s="212">
        <f t="shared" si="10"/>
        <v>1851</v>
      </c>
      <c r="I43" s="213">
        <f t="shared" si="10"/>
        <v>5825</v>
      </c>
      <c r="J43" s="214">
        <f>J12+J32+J39</f>
        <v>13</v>
      </c>
      <c r="K43" s="212">
        <f t="shared" si="10"/>
        <v>5434</v>
      </c>
      <c r="L43" s="211">
        <f t="shared" si="10"/>
        <v>4890</v>
      </c>
      <c r="M43" s="211">
        <f t="shared" si="10"/>
        <v>3937</v>
      </c>
      <c r="N43" s="211">
        <f t="shared" si="10"/>
        <v>2726</v>
      </c>
      <c r="O43" s="212">
        <f t="shared" si="10"/>
        <v>2979</v>
      </c>
      <c r="P43" s="211">
        <f t="shared" si="10"/>
        <v>19979</v>
      </c>
      <c r="Q43" s="215">
        <f t="shared" si="10"/>
        <v>25804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1" ref="G45:Q45">G46+G52+G55+G59+G61+G62</f>
        <v>4993967</v>
      </c>
      <c r="H45" s="183">
        <f t="shared" si="11"/>
        <v>3737240</v>
      </c>
      <c r="I45" s="184">
        <f t="shared" si="11"/>
        <v>8731207</v>
      </c>
      <c r="J45" s="185">
        <f t="shared" si="11"/>
        <v>11951</v>
      </c>
      <c r="K45" s="183">
        <f t="shared" si="11"/>
        <v>15129681</v>
      </c>
      <c r="L45" s="182">
        <f t="shared" si="11"/>
        <v>15652767</v>
      </c>
      <c r="M45" s="182">
        <f t="shared" si="11"/>
        <v>14327812</v>
      </c>
      <c r="N45" s="182">
        <f t="shared" si="11"/>
        <v>10058449</v>
      </c>
      <c r="O45" s="183">
        <f t="shared" si="11"/>
        <v>11604661</v>
      </c>
      <c r="P45" s="182">
        <f t="shared" si="11"/>
        <v>66785321</v>
      </c>
      <c r="Q45" s="186">
        <f t="shared" si="11"/>
        <v>75516528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2" ref="G46:Q46">SUM(G47:G51)</f>
        <v>2630331</v>
      </c>
      <c r="H46" s="188">
        <f t="shared" si="12"/>
        <v>1556533</v>
      </c>
      <c r="I46" s="189">
        <f t="shared" si="12"/>
        <v>4186864</v>
      </c>
      <c r="J46" s="190">
        <f>SUM(J47:J51)</f>
        <v>3917</v>
      </c>
      <c r="K46" s="188">
        <f t="shared" si="12"/>
        <v>6528795</v>
      </c>
      <c r="L46" s="187">
        <f t="shared" si="12"/>
        <v>6153274</v>
      </c>
      <c r="M46" s="187">
        <f t="shared" si="12"/>
        <v>6073607</v>
      </c>
      <c r="N46" s="187">
        <f t="shared" si="12"/>
        <v>4533567</v>
      </c>
      <c r="O46" s="188">
        <f t="shared" si="12"/>
        <v>7177817</v>
      </c>
      <c r="P46" s="187">
        <f t="shared" si="12"/>
        <v>30470977</v>
      </c>
      <c r="Q46" s="191">
        <f t="shared" si="12"/>
        <v>34657841</v>
      </c>
    </row>
    <row r="47" spans="3:17" ht="18" customHeight="1">
      <c r="C47" s="130"/>
      <c r="D47" s="133"/>
      <c r="E47" s="134" t="s">
        <v>92</v>
      </c>
      <c r="F47" s="135"/>
      <c r="G47" s="187">
        <v>2422358</v>
      </c>
      <c r="H47" s="188">
        <v>1306618</v>
      </c>
      <c r="I47" s="189">
        <f>SUM(G47:H47)</f>
        <v>3728976</v>
      </c>
      <c r="J47" s="190">
        <v>3917</v>
      </c>
      <c r="K47" s="188">
        <v>5594889</v>
      </c>
      <c r="L47" s="187">
        <v>4948053</v>
      </c>
      <c r="M47" s="187">
        <v>4526289</v>
      </c>
      <c r="N47" s="187">
        <v>3233750</v>
      </c>
      <c r="O47" s="188">
        <v>4452804</v>
      </c>
      <c r="P47" s="187">
        <f>SUM(J47:O47)</f>
        <v>22759702</v>
      </c>
      <c r="Q47" s="191">
        <f>I47+P47</f>
        <v>26488678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6832</v>
      </c>
      <c r="I48" s="189">
        <f>SUM(G48:H48)</f>
        <v>6832</v>
      </c>
      <c r="J48" s="190">
        <v>0</v>
      </c>
      <c r="K48" s="188">
        <v>21450</v>
      </c>
      <c r="L48" s="187">
        <v>101750</v>
      </c>
      <c r="M48" s="187">
        <v>163148</v>
      </c>
      <c r="N48" s="187">
        <v>246679</v>
      </c>
      <c r="O48" s="188">
        <v>889316</v>
      </c>
      <c r="P48" s="187">
        <f>SUM(J48:O48)</f>
        <v>1422343</v>
      </c>
      <c r="Q48" s="191">
        <f>I48+P48</f>
        <v>1429175</v>
      </c>
    </row>
    <row r="49" spans="3:17" ht="18" customHeight="1">
      <c r="C49" s="130"/>
      <c r="D49" s="133"/>
      <c r="E49" s="134" t="s">
        <v>94</v>
      </c>
      <c r="F49" s="135"/>
      <c r="G49" s="187">
        <v>147254</v>
      </c>
      <c r="H49" s="188">
        <v>196213</v>
      </c>
      <c r="I49" s="189">
        <f>SUM(G49:H49)</f>
        <v>343467</v>
      </c>
      <c r="J49" s="190">
        <v>0</v>
      </c>
      <c r="K49" s="188">
        <v>720196</v>
      </c>
      <c r="L49" s="187">
        <v>881281</v>
      </c>
      <c r="M49" s="187">
        <v>1206260</v>
      </c>
      <c r="N49" s="187">
        <v>891028</v>
      </c>
      <c r="O49" s="188">
        <v>1661917</v>
      </c>
      <c r="P49" s="187">
        <f>SUM(J49:O49)</f>
        <v>5360682</v>
      </c>
      <c r="Q49" s="191">
        <f>I49+P49</f>
        <v>5704149</v>
      </c>
    </row>
    <row r="50" spans="3:17" ht="18" customHeight="1">
      <c r="C50" s="130"/>
      <c r="D50" s="133"/>
      <c r="E50" s="134" t="s">
        <v>95</v>
      </c>
      <c r="F50" s="135"/>
      <c r="G50" s="187">
        <v>13939</v>
      </c>
      <c r="H50" s="188">
        <v>12440</v>
      </c>
      <c r="I50" s="189">
        <f>SUM(G50:H50)</f>
        <v>26379</v>
      </c>
      <c r="J50" s="190">
        <v>0</v>
      </c>
      <c r="K50" s="188">
        <v>35800</v>
      </c>
      <c r="L50" s="187">
        <v>49500</v>
      </c>
      <c r="M50" s="187">
        <v>39010</v>
      </c>
      <c r="N50" s="187">
        <v>21080</v>
      </c>
      <c r="O50" s="188">
        <v>30160</v>
      </c>
      <c r="P50" s="187">
        <f>SUM(J50:O50)</f>
        <v>175550</v>
      </c>
      <c r="Q50" s="191">
        <f>I50+P50</f>
        <v>201929</v>
      </c>
    </row>
    <row r="51" spans="3:17" ht="18" customHeight="1">
      <c r="C51" s="130"/>
      <c r="D51" s="133"/>
      <c r="E51" s="294" t="s">
        <v>105</v>
      </c>
      <c r="F51" s="295"/>
      <c r="G51" s="187">
        <v>46780</v>
      </c>
      <c r="H51" s="188">
        <v>34430</v>
      </c>
      <c r="I51" s="189">
        <f>SUM(G51:H51)</f>
        <v>81210</v>
      </c>
      <c r="J51" s="190">
        <v>0</v>
      </c>
      <c r="K51" s="188">
        <v>156460</v>
      </c>
      <c r="L51" s="187">
        <v>172690</v>
      </c>
      <c r="M51" s="187">
        <v>138900</v>
      </c>
      <c r="N51" s="187">
        <v>141030</v>
      </c>
      <c r="O51" s="188">
        <v>143620</v>
      </c>
      <c r="P51" s="187">
        <f>SUM(J51:O51)</f>
        <v>752700</v>
      </c>
      <c r="Q51" s="191">
        <f>I51+P51</f>
        <v>833910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3" ref="G52:Q52">SUM(G53:G54)</f>
        <v>1230843</v>
      </c>
      <c r="H52" s="188">
        <f t="shared" si="13"/>
        <v>1456399</v>
      </c>
      <c r="I52" s="189">
        <f t="shared" si="13"/>
        <v>2687242</v>
      </c>
      <c r="J52" s="190">
        <f t="shared" si="13"/>
        <v>3209</v>
      </c>
      <c r="K52" s="188">
        <f t="shared" si="13"/>
        <v>4899633</v>
      </c>
      <c r="L52" s="187">
        <f t="shared" si="13"/>
        <v>5182251</v>
      </c>
      <c r="M52" s="187">
        <f t="shared" si="13"/>
        <v>4137566</v>
      </c>
      <c r="N52" s="187">
        <f t="shared" si="13"/>
        <v>2379158</v>
      </c>
      <c r="O52" s="188">
        <f t="shared" si="13"/>
        <v>1418040</v>
      </c>
      <c r="P52" s="187">
        <f t="shared" si="13"/>
        <v>18019857</v>
      </c>
      <c r="Q52" s="191">
        <f t="shared" si="13"/>
        <v>20707099</v>
      </c>
    </row>
    <row r="53" spans="3:17" ht="18" customHeight="1">
      <c r="C53" s="130"/>
      <c r="D53" s="133"/>
      <c r="E53" s="137" t="s">
        <v>97</v>
      </c>
      <c r="F53" s="137"/>
      <c r="G53" s="187">
        <v>1038950</v>
      </c>
      <c r="H53" s="188">
        <v>1192822</v>
      </c>
      <c r="I53" s="189">
        <f>SUM(G53:H53)</f>
        <v>2231772</v>
      </c>
      <c r="J53" s="190">
        <v>3209</v>
      </c>
      <c r="K53" s="188">
        <v>3967419</v>
      </c>
      <c r="L53" s="187">
        <v>4106302</v>
      </c>
      <c r="M53" s="187">
        <v>3083323</v>
      </c>
      <c r="N53" s="187">
        <v>1813979</v>
      </c>
      <c r="O53" s="188">
        <v>1118358</v>
      </c>
      <c r="P53" s="187">
        <f>SUM(J53:O53)</f>
        <v>14092590</v>
      </c>
      <c r="Q53" s="191">
        <f>I53+P53</f>
        <v>16324362</v>
      </c>
    </row>
    <row r="54" spans="3:17" ht="18" customHeight="1">
      <c r="C54" s="130"/>
      <c r="D54" s="133"/>
      <c r="E54" s="137" t="s">
        <v>98</v>
      </c>
      <c r="F54" s="137"/>
      <c r="G54" s="187">
        <v>191893</v>
      </c>
      <c r="H54" s="188">
        <v>263577</v>
      </c>
      <c r="I54" s="189">
        <f>SUM(G54:H54)</f>
        <v>455470</v>
      </c>
      <c r="J54" s="190">
        <v>0</v>
      </c>
      <c r="K54" s="188">
        <v>932214</v>
      </c>
      <c r="L54" s="187">
        <v>1075949</v>
      </c>
      <c r="M54" s="187">
        <v>1054243</v>
      </c>
      <c r="N54" s="187">
        <v>565179</v>
      </c>
      <c r="O54" s="188">
        <v>299682</v>
      </c>
      <c r="P54" s="187">
        <f>SUM(J54:O54)</f>
        <v>3927267</v>
      </c>
      <c r="Q54" s="191">
        <f>I54+P54</f>
        <v>4382737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4" ref="G55:Q55">SUM(G56:G58)</f>
        <v>12497</v>
      </c>
      <c r="H55" s="188">
        <f t="shared" si="14"/>
        <v>52548</v>
      </c>
      <c r="I55" s="189">
        <f t="shared" si="14"/>
        <v>65045</v>
      </c>
      <c r="J55" s="190">
        <f t="shared" si="14"/>
        <v>0</v>
      </c>
      <c r="K55" s="188">
        <f t="shared" si="14"/>
        <v>454936</v>
      </c>
      <c r="L55" s="187">
        <f t="shared" si="14"/>
        <v>916785</v>
      </c>
      <c r="M55" s="187">
        <f t="shared" si="14"/>
        <v>1164676</v>
      </c>
      <c r="N55" s="187">
        <f t="shared" si="14"/>
        <v>889252</v>
      </c>
      <c r="O55" s="188">
        <f t="shared" si="14"/>
        <v>1082060</v>
      </c>
      <c r="P55" s="187">
        <f t="shared" si="14"/>
        <v>4507709</v>
      </c>
      <c r="Q55" s="191">
        <f t="shared" si="14"/>
        <v>4572754</v>
      </c>
    </row>
    <row r="56" spans="3:17" ht="18" customHeight="1">
      <c r="C56" s="130"/>
      <c r="D56" s="133"/>
      <c r="E56" s="134" t="s">
        <v>99</v>
      </c>
      <c r="F56" s="135"/>
      <c r="G56" s="187">
        <v>12497</v>
      </c>
      <c r="H56" s="188">
        <v>38988</v>
      </c>
      <c r="I56" s="189">
        <f>SUM(G56:H56)</f>
        <v>51485</v>
      </c>
      <c r="J56" s="190">
        <v>0</v>
      </c>
      <c r="K56" s="188">
        <v>363021</v>
      </c>
      <c r="L56" s="187">
        <v>740484</v>
      </c>
      <c r="M56" s="187">
        <v>818590</v>
      </c>
      <c r="N56" s="187">
        <v>690157</v>
      </c>
      <c r="O56" s="188">
        <v>807997</v>
      </c>
      <c r="P56" s="187">
        <f>SUM(J56:O56)</f>
        <v>3420249</v>
      </c>
      <c r="Q56" s="191">
        <f>I56+P56</f>
        <v>3471734</v>
      </c>
    </row>
    <row r="57" spans="3:17" ht="18" customHeight="1">
      <c r="C57" s="130"/>
      <c r="D57" s="133"/>
      <c r="E57" s="283" t="s">
        <v>100</v>
      </c>
      <c r="F57" s="285"/>
      <c r="G57" s="187">
        <v>0</v>
      </c>
      <c r="H57" s="188">
        <v>13560</v>
      </c>
      <c r="I57" s="189">
        <f>SUM(G57:H57)</f>
        <v>13560</v>
      </c>
      <c r="J57" s="190">
        <v>0</v>
      </c>
      <c r="K57" s="188">
        <v>91915</v>
      </c>
      <c r="L57" s="187">
        <v>164023</v>
      </c>
      <c r="M57" s="187">
        <v>323723</v>
      </c>
      <c r="N57" s="187">
        <v>196499</v>
      </c>
      <c r="O57" s="188">
        <v>247383</v>
      </c>
      <c r="P57" s="187">
        <f>SUM(J57:O57)</f>
        <v>1023543</v>
      </c>
      <c r="Q57" s="191">
        <f>I57+P57</f>
        <v>1037103</v>
      </c>
    </row>
    <row r="58" spans="3:17" ht="18" customHeight="1">
      <c r="C58" s="130"/>
      <c r="D58" s="137"/>
      <c r="E58" s="283" t="s">
        <v>101</v>
      </c>
      <c r="F58" s="285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12278</v>
      </c>
      <c r="M58" s="187">
        <v>22363</v>
      </c>
      <c r="N58" s="187">
        <v>2596</v>
      </c>
      <c r="O58" s="188">
        <v>26680</v>
      </c>
      <c r="P58" s="187">
        <f>SUM(J58:O58)</f>
        <v>63917</v>
      </c>
      <c r="Q58" s="191">
        <f>I58+P58</f>
        <v>63917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5" ref="G59:Q59">G60</f>
        <v>154420</v>
      </c>
      <c r="H59" s="188">
        <f t="shared" si="15"/>
        <v>110106</v>
      </c>
      <c r="I59" s="189">
        <f t="shared" si="15"/>
        <v>264526</v>
      </c>
      <c r="J59" s="190">
        <f t="shared" si="15"/>
        <v>2225</v>
      </c>
      <c r="K59" s="188">
        <f t="shared" si="15"/>
        <v>419528</v>
      </c>
      <c r="L59" s="187">
        <f t="shared" si="15"/>
        <v>1050347</v>
      </c>
      <c r="M59" s="187">
        <f t="shared" si="15"/>
        <v>1009744</v>
      </c>
      <c r="N59" s="187">
        <f t="shared" si="15"/>
        <v>757858</v>
      </c>
      <c r="O59" s="188">
        <f t="shared" si="15"/>
        <v>895640</v>
      </c>
      <c r="P59" s="187">
        <f t="shared" si="15"/>
        <v>4135342</v>
      </c>
      <c r="Q59" s="191">
        <f t="shared" si="15"/>
        <v>4399868</v>
      </c>
    </row>
    <row r="60" spans="3:17" ht="18" customHeight="1">
      <c r="C60" s="130"/>
      <c r="D60" s="133"/>
      <c r="E60" s="134" t="s">
        <v>102</v>
      </c>
      <c r="F60" s="135"/>
      <c r="G60" s="187">
        <v>154420</v>
      </c>
      <c r="H60" s="188">
        <v>110106</v>
      </c>
      <c r="I60" s="189">
        <f>SUM(G60:H60)</f>
        <v>264526</v>
      </c>
      <c r="J60" s="190">
        <v>2225</v>
      </c>
      <c r="K60" s="188">
        <v>419528</v>
      </c>
      <c r="L60" s="187">
        <v>1050347</v>
      </c>
      <c r="M60" s="187">
        <v>1009744</v>
      </c>
      <c r="N60" s="187">
        <v>757858</v>
      </c>
      <c r="O60" s="188">
        <v>895640</v>
      </c>
      <c r="P60" s="187">
        <f>SUM(J60:O60)</f>
        <v>4135342</v>
      </c>
      <c r="Q60" s="191">
        <f>I60+P60</f>
        <v>4399868</v>
      </c>
    </row>
    <row r="61" spans="3:17" ht="18" customHeight="1">
      <c r="C61" s="158"/>
      <c r="D61" s="134" t="s">
        <v>106</v>
      </c>
      <c r="E61" s="136"/>
      <c r="F61" s="136"/>
      <c r="G61" s="218">
        <v>247726</v>
      </c>
      <c r="H61" s="218">
        <v>261804</v>
      </c>
      <c r="I61" s="219">
        <f>SUM(G61:H61)</f>
        <v>509530</v>
      </c>
      <c r="J61" s="220">
        <v>0</v>
      </c>
      <c r="K61" s="218">
        <v>1126039</v>
      </c>
      <c r="L61" s="221">
        <v>1115610</v>
      </c>
      <c r="M61" s="221">
        <v>839019</v>
      </c>
      <c r="N61" s="221">
        <v>892224</v>
      </c>
      <c r="O61" s="218">
        <v>447244</v>
      </c>
      <c r="P61" s="221">
        <f>SUM(J61:O61)</f>
        <v>4420136</v>
      </c>
      <c r="Q61" s="222">
        <f>I61+P61</f>
        <v>4929666</v>
      </c>
    </row>
    <row r="62" spans="3:17" ht="18" customHeight="1">
      <c r="C62" s="145"/>
      <c r="D62" s="146" t="s">
        <v>107</v>
      </c>
      <c r="E62" s="147"/>
      <c r="F62" s="147"/>
      <c r="G62" s="192">
        <v>718150</v>
      </c>
      <c r="H62" s="193">
        <v>299850</v>
      </c>
      <c r="I62" s="194">
        <f>SUM(G62:H62)</f>
        <v>1018000</v>
      </c>
      <c r="J62" s="195">
        <v>2600</v>
      </c>
      <c r="K62" s="193">
        <v>1700750</v>
      </c>
      <c r="L62" s="192">
        <v>1234500</v>
      </c>
      <c r="M62" s="192">
        <v>1103200</v>
      </c>
      <c r="N62" s="192">
        <v>606390</v>
      </c>
      <c r="O62" s="193">
        <v>583860</v>
      </c>
      <c r="P62" s="194">
        <f>SUM(J62:O62)</f>
        <v>5231300</v>
      </c>
      <c r="Q62" s="196">
        <f>I62+P62</f>
        <v>6249300</v>
      </c>
    </row>
    <row r="63" spans="3:17" ht="18" customHeight="1">
      <c r="C63" s="127" t="s">
        <v>77</v>
      </c>
      <c r="D63" s="148"/>
      <c r="E63" s="149"/>
      <c r="F63" s="150"/>
      <c r="G63" s="182">
        <f>SUM(G64:G69)</f>
        <v>4140</v>
      </c>
      <c r="H63" s="183">
        <f aca="true" t="shared" si="16" ref="H63:Q63">SUM(H64:H69)</f>
        <v>58549</v>
      </c>
      <c r="I63" s="184">
        <f t="shared" si="16"/>
        <v>62689</v>
      </c>
      <c r="J63" s="185">
        <f t="shared" si="16"/>
        <v>0</v>
      </c>
      <c r="K63" s="183">
        <f t="shared" si="16"/>
        <v>2131410</v>
      </c>
      <c r="L63" s="182">
        <f t="shared" si="16"/>
        <v>2804689</v>
      </c>
      <c r="M63" s="182">
        <f t="shared" si="16"/>
        <v>2473448</v>
      </c>
      <c r="N63" s="182">
        <f t="shared" si="16"/>
        <v>1682236</v>
      </c>
      <c r="O63" s="183">
        <f t="shared" si="16"/>
        <v>986037</v>
      </c>
      <c r="P63" s="182">
        <f t="shared" si="16"/>
        <v>10077820</v>
      </c>
      <c r="Q63" s="186">
        <f t="shared" si="16"/>
        <v>10140509</v>
      </c>
    </row>
    <row r="64" spans="3:17" ht="18" customHeight="1">
      <c r="C64" s="130"/>
      <c r="D64" s="283" t="s">
        <v>78</v>
      </c>
      <c r="E64" s="284"/>
      <c r="F64" s="285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7" ref="P64:P69">SUM(J64:O64)</f>
        <v>0</v>
      </c>
      <c r="Q64" s="191">
        <f aca="true" t="shared" si="18" ref="Q64:Q69">I64+P64</f>
        <v>0</v>
      </c>
    </row>
    <row r="65" spans="3:17" ht="18" customHeight="1">
      <c r="C65" s="130"/>
      <c r="D65" s="283" t="s">
        <v>79</v>
      </c>
      <c r="E65" s="284"/>
      <c r="F65" s="285"/>
      <c r="G65" s="187">
        <v>4140</v>
      </c>
      <c r="H65" s="188">
        <v>7027</v>
      </c>
      <c r="I65" s="189">
        <f>SUM(G65:H65)</f>
        <v>11167</v>
      </c>
      <c r="J65" s="190">
        <v>0</v>
      </c>
      <c r="K65" s="188">
        <v>132075</v>
      </c>
      <c r="L65" s="187">
        <v>141046</v>
      </c>
      <c r="M65" s="187">
        <v>361335</v>
      </c>
      <c r="N65" s="187">
        <v>271328</v>
      </c>
      <c r="O65" s="188">
        <v>303354</v>
      </c>
      <c r="P65" s="187">
        <f t="shared" si="17"/>
        <v>1209138</v>
      </c>
      <c r="Q65" s="191">
        <f t="shared" si="18"/>
        <v>1220305</v>
      </c>
    </row>
    <row r="66" spans="3:17" ht="18" customHeight="1">
      <c r="C66" s="130"/>
      <c r="D66" s="283" t="s">
        <v>80</v>
      </c>
      <c r="E66" s="284"/>
      <c r="F66" s="285"/>
      <c r="G66" s="187">
        <v>0</v>
      </c>
      <c r="H66" s="188">
        <v>0</v>
      </c>
      <c r="I66" s="189">
        <f>SUM(G66:H66)</f>
        <v>0</v>
      </c>
      <c r="J66" s="190">
        <v>0</v>
      </c>
      <c r="K66" s="188">
        <v>34290</v>
      </c>
      <c r="L66" s="187">
        <v>114275</v>
      </c>
      <c r="M66" s="187">
        <v>116430</v>
      </c>
      <c r="N66" s="187">
        <v>68786</v>
      </c>
      <c r="O66" s="188">
        <v>169020</v>
      </c>
      <c r="P66" s="187">
        <f t="shared" si="17"/>
        <v>502801</v>
      </c>
      <c r="Q66" s="191">
        <f t="shared" si="18"/>
        <v>502801</v>
      </c>
    </row>
    <row r="67" spans="3:17" ht="18" customHeight="1">
      <c r="C67" s="130"/>
      <c r="D67" s="283" t="s">
        <v>81</v>
      </c>
      <c r="E67" s="284"/>
      <c r="F67" s="285"/>
      <c r="G67" s="198"/>
      <c r="H67" s="188">
        <v>51522</v>
      </c>
      <c r="I67" s="189">
        <f>SUM(G67:H67)</f>
        <v>51522</v>
      </c>
      <c r="J67" s="200"/>
      <c r="K67" s="188">
        <v>1965045</v>
      </c>
      <c r="L67" s="187">
        <v>2549368</v>
      </c>
      <c r="M67" s="187">
        <v>1995683</v>
      </c>
      <c r="N67" s="187">
        <v>1342122</v>
      </c>
      <c r="O67" s="188">
        <v>513663</v>
      </c>
      <c r="P67" s="187">
        <f t="shared" si="17"/>
        <v>8365881</v>
      </c>
      <c r="Q67" s="191">
        <f t="shared" si="18"/>
        <v>8417403</v>
      </c>
    </row>
    <row r="68" spans="3:17" ht="18" customHeight="1">
      <c r="C68" s="130"/>
      <c r="D68" s="283" t="s">
        <v>82</v>
      </c>
      <c r="E68" s="284"/>
      <c r="F68" s="285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7"/>
        <v>0</v>
      </c>
      <c r="Q68" s="191">
        <f t="shared" si="18"/>
        <v>0</v>
      </c>
    </row>
    <row r="69" spans="3:17" ht="18" customHeight="1">
      <c r="C69" s="151"/>
      <c r="D69" s="300" t="s">
        <v>83</v>
      </c>
      <c r="E69" s="301"/>
      <c r="F69" s="302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7"/>
        <v>0</v>
      </c>
      <c r="Q69" s="196">
        <f t="shared" si="18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105389</v>
      </c>
      <c r="I70" s="184">
        <f>SUM(I71:I73)</f>
        <v>105389</v>
      </c>
      <c r="J70" s="203"/>
      <c r="K70" s="183">
        <f aca="true" t="shared" si="19" ref="K70:Q70">SUM(K71:K73)</f>
        <v>5301580</v>
      </c>
      <c r="L70" s="182">
        <f t="shared" si="19"/>
        <v>8800833</v>
      </c>
      <c r="M70" s="182">
        <f t="shared" si="19"/>
        <v>12238375</v>
      </c>
      <c r="N70" s="182">
        <f t="shared" si="19"/>
        <v>15162446</v>
      </c>
      <c r="O70" s="183">
        <f t="shared" si="19"/>
        <v>21355883</v>
      </c>
      <c r="P70" s="182">
        <f t="shared" si="19"/>
        <v>62859117</v>
      </c>
      <c r="Q70" s="186">
        <f t="shared" si="19"/>
        <v>62964506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105389</v>
      </c>
      <c r="I71" s="189">
        <f>SUM(G71:H71)</f>
        <v>105389</v>
      </c>
      <c r="J71" s="200"/>
      <c r="K71" s="188">
        <v>1479613</v>
      </c>
      <c r="L71" s="187">
        <v>3152557</v>
      </c>
      <c r="M71" s="187">
        <v>5509145</v>
      </c>
      <c r="N71" s="187">
        <v>7132542</v>
      </c>
      <c r="O71" s="188">
        <v>8751290</v>
      </c>
      <c r="P71" s="187">
        <f>SUM(J71:O71)</f>
        <v>26025147</v>
      </c>
      <c r="Q71" s="191">
        <f>I71+P71</f>
        <v>26130536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3643036</v>
      </c>
      <c r="L72" s="187">
        <v>5434550</v>
      </c>
      <c r="M72" s="187">
        <v>5525226</v>
      </c>
      <c r="N72" s="187">
        <v>5029706</v>
      </c>
      <c r="O72" s="188">
        <v>3815411</v>
      </c>
      <c r="P72" s="187">
        <f>SUM(J72:O72)</f>
        <v>23447929</v>
      </c>
      <c r="Q72" s="191">
        <f>I72+P72</f>
        <v>23447929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178931</v>
      </c>
      <c r="L73" s="209">
        <v>213726</v>
      </c>
      <c r="M73" s="209">
        <v>1204004</v>
      </c>
      <c r="N73" s="209">
        <v>3000198</v>
      </c>
      <c r="O73" s="208">
        <v>8789182</v>
      </c>
      <c r="P73" s="209">
        <f>SUM(J73:O73)</f>
        <v>13386041</v>
      </c>
      <c r="Q73" s="210">
        <f>I73+P73</f>
        <v>13386041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20" ref="G74:Q74">G45+G63+G70</f>
        <v>4998107</v>
      </c>
      <c r="H74" s="212">
        <f t="shared" si="20"/>
        <v>3901178</v>
      </c>
      <c r="I74" s="213">
        <f t="shared" si="20"/>
        <v>8899285</v>
      </c>
      <c r="J74" s="214">
        <f t="shared" si="20"/>
        <v>11951</v>
      </c>
      <c r="K74" s="212">
        <f t="shared" si="20"/>
        <v>22562671</v>
      </c>
      <c r="L74" s="211">
        <f t="shared" si="20"/>
        <v>27258289</v>
      </c>
      <c r="M74" s="211">
        <f t="shared" si="20"/>
        <v>29039635</v>
      </c>
      <c r="N74" s="211">
        <f t="shared" si="20"/>
        <v>26903131</v>
      </c>
      <c r="O74" s="212">
        <f t="shared" si="20"/>
        <v>33946581</v>
      </c>
      <c r="P74" s="211">
        <f t="shared" si="20"/>
        <v>139722258</v>
      </c>
      <c r="Q74" s="215">
        <f t="shared" si="20"/>
        <v>148621543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1" ref="G76:Q76">G77+G83+G86+G90+G94+G95</f>
        <v>56637769</v>
      </c>
      <c r="H76" s="183">
        <f t="shared" si="21"/>
        <v>41365418</v>
      </c>
      <c r="I76" s="184">
        <f t="shared" si="21"/>
        <v>98003187</v>
      </c>
      <c r="J76" s="185">
        <f t="shared" si="21"/>
        <v>481386</v>
      </c>
      <c r="K76" s="223">
        <f t="shared" si="21"/>
        <v>162362962</v>
      </c>
      <c r="L76" s="182">
        <f t="shared" si="21"/>
        <v>166826065</v>
      </c>
      <c r="M76" s="182">
        <f t="shared" si="21"/>
        <v>152553660</v>
      </c>
      <c r="N76" s="182">
        <f t="shared" si="21"/>
        <v>106309706</v>
      </c>
      <c r="O76" s="183">
        <f t="shared" si="21"/>
        <v>122540982</v>
      </c>
      <c r="P76" s="182">
        <f t="shared" si="21"/>
        <v>711074761</v>
      </c>
      <c r="Q76" s="186">
        <f t="shared" si="21"/>
        <v>809077948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2" ref="G77:Q77">SUM(G78:G82)</f>
        <v>27805982</v>
      </c>
      <c r="H77" s="188">
        <f t="shared" si="22"/>
        <v>16431811</v>
      </c>
      <c r="I77" s="189">
        <f t="shared" si="22"/>
        <v>44237793</v>
      </c>
      <c r="J77" s="190">
        <f t="shared" si="22"/>
        <v>41520</v>
      </c>
      <c r="K77" s="224">
        <f t="shared" si="22"/>
        <v>68949336</v>
      </c>
      <c r="L77" s="187">
        <f t="shared" si="22"/>
        <v>64948851</v>
      </c>
      <c r="M77" s="187">
        <f t="shared" si="22"/>
        <v>64060975</v>
      </c>
      <c r="N77" s="187">
        <f t="shared" si="22"/>
        <v>47786959</v>
      </c>
      <c r="O77" s="188">
        <f t="shared" si="22"/>
        <v>75627016</v>
      </c>
      <c r="P77" s="187">
        <f t="shared" si="22"/>
        <v>321414657</v>
      </c>
      <c r="Q77" s="191">
        <f t="shared" si="22"/>
        <v>365652450</v>
      </c>
    </row>
    <row r="78" spans="3:17" ht="18" customHeight="1">
      <c r="C78" s="130"/>
      <c r="D78" s="133"/>
      <c r="E78" s="134" t="s">
        <v>92</v>
      </c>
      <c r="F78" s="135"/>
      <c r="G78" s="187">
        <v>25661777</v>
      </c>
      <c r="H78" s="188">
        <v>13848026</v>
      </c>
      <c r="I78" s="189">
        <f>SUM(G78:H78)</f>
        <v>39509803</v>
      </c>
      <c r="J78" s="190">
        <v>41520</v>
      </c>
      <c r="K78" s="224">
        <v>59299509</v>
      </c>
      <c r="L78" s="187">
        <v>52468244</v>
      </c>
      <c r="M78" s="187">
        <v>47996156</v>
      </c>
      <c r="N78" s="187">
        <v>34276491</v>
      </c>
      <c r="O78" s="188">
        <v>47176619</v>
      </c>
      <c r="P78" s="187">
        <f>SUM(J78:O78)</f>
        <v>241258539</v>
      </c>
      <c r="Q78" s="191">
        <f>I78+P78</f>
        <v>280768342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72419</v>
      </c>
      <c r="I79" s="189">
        <f>SUM(G79:H79)</f>
        <v>72419</v>
      </c>
      <c r="J79" s="190">
        <v>0</v>
      </c>
      <c r="K79" s="224">
        <v>227370</v>
      </c>
      <c r="L79" s="187">
        <v>1078550</v>
      </c>
      <c r="M79" s="187">
        <v>1729368</v>
      </c>
      <c r="N79" s="187">
        <v>2614797</v>
      </c>
      <c r="O79" s="188">
        <v>9417824</v>
      </c>
      <c r="P79" s="187">
        <f>SUM(J79:O79)</f>
        <v>15067909</v>
      </c>
      <c r="Q79" s="191">
        <f>I79+P79</f>
        <v>15140328</v>
      </c>
    </row>
    <row r="80" spans="3:17" ht="18" customHeight="1">
      <c r="C80" s="130"/>
      <c r="D80" s="133"/>
      <c r="E80" s="134" t="s">
        <v>94</v>
      </c>
      <c r="F80" s="135"/>
      <c r="G80" s="187">
        <v>1531440</v>
      </c>
      <c r="H80" s="188">
        <v>2037690</v>
      </c>
      <c r="I80" s="189">
        <f>SUM(G80:H80)</f>
        <v>3569130</v>
      </c>
      <c r="J80" s="190">
        <v>0</v>
      </c>
      <c r="K80" s="224">
        <v>7485537</v>
      </c>
      <c r="L80" s="187">
        <v>9160357</v>
      </c>
      <c r="M80" s="187">
        <v>12540747</v>
      </c>
      <c r="N80" s="187">
        <v>9266139</v>
      </c>
      <c r="O80" s="188">
        <v>17282709</v>
      </c>
      <c r="P80" s="187">
        <f>SUM(J80:O80)</f>
        <v>55735489</v>
      </c>
      <c r="Q80" s="191">
        <f>I80+P80</f>
        <v>59304619</v>
      </c>
    </row>
    <row r="81" spans="3:17" ht="18" customHeight="1">
      <c r="C81" s="130"/>
      <c r="D81" s="133"/>
      <c r="E81" s="134" t="s">
        <v>95</v>
      </c>
      <c r="F81" s="135"/>
      <c r="G81" s="187">
        <v>144965</v>
      </c>
      <c r="H81" s="188">
        <v>129376</v>
      </c>
      <c r="I81" s="189">
        <f>SUM(G81:H81)</f>
        <v>274341</v>
      </c>
      <c r="J81" s="190">
        <v>0</v>
      </c>
      <c r="K81" s="224">
        <v>372320</v>
      </c>
      <c r="L81" s="187">
        <v>514800</v>
      </c>
      <c r="M81" s="187">
        <v>405704</v>
      </c>
      <c r="N81" s="187">
        <v>219232</v>
      </c>
      <c r="O81" s="188">
        <v>313664</v>
      </c>
      <c r="P81" s="187">
        <f>SUM(J81:O81)</f>
        <v>1825720</v>
      </c>
      <c r="Q81" s="191">
        <f>I81+P81</f>
        <v>2100061</v>
      </c>
    </row>
    <row r="82" spans="3:17" ht="18" customHeight="1">
      <c r="C82" s="130"/>
      <c r="D82" s="133"/>
      <c r="E82" s="294" t="s">
        <v>105</v>
      </c>
      <c r="F82" s="295"/>
      <c r="G82" s="187">
        <v>467800</v>
      </c>
      <c r="H82" s="188">
        <v>344300</v>
      </c>
      <c r="I82" s="189">
        <f>SUM(G82:H82)</f>
        <v>812100</v>
      </c>
      <c r="J82" s="190">
        <v>0</v>
      </c>
      <c r="K82" s="224">
        <v>1564600</v>
      </c>
      <c r="L82" s="187">
        <v>1726900</v>
      </c>
      <c r="M82" s="187">
        <v>1389000</v>
      </c>
      <c r="N82" s="187">
        <v>1410300</v>
      </c>
      <c r="O82" s="188">
        <v>1436200</v>
      </c>
      <c r="P82" s="187">
        <f>SUM(J82:O82)</f>
        <v>7527000</v>
      </c>
      <c r="Q82" s="191">
        <f>I82+P82</f>
        <v>8339100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3" ref="G83:Q83">SUM(G84:G85)</f>
        <v>13005285</v>
      </c>
      <c r="H83" s="188">
        <f t="shared" si="23"/>
        <v>15374101</v>
      </c>
      <c r="I83" s="189">
        <f t="shared" si="23"/>
        <v>28379386</v>
      </c>
      <c r="J83" s="190">
        <f t="shared" si="23"/>
        <v>34016</v>
      </c>
      <c r="K83" s="224">
        <f t="shared" si="23"/>
        <v>51720396</v>
      </c>
      <c r="L83" s="187">
        <f t="shared" si="23"/>
        <v>54673611</v>
      </c>
      <c r="M83" s="187">
        <f t="shared" si="23"/>
        <v>43633695</v>
      </c>
      <c r="N83" s="187">
        <f t="shared" si="23"/>
        <v>25105970</v>
      </c>
      <c r="O83" s="188">
        <f t="shared" si="23"/>
        <v>14965155</v>
      </c>
      <c r="P83" s="187">
        <f t="shared" si="23"/>
        <v>190132843</v>
      </c>
      <c r="Q83" s="191">
        <f t="shared" si="23"/>
        <v>218512229</v>
      </c>
    </row>
    <row r="84" spans="3:17" ht="18" customHeight="1">
      <c r="C84" s="130"/>
      <c r="D84" s="133"/>
      <c r="E84" s="137" t="s">
        <v>97</v>
      </c>
      <c r="F84" s="137"/>
      <c r="G84" s="187">
        <v>11011477</v>
      </c>
      <c r="H84" s="188">
        <v>12632901</v>
      </c>
      <c r="I84" s="189">
        <f>SUM(G84:H84)</f>
        <v>23644378</v>
      </c>
      <c r="J84" s="190">
        <v>34016</v>
      </c>
      <c r="K84" s="224">
        <v>42030644</v>
      </c>
      <c r="L84" s="187">
        <v>43486158</v>
      </c>
      <c r="M84" s="187">
        <v>32671687</v>
      </c>
      <c r="N84" s="187">
        <v>19228139</v>
      </c>
      <c r="O84" s="188">
        <v>11849267</v>
      </c>
      <c r="P84" s="187">
        <f>SUM(J84:O84)</f>
        <v>149299911</v>
      </c>
      <c r="Q84" s="191">
        <f>I84+P84</f>
        <v>172944289</v>
      </c>
    </row>
    <row r="85" spans="3:17" ht="18" customHeight="1">
      <c r="C85" s="130"/>
      <c r="D85" s="133"/>
      <c r="E85" s="137" t="s">
        <v>98</v>
      </c>
      <c r="F85" s="137"/>
      <c r="G85" s="187">
        <v>1993808</v>
      </c>
      <c r="H85" s="188">
        <v>2741200</v>
      </c>
      <c r="I85" s="189">
        <f>SUM(G85:H85)</f>
        <v>4735008</v>
      </c>
      <c r="J85" s="190">
        <v>0</v>
      </c>
      <c r="K85" s="224">
        <v>9689752</v>
      </c>
      <c r="L85" s="187">
        <v>11187453</v>
      </c>
      <c r="M85" s="187">
        <v>10962008</v>
      </c>
      <c r="N85" s="187">
        <v>5877831</v>
      </c>
      <c r="O85" s="188">
        <v>3115888</v>
      </c>
      <c r="P85" s="187">
        <f>SUM(J85:O85)</f>
        <v>40832932</v>
      </c>
      <c r="Q85" s="191">
        <f>I85+P85</f>
        <v>45567940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4" ref="G86:Q86">SUM(G87:G89)</f>
        <v>129967</v>
      </c>
      <c r="H86" s="188">
        <f t="shared" si="24"/>
        <v>542332</v>
      </c>
      <c r="I86" s="189">
        <f t="shared" si="24"/>
        <v>672299</v>
      </c>
      <c r="J86" s="190">
        <f t="shared" si="24"/>
        <v>0</v>
      </c>
      <c r="K86" s="224">
        <f t="shared" si="24"/>
        <v>4728425</v>
      </c>
      <c r="L86" s="187">
        <f t="shared" si="24"/>
        <v>9523736</v>
      </c>
      <c r="M86" s="187">
        <f t="shared" si="24"/>
        <v>12121654</v>
      </c>
      <c r="N86" s="187">
        <f t="shared" si="24"/>
        <v>9248184</v>
      </c>
      <c r="O86" s="188">
        <f t="shared" si="24"/>
        <v>11251592</v>
      </c>
      <c r="P86" s="187">
        <f t="shared" si="24"/>
        <v>46873591</v>
      </c>
      <c r="Q86" s="191">
        <f t="shared" si="24"/>
        <v>47545890</v>
      </c>
    </row>
    <row r="87" spans="3:17" ht="18" customHeight="1">
      <c r="C87" s="130"/>
      <c r="D87" s="133"/>
      <c r="E87" s="134" t="s">
        <v>99</v>
      </c>
      <c r="F87" s="135"/>
      <c r="G87" s="187">
        <v>129967</v>
      </c>
      <c r="H87" s="188">
        <v>401309</v>
      </c>
      <c r="I87" s="189">
        <f>SUM(G87:H87)</f>
        <v>531276</v>
      </c>
      <c r="J87" s="190">
        <v>0</v>
      </c>
      <c r="K87" s="224">
        <v>3772516</v>
      </c>
      <c r="L87" s="187">
        <v>7690216</v>
      </c>
      <c r="M87" s="187">
        <v>8522450</v>
      </c>
      <c r="N87" s="187">
        <v>7177605</v>
      </c>
      <c r="O87" s="188">
        <v>8401561</v>
      </c>
      <c r="P87" s="187">
        <f>SUM(J87:O87)</f>
        <v>35564348</v>
      </c>
      <c r="Q87" s="191">
        <f>I87+P87</f>
        <v>36095624</v>
      </c>
    </row>
    <row r="88" spans="3:17" ht="18" customHeight="1">
      <c r="C88" s="130"/>
      <c r="D88" s="133"/>
      <c r="E88" s="283" t="s">
        <v>100</v>
      </c>
      <c r="F88" s="285"/>
      <c r="G88" s="187">
        <v>0</v>
      </c>
      <c r="H88" s="188">
        <v>141023</v>
      </c>
      <c r="I88" s="189">
        <f>SUM(G88:H88)</f>
        <v>141023</v>
      </c>
      <c r="J88" s="190">
        <v>0</v>
      </c>
      <c r="K88" s="224">
        <v>955909</v>
      </c>
      <c r="L88" s="187">
        <v>1705829</v>
      </c>
      <c r="M88" s="187">
        <v>3366705</v>
      </c>
      <c r="N88" s="187">
        <v>2043581</v>
      </c>
      <c r="O88" s="188">
        <v>2572771</v>
      </c>
      <c r="P88" s="187">
        <f>SUM(J88:O88)</f>
        <v>10644795</v>
      </c>
      <c r="Q88" s="191">
        <f>I88+P88</f>
        <v>10785818</v>
      </c>
    </row>
    <row r="89" spans="3:17" ht="18" customHeight="1">
      <c r="C89" s="130"/>
      <c r="D89" s="137"/>
      <c r="E89" s="283" t="s">
        <v>101</v>
      </c>
      <c r="F89" s="285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127691</v>
      </c>
      <c r="M89" s="187">
        <v>232499</v>
      </c>
      <c r="N89" s="187">
        <v>26998</v>
      </c>
      <c r="O89" s="188">
        <v>277260</v>
      </c>
      <c r="P89" s="187">
        <f>SUM(J89:O89)</f>
        <v>664448</v>
      </c>
      <c r="Q89" s="191">
        <f>I89+P89</f>
        <v>664448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5" ref="G90:Q90">SUM(G91:G93)</f>
        <v>5465458</v>
      </c>
      <c r="H90" s="188">
        <f t="shared" si="25"/>
        <v>3070081</v>
      </c>
      <c r="I90" s="189">
        <f t="shared" si="25"/>
        <v>8535539</v>
      </c>
      <c r="J90" s="190">
        <f t="shared" si="25"/>
        <v>378290</v>
      </c>
      <c r="K90" s="188">
        <f t="shared" si="25"/>
        <v>7032346</v>
      </c>
      <c r="L90" s="187">
        <f t="shared" si="25"/>
        <v>12785629</v>
      </c>
      <c r="M90" s="187">
        <f t="shared" si="25"/>
        <v>12182278</v>
      </c>
      <c r="N90" s="187">
        <f t="shared" si="25"/>
        <v>8293335</v>
      </c>
      <c r="O90" s="188">
        <f t="shared" si="25"/>
        <v>9785352</v>
      </c>
      <c r="P90" s="187">
        <f t="shared" si="25"/>
        <v>50457230</v>
      </c>
      <c r="Q90" s="191">
        <f t="shared" si="25"/>
        <v>58992769</v>
      </c>
    </row>
    <row r="91" spans="3:17" ht="18" customHeight="1">
      <c r="C91" s="130"/>
      <c r="D91" s="133"/>
      <c r="E91" s="139" t="s">
        <v>102</v>
      </c>
      <c r="F91" s="135"/>
      <c r="G91" s="187">
        <v>1544200</v>
      </c>
      <c r="H91" s="188">
        <v>1101060</v>
      </c>
      <c r="I91" s="189">
        <f>SUM(G91:H91)</f>
        <v>2645260</v>
      </c>
      <c r="J91" s="190">
        <v>22250</v>
      </c>
      <c r="K91" s="188">
        <v>4195280</v>
      </c>
      <c r="L91" s="187">
        <v>10503470</v>
      </c>
      <c r="M91" s="187">
        <v>10097440</v>
      </c>
      <c r="N91" s="187">
        <v>7578580</v>
      </c>
      <c r="O91" s="188">
        <v>8956400</v>
      </c>
      <c r="P91" s="187">
        <f>SUM(J91:O91)</f>
        <v>41353420</v>
      </c>
      <c r="Q91" s="191">
        <f>I91+P91</f>
        <v>43998680</v>
      </c>
    </row>
    <row r="92" spans="3:17" ht="18" customHeight="1">
      <c r="C92" s="130"/>
      <c r="D92" s="140"/>
      <c r="E92" s="137" t="s">
        <v>74</v>
      </c>
      <c r="F92" s="141"/>
      <c r="G92" s="187">
        <v>425974</v>
      </c>
      <c r="H92" s="188">
        <v>223170</v>
      </c>
      <c r="I92" s="189">
        <f>SUM(G92:H92)</f>
        <v>649144</v>
      </c>
      <c r="J92" s="190">
        <v>15120</v>
      </c>
      <c r="K92" s="188">
        <v>684171</v>
      </c>
      <c r="L92" s="187">
        <v>817722</v>
      </c>
      <c r="M92" s="187">
        <v>505840</v>
      </c>
      <c r="N92" s="187">
        <v>322975</v>
      </c>
      <c r="O92" s="188">
        <v>551552</v>
      </c>
      <c r="P92" s="187">
        <f>SUM(J92:O92)</f>
        <v>2897380</v>
      </c>
      <c r="Q92" s="191">
        <f>I92+P92</f>
        <v>3546524</v>
      </c>
    </row>
    <row r="93" spans="3:17" ht="18" customHeight="1">
      <c r="C93" s="130"/>
      <c r="D93" s="142"/>
      <c r="E93" s="134" t="s">
        <v>75</v>
      </c>
      <c r="F93" s="143"/>
      <c r="G93" s="187">
        <v>3495284</v>
      </c>
      <c r="H93" s="188">
        <v>1745851</v>
      </c>
      <c r="I93" s="189">
        <f>SUM(G93:H93)</f>
        <v>5241135</v>
      </c>
      <c r="J93" s="190">
        <v>340920</v>
      </c>
      <c r="K93" s="188">
        <v>2152895</v>
      </c>
      <c r="L93" s="187">
        <v>1464437</v>
      </c>
      <c r="M93" s="187">
        <v>1578998</v>
      </c>
      <c r="N93" s="187">
        <v>391780</v>
      </c>
      <c r="O93" s="188">
        <v>277400</v>
      </c>
      <c r="P93" s="187">
        <f>SUM(J93:O93)</f>
        <v>6206430</v>
      </c>
      <c r="Q93" s="191">
        <f>I93+P93</f>
        <v>11447565</v>
      </c>
    </row>
    <row r="94" spans="3:17" ht="18" customHeight="1">
      <c r="C94" s="130"/>
      <c r="D94" s="133" t="s">
        <v>76</v>
      </c>
      <c r="E94" s="144"/>
      <c r="F94" s="144"/>
      <c r="G94" s="187">
        <v>2618687</v>
      </c>
      <c r="H94" s="188">
        <v>2768683</v>
      </c>
      <c r="I94" s="189">
        <f>SUM(G94:H94)</f>
        <v>5387370</v>
      </c>
      <c r="J94" s="190">
        <v>0</v>
      </c>
      <c r="K94" s="188">
        <v>11911439</v>
      </c>
      <c r="L94" s="187">
        <v>11814958</v>
      </c>
      <c r="M94" s="187">
        <v>8863790</v>
      </c>
      <c r="N94" s="187">
        <v>9449084</v>
      </c>
      <c r="O94" s="188">
        <v>4725603</v>
      </c>
      <c r="P94" s="187">
        <f>SUM(J94:O94)</f>
        <v>46764874</v>
      </c>
      <c r="Q94" s="191">
        <f>I94+P94</f>
        <v>52152244</v>
      </c>
    </row>
    <row r="95" spans="3:17" ht="18" customHeight="1">
      <c r="C95" s="145"/>
      <c r="D95" s="146" t="s">
        <v>103</v>
      </c>
      <c r="E95" s="147"/>
      <c r="F95" s="147"/>
      <c r="G95" s="192">
        <v>7612390</v>
      </c>
      <c r="H95" s="193">
        <v>3178410</v>
      </c>
      <c r="I95" s="194">
        <f>SUM(G95:H95)</f>
        <v>10790800</v>
      </c>
      <c r="J95" s="195">
        <v>27560</v>
      </c>
      <c r="K95" s="193">
        <v>18021020</v>
      </c>
      <c r="L95" s="192">
        <v>13079280</v>
      </c>
      <c r="M95" s="192">
        <v>11691268</v>
      </c>
      <c r="N95" s="192">
        <v>6426174</v>
      </c>
      <c r="O95" s="193">
        <v>6186264</v>
      </c>
      <c r="P95" s="194">
        <f>SUM(J95:O95)</f>
        <v>55431566</v>
      </c>
      <c r="Q95" s="196">
        <f>I95+P95</f>
        <v>66222366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6" ref="G96:P96">SUM(G97:G102)</f>
        <v>43884</v>
      </c>
      <c r="H96" s="183">
        <f t="shared" si="26"/>
        <v>620618</v>
      </c>
      <c r="I96" s="184">
        <f t="shared" si="26"/>
        <v>664502</v>
      </c>
      <c r="J96" s="185">
        <f t="shared" si="26"/>
        <v>0</v>
      </c>
      <c r="K96" s="223">
        <f t="shared" si="26"/>
        <v>22626213</v>
      </c>
      <c r="L96" s="182">
        <f t="shared" si="26"/>
        <v>29650370</v>
      </c>
      <c r="M96" s="182">
        <f t="shared" si="26"/>
        <v>26154861</v>
      </c>
      <c r="N96" s="182">
        <f t="shared" si="26"/>
        <v>17796995</v>
      </c>
      <c r="O96" s="183">
        <f t="shared" si="26"/>
        <v>10451975</v>
      </c>
      <c r="P96" s="182">
        <f t="shared" si="26"/>
        <v>106680414</v>
      </c>
      <c r="Q96" s="186">
        <f>SUM(Q97:Q102)</f>
        <v>107344916</v>
      </c>
    </row>
    <row r="97" spans="3:17" ht="18" customHeight="1">
      <c r="C97" s="130"/>
      <c r="D97" s="283" t="s">
        <v>78</v>
      </c>
      <c r="E97" s="284"/>
      <c r="F97" s="285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7" ref="P97:P102">SUM(J97:O97)</f>
        <v>0</v>
      </c>
      <c r="Q97" s="191">
        <f aca="true" t="shared" si="28" ref="Q97:Q102">I97+P97</f>
        <v>0</v>
      </c>
    </row>
    <row r="98" spans="3:17" ht="18" customHeight="1">
      <c r="C98" s="130"/>
      <c r="D98" s="283" t="s">
        <v>79</v>
      </c>
      <c r="E98" s="284"/>
      <c r="F98" s="285"/>
      <c r="G98" s="187">
        <v>43884</v>
      </c>
      <c r="H98" s="188">
        <v>74486</v>
      </c>
      <c r="I98" s="189">
        <f>SUM(G98:H98)</f>
        <v>118370</v>
      </c>
      <c r="J98" s="190">
        <v>0</v>
      </c>
      <c r="K98" s="224">
        <v>1396172</v>
      </c>
      <c r="L98" s="187">
        <v>1495081</v>
      </c>
      <c r="M98" s="187">
        <v>3830143</v>
      </c>
      <c r="N98" s="187">
        <v>2876066</v>
      </c>
      <c r="O98" s="188">
        <v>3215541</v>
      </c>
      <c r="P98" s="187">
        <f t="shared" si="27"/>
        <v>12813003</v>
      </c>
      <c r="Q98" s="191">
        <f>I98+P98</f>
        <v>12931373</v>
      </c>
    </row>
    <row r="99" spans="3:17" ht="18" customHeight="1">
      <c r="C99" s="130"/>
      <c r="D99" s="283" t="s">
        <v>80</v>
      </c>
      <c r="E99" s="284"/>
      <c r="F99" s="285"/>
      <c r="G99" s="187">
        <v>0</v>
      </c>
      <c r="H99" s="188">
        <v>0</v>
      </c>
      <c r="I99" s="189">
        <f>SUM(G99:H99)</f>
        <v>0</v>
      </c>
      <c r="J99" s="190">
        <v>0</v>
      </c>
      <c r="K99" s="224">
        <v>363474</v>
      </c>
      <c r="L99" s="187">
        <v>1211315</v>
      </c>
      <c r="M99" s="187">
        <v>1234155</v>
      </c>
      <c r="N99" s="187">
        <v>729131</v>
      </c>
      <c r="O99" s="188">
        <v>1791612</v>
      </c>
      <c r="P99" s="187">
        <f>SUM(J99:O99)</f>
        <v>5329687</v>
      </c>
      <c r="Q99" s="191">
        <f t="shared" si="28"/>
        <v>5329687</v>
      </c>
    </row>
    <row r="100" spans="3:17" ht="18" customHeight="1">
      <c r="C100" s="130"/>
      <c r="D100" s="283" t="s">
        <v>81</v>
      </c>
      <c r="E100" s="284"/>
      <c r="F100" s="285"/>
      <c r="G100" s="198"/>
      <c r="H100" s="188">
        <v>546132</v>
      </c>
      <c r="I100" s="189">
        <f>SUM(G100:H100)</f>
        <v>546132</v>
      </c>
      <c r="J100" s="200"/>
      <c r="K100" s="224">
        <v>20866567</v>
      </c>
      <c r="L100" s="187">
        <v>26943974</v>
      </c>
      <c r="M100" s="187">
        <v>21090563</v>
      </c>
      <c r="N100" s="187">
        <v>14191798</v>
      </c>
      <c r="O100" s="188">
        <v>5444822</v>
      </c>
      <c r="P100" s="187">
        <f t="shared" si="27"/>
        <v>88537724</v>
      </c>
      <c r="Q100" s="191">
        <f t="shared" si="28"/>
        <v>89083856</v>
      </c>
    </row>
    <row r="101" spans="3:17" ht="18" customHeight="1">
      <c r="C101" s="130"/>
      <c r="D101" s="283" t="s">
        <v>82</v>
      </c>
      <c r="E101" s="284"/>
      <c r="F101" s="285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7"/>
        <v>0</v>
      </c>
      <c r="Q101" s="191">
        <f t="shared" si="28"/>
        <v>0</v>
      </c>
    </row>
    <row r="102" spans="3:17" ht="18" customHeight="1">
      <c r="C102" s="151"/>
      <c r="D102" s="300" t="s">
        <v>83</v>
      </c>
      <c r="E102" s="301"/>
      <c r="F102" s="302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7"/>
        <v>0</v>
      </c>
      <c r="Q102" s="196">
        <f t="shared" si="28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1090575</v>
      </c>
      <c r="I103" s="184">
        <f>SUM(I104:I106)</f>
        <v>1090575</v>
      </c>
      <c r="J103" s="203"/>
      <c r="K103" s="223">
        <f aca="true" t="shared" si="29" ref="K103:P103">SUM(K104:K106)</f>
        <v>54961456</v>
      </c>
      <c r="L103" s="182">
        <f t="shared" si="29"/>
        <v>91328152</v>
      </c>
      <c r="M103" s="182">
        <f t="shared" si="29"/>
        <v>126890757</v>
      </c>
      <c r="N103" s="182">
        <f t="shared" si="29"/>
        <v>157252193</v>
      </c>
      <c r="O103" s="183">
        <f t="shared" si="29"/>
        <v>221033581</v>
      </c>
      <c r="P103" s="182">
        <f t="shared" si="29"/>
        <v>651466139</v>
      </c>
      <c r="Q103" s="186">
        <f>SUM(Q104:Q106)</f>
        <v>652556714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1090575</v>
      </c>
      <c r="I104" s="189">
        <f>SUM(G104:H104)</f>
        <v>1090575</v>
      </c>
      <c r="J104" s="200"/>
      <c r="K104" s="224">
        <v>15418579</v>
      </c>
      <c r="L104" s="187">
        <v>32710410</v>
      </c>
      <c r="M104" s="187">
        <v>57083355</v>
      </c>
      <c r="N104" s="187">
        <v>73979247</v>
      </c>
      <c r="O104" s="188">
        <v>90752681</v>
      </c>
      <c r="P104" s="187">
        <f>SUM(J104:O104)</f>
        <v>269944272</v>
      </c>
      <c r="Q104" s="191">
        <f>I104+P104</f>
        <v>271034847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37774644</v>
      </c>
      <c r="L105" s="187">
        <v>56418231</v>
      </c>
      <c r="M105" s="187">
        <v>57421229</v>
      </c>
      <c r="N105" s="187">
        <v>52233384</v>
      </c>
      <c r="O105" s="188">
        <v>39587892</v>
      </c>
      <c r="P105" s="187">
        <f>SUM(J105:O105)</f>
        <v>243435380</v>
      </c>
      <c r="Q105" s="191">
        <f>I105+P105</f>
        <v>243435380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1768233</v>
      </c>
      <c r="L106" s="209">
        <v>2199511</v>
      </c>
      <c r="M106" s="209">
        <v>12386173</v>
      </c>
      <c r="N106" s="209">
        <v>31039562</v>
      </c>
      <c r="O106" s="208">
        <v>90693008</v>
      </c>
      <c r="P106" s="209">
        <f>SUM(J106:O106)</f>
        <v>138086487</v>
      </c>
      <c r="Q106" s="210">
        <f>I106+P106</f>
        <v>138086487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30" ref="G107:P107">G76+G96+G103</f>
        <v>56681653</v>
      </c>
      <c r="H107" s="212">
        <f t="shared" si="30"/>
        <v>43076611</v>
      </c>
      <c r="I107" s="213">
        <f t="shared" si="30"/>
        <v>99758264</v>
      </c>
      <c r="J107" s="214">
        <f t="shared" si="30"/>
        <v>481386</v>
      </c>
      <c r="K107" s="227">
        <f t="shared" si="30"/>
        <v>239950631</v>
      </c>
      <c r="L107" s="211">
        <f t="shared" si="30"/>
        <v>287804587</v>
      </c>
      <c r="M107" s="211">
        <f t="shared" si="30"/>
        <v>305599278</v>
      </c>
      <c r="N107" s="211">
        <f t="shared" si="30"/>
        <v>281358894</v>
      </c>
      <c r="O107" s="212">
        <f t="shared" si="30"/>
        <v>354026538</v>
      </c>
      <c r="P107" s="211">
        <f t="shared" si="30"/>
        <v>1469221314</v>
      </c>
      <c r="Q107" s="215">
        <f>Q76+Q96+Q103</f>
        <v>1568979578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1" ref="G109:Q109">G110+G116+G119+G123+G127+G128</f>
        <v>51735101</v>
      </c>
      <c r="H109" s="183">
        <f t="shared" si="31"/>
        <v>37534713</v>
      </c>
      <c r="I109" s="184">
        <f t="shared" si="31"/>
        <v>89269814</v>
      </c>
      <c r="J109" s="185">
        <f t="shared" si="31"/>
        <v>436000</v>
      </c>
      <c r="K109" s="223">
        <f t="shared" si="31"/>
        <v>147927597</v>
      </c>
      <c r="L109" s="182">
        <f t="shared" si="31"/>
        <v>151442190</v>
      </c>
      <c r="M109" s="182">
        <f t="shared" si="31"/>
        <v>138466735</v>
      </c>
      <c r="N109" s="182">
        <f t="shared" si="31"/>
        <v>96320946</v>
      </c>
      <c r="O109" s="183">
        <f t="shared" si="31"/>
        <v>110875990</v>
      </c>
      <c r="P109" s="182">
        <f t="shared" si="31"/>
        <v>645469458</v>
      </c>
      <c r="Q109" s="186">
        <f t="shared" si="31"/>
        <v>734739272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2" ref="G110:Q110">SUM(G111:G115)</f>
        <v>25025359</v>
      </c>
      <c r="H110" s="188">
        <f t="shared" si="32"/>
        <v>14776767</v>
      </c>
      <c r="I110" s="189">
        <f t="shared" si="32"/>
        <v>39802126</v>
      </c>
      <c r="J110" s="190">
        <f t="shared" si="32"/>
        <v>37367</v>
      </c>
      <c r="K110" s="224">
        <f t="shared" si="32"/>
        <v>62053756</v>
      </c>
      <c r="L110" s="187">
        <f t="shared" si="32"/>
        <v>58453542</v>
      </c>
      <c r="M110" s="187">
        <f t="shared" si="32"/>
        <v>57654539</v>
      </c>
      <c r="N110" s="187">
        <f t="shared" si="32"/>
        <v>43008026</v>
      </c>
      <c r="O110" s="188">
        <f t="shared" si="32"/>
        <v>68039930</v>
      </c>
      <c r="P110" s="187">
        <f t="shared" si="32"/>
        <v>289247160</v>
      </c>
      <c r="Q110" s="191">
        <f t="shared" si="32"/>
        <v>329049286</v>
      </c>
    </row>
    <row r="111" spans="3:17" ht="18" customHeight="1">
      <c r="C111" s="130"/>
      <c r="D111" s="133"/>
      <c r="E111" s="134" t="s">
        <v>92</v>
      </c>
      <c r="F111" s="135"/>
      <c r="G111" s="187">
        <v>23095595</v>
      </c>
      <c r="H111" s="188">
        <v>12451382</v>
      </c>
      <c r="I111" s="189">
        <f>SUM(G111:H111)</f>
        <v>35546977</v>
      </c>
      <c r="J111" s="190">
        <v>37367</v>
      </c>
      <c r="K111" s="224">
        <v>53368981</v>
      </c>
      <c r="L111" s="187">
        <v>47221071</v>
      </c>
      <c r="M111" s="187">
        <v>43196300</v>
      </c>
      <c r="N111" s="187">
        <v>30848685</v>
      </c>
      <c r="O111" s="188">
        <v>42438658</v>
      </c>
      <c r="P111" s="187">
        <f>SUM(J111:O111)</f>
        <v>217111062</v>
      </c>
      <c r="Q111" s="191">
        <f>I111+P111</f>
        <v>252658039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65177</v>
      </c>
      <c r="I112" s="189">
        <f>SUM(G112:H112)</f>
        <v>65177</v>
      </c>
      <c r="J112" s="190">
        <v>0</v>
      </c>
      <c r="K112" s="224">
        <v>204633</v>
      </c>
      <c r="L112" s="187">
        <v>970694</v>
      </c>
      <c r="M112" s="187">
        <v>1556429</v>
      </c>
      <c r="N112" s="187">
        <v>2353315</v>
      </c>
      <c r="O112" s="188">
        <v>8476032</v>
      </c>
      <c r="P112" s="187">
        <f>SUM(J112:O112)</f>
        <v>13561103</v>
      </c>
      <c r="Q112" s="191">
        <f>I112+P112</f>
        <v>13626280</v>
      </c>
    </row>
    <row r="113" spans="3:17" ht="18" customHeight="1">
      <c r="C113" s="130"/>
      <c r="D113" s="133"/>
      <c r="E113" s="134" t="s">
        <v>94</v>
      </c>
      <c r="F113" s="135"/>
      <c r="G113" s="187">
        <v>1378278</v>
      </c>
      <c r="H113" s="188">
        <v>1833902</v>
      </c>
      <c r="I113" s="189">
        <f>SUM(G113:H113)</f>
        <v>3212180</v>
      </c>
      <c r="J113" s="190">
        <v>0</v>
      </c>
      <c r="K113" s="224">
        <v>6736923</v>
      </c>
      <c r="L113" s="187">
        <v>8244258</v>
      </c>
      <c r="M113" s="187">
        <v>11286584</v>
      </c>
      <c r="N113" s="187">
        <v>8339452</v>
      </c>
      <c r="O113" s="188">
        <v>15550367</v>
      </c>
      <c r="P113" s="187">
        <f>SUM(J113:O113)</f>
        <v>50157584</v>
      </c>
      <c r="Q113" s="191">
        <f>I113+P113</f>
        <v>53369764</v>
      </c>
    </row>
    <row r="114" spans="3:17" ht="18" customHeight="1">
      <c r="C114" s="130"/>
      <c r="D114" s="133"/>
      <c r="E114" s="134" t="s">
        <v>95</v>
      </c>
      <c r="F114" s="135"/>
      <c r="G114" s="187">
        <v>130466</v>
      </c>
      <c r="H114" s="188">
        <v>116436</v>
      </c>
      <c r="I114" s="189">
        <f>SUM(G114:H114)</f>
        <v>246902</v>
      </c>
      <c r="J114" s="190">
        <v>0</v>
      </c>
      <c r="K114" s="224">
        <v>335079</v>
      </c>
      <c r="L114" s="187">
        <v>463309</v>
      </c>
      <c r="M114" s="187">
        <v>365126</v>
      </c>
      <c r="N114" s="187">
        <v>197304</v>
      </c>
      <c r="O114" s="188">
        <v>282293</v>
      </c>
      <c r="P114" s="187">
        <f>SUM(J114:O114)</f>
        <v>1643111</v>
      </c>
      <c r="Q114" s="191">
        <f>I114+P114</f>
        <v>1890013</v>
      </c>
    </row>
    <row r="115" spans="3:17" ht="18" customHeight="1">
      <c r="C115" s="130"/>
      <c r="D115" s="133"/>
      <c r="E115" s="294" t="s">
        <v>105</v>
      </c>
      <c r="F115" s="295"/>
      <c r="G115" s="187">
        <v>421020</v>
      </c>
      <c r="H115" s="188">
        <v>309870</v>
      </c>
      <c r="I115" s="189">
        <f>SUM(G115:H115)</f>
        <v>730890</v>
      </c>
      <c r="J115" s="190">
        <v>0</v>
      </c>
      <c r="K115" s="224">
        <v>1408140</v>
      </c>
      <c r="L115" s="187">
        <v>1554210</v>
      </c>
      <c r="M115" s="187">
        <v>1250100</v>
      </c>
      <c r="N115" s="187">
        <v>1269270</v>
      </c>
      <c r="O115" s="188">
        <v>1292580</v>
      </c>
      <c r="P115" s="187">
        <f>SUM(J115:O115)</f>
        <v>6774300</v>
      </c>
      <c r="Q115" s="191">
        <f>I115+P115</f>
        <v>7505190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3" ref="G116:Q116">SUM(G117:G118)</f>
        <v>11704670</v>
      </c>
      <c r="H116" s="188">
        <f t="shared" si="33"/>
        <v>13836561</v>
      </c>
      <c r="I116" s="189">
        <f t="shared" si="33"/>
        <v>25541231</v>
      </c>
      <c r="J116" s="190">
        <f t="shared" si="33"/>
        <v>30613</v>
      </c>
      <c r="K116" s="224">
        <f t="shared" si="33"/>
        <v>46547901</v>
      </c>
      <c r="L116" s="187">
        <f t="shared" si="33"/>
        <v>49205913</v>
      </c>
      <c r="M116" s="187">
        <f t="shared" si="33"/>
        <v>39270067</v>
      </c>
      <c r="N116" s="187">
        <f t="shared" si="33"/>
        <v>22595257</v>
      </c>
      <c r="O116" s="188">
        <f t="shared" si="33"/>
        <v>13468566</v>
      </c>
      <c r="P116" s="187">
        <f t="shared" si="33"/>
        <v>171118317</v>
      </c>
      <c r="Q116" s="191">
        <f t="shared" si="33"/>
        <v>196659548</v>
      </c>
    </row>
    <row r="117" spans="3:17" ht="18" customHeight="1">
      <c r="C117" s="130"/>
      <c r="D117" s="133"/>
      <c r="E117" s="137" t="s">
        <v>97</v>
      </c>
      <c r="F117" s="137"/>
      <c r="G117" s="187">
        <v>9910257</v>
      </c>
      <c r="H117" s="188">
        <v>11369522</v>
      </c>
      <c r="I117" s="189">
        <f>SUM(G117:H117)</f>
        <v>21279779</v>
      </c>
      <c r="J117" s="190">
        <v>30613</v>
      </c>
      <c r="K117" s="224">
        <v>37827199</v>
      </c>
      <c r="L117" s="187">
        <v>39137281</v>
      </c>
      <c r="M117" s="187">
        <v>29404331</v>
      </c>
      <c r="N117" s="187">
        <v>17305236</v>
      </c>
      <c r="O117" s="188">
        <v>10664286</v>
      </c>
      <c r="P117" s="187">
        <f>SUM(J117:O117)</f>
        <v>134368946</v>
      </c>
      <c r="Q117" s="191">
        <f>I117+P117</f>
        <v>155648725</v>
      </c>
    </row>
    <row r="118" spans="3:17" ht="18" customHeight="1">
      <c r="C118" s="130"/>
      <c r="D118" s="133"/>
      <c r="E118" s="137" t="s">
        <v>98</v>
      </c>
      <c r="F118" s="137"/>
      <c r="G118" s="187">
        <v>1794413</v>
      </c>
      <c r="H118" s="188">
        <v>2467039</v>
      </c>
      <c r="I118" s="189">
        <f>SUM(G118:H118)</f>
        <v>4261452</v>
      </c>
      <c r="J118" s="190">
        <v>0</v>
      </c>
      <c r="K118" s="224">
        <v>8720702</v>
      </c>
      <c r="L118" s="187">
        <v>10068632</v>
      </c>
      <c r="M118" s="187">
        <v>9865736</v>
      </c>
      <c r="N118" s="187">
        <v>5290021</v>
      </c>
      <c r="O118" s="188">
        <v>2804280</v>
      </c>
      <c r="P118" s="187">
        <f>SUM(J118:O118)</f>
        <v>36749371</v>
      </c>
      <c r="Q118" s="191">
        <f>I118+P118</f>
        <v>41010823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4" ref="G119:Q119">SUM(G120:G122)</f>
        <v>116968</v>
      </c>
      <c r="H119" s="188">
        <f t="shared" si="34"/>
        <v>488094</v>
      </c>
      <c r="I119" s="189">
        <f t="shared" si="34"/>
        <v>605062</v>
      </c>
      <c r="J119" s="190">
        <f t="shared" si="34"/>
        <v>0</v>
      </c>
      <c r="K119" s="224">
        <f t="shared" si="34"/>
        <v>4255540</v>
      </c>
      <c r="L119" s="187">
        <f t="shared" si="34"/>
        <v>8571289</v>
      </c>
      <c r="M119" s="187">
        <f t="shared" si="34"/>
        <v>10909413</v>
      </c>
      <c r="N119" s="187">
        <f t="shared" si="34"/>
        <v>8323325</v>
      </c>
      <c r="O119" s="188">
        <f t="shared" si="34"/>
        <v>10126375</v>
      </c>
      <c r="P119" s="187">
        <f t="shared" si="34"/>
        <v>42185942</v>
      </c>
      <c r="Q119" s="191">
        <f t="shared" si="34"/>
        <v>42791004</v>
      </c>
    </row>
    <row r="120" spans="3:17" ht="18" customHeight="1">
      <c r="C120" s="130"/>
      <c r="D120" s="133"/>
      <c r="E120" s="134" t="s">
        <v>99</v>
      </c>
      <c r="F120" s="135"/>
      <c r="G120" s="187">
        <v>116968</v>
      </c>
      <c r="H120" s="188">
        <v>361175</v>
      </c>
      <c r="I120" s="189">
        <f>SUM(G120:H120)</f>
        <v>478143</v>
      </c>
      <c r="J120" s="190">
        <v>0</v>
      </c>
      <c r="K120" s="224">
        <v>3395229</v>
      </c>
      <c r="L120" s="187">
        <v>6921138</v>
      </c>
      <c r="M120" s="187">
        <v>7670148</v>
      </c>
      <c r="N120" s="187">
        <v>6459815</v>
      </c>
      <c r="O120" s="188">
        <v>7561362</v>
      </c>
      <c r="P120" s="187">
        <f>SUM(J120:O120)</f>
        <v>32007692</v>
      </c>
      <c r="Q120" s="191">
        <f>I120+P120</f>
        <v>32485835</v>
      </c>
    </row>
    <row r="121" spans="3:17" ht="18" customHeight="1">
      <c r="C121" s="130"/>
      <c r="D121" s="133"/>
      <c r="E121" s="283" t="s">
        <v>100</v>
      </c>
      <c r="F121" s="285"/>
      <c r="G121" s="187">
        <v>0</v>
      </c>
      <c r="H121" s="188">
        <v>126919</v>
      </c>
      <c r="I121" s="189">
        <f>SUM(G121:H121)</f>
        <v>126919</v>
      </c>
      <c r="J121" s="190">
        <v>0</v>
      </c>
      <c r="K121" s="224">
        <v>860311</v>
      </c>
      <c r="L121" s="187">
        <v>1535230</v>
      </c>
      <c r="M121" s="187">
        <v>3030016</v>
      </c>
      <c r="N121" s="187">
        <v>1839212</v>
      </c>
      <c r="O121" s="188">
        <v>2315481</v>
      </c>
      <c r="P121" s="187">
        <f>SUM(J121:O121)</f>
        <v>9580250</v>
      </c>
      <c r="Q121" s="191">
        <f>I121+P121</f>
        <v>9707169</v>
      </c>
    </row>
    <row r="122" spans="3:17" ht="18" customHeight="1">
      <c r="C122" s="130"/>
      <c r="D122" s="137"/>
      <c r="E122" s="283" t="s">
        <v>101</v>
      </c>
      <c r="F122" s="285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114921</v>
      </c>
      <c r="M122" s="187">
        <v>209249</v>
      </c>
      <c r="N122" s="187">
        <v>24298</v>
      </c>
      <c r="O122" s="188">
        <v>249532</v>
      </c>
      <c r="P122" s="187">
        <f>SUM(J122:O122)</f>
        <v>598000</v>
      </c>
      <c r="Q122" s="191">
        <f>I122+P122</f>
        <v>598000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5" ref="G123:Q123">SUM(G124:G126)</f>
        <v>4918907</v>
      </c>
      <c r="H123" s="188">
        <f t="shared" si="35"/>
        <v>2763072</v>
      </c>
      <c r="I123" s="189">
        <f t="shared" si="35"/>
        <v>7681979</v>
      </c>
      <c r="J123" s="190">
        <f t="shared" si="35"/>
        <v>340460</v>
      </c>
      <c r="K123" s="188">
        <f t="shared" si="35"/>
        <v>6329108</v>
      </c>
      <c r="L123" s="187">
        <f t="shared" si="35"/>
        <v>11498738</v>
      </c>
      <c r="M123" s="187">
        <f t="shared" si="35"/>
        <v>10964049</v>
      </c>
      <c r="N123" s="187">
        <f t="shared" si="35"/>
        <v>7464000</v>
      </c>
      <c r="O123" s="188">
        <f t="shared" si="35"/>
        <v>8801815</v>
      </c>
      <c r="P123" s="187">
        <f t="shared" si="35"/>
        <v>45398170</v>
      </c>
      <c r="Q123" s="191">
        <f t="shared" si="35"/>
        <v>53080149</v>
      </c>
    </row>
    <row r="124" spans="3:17" ht="18" customHeight="1">
      <c r="C124" s="130"/>
      <c r="D124" s="133"/>
      <c r="E124" s="139" t="s">
        <v>102</v>
      </c>
      <c r="F124" s="135"/>
      <c r="G124" s="187">
        <v>1389780</v>
      </c>
      <c r="H124" s="188">
        <v>990954</v>
      </c>
      <c r="I124" s="189">
        <f>SUM(G124:H124)</f>
        <v>2380734</v>
      </c>
      <c r="J124" s="190">
        <v>20025</v>
      </c>
      <c r="K124" s="188">
        <v>3775752</v>
      </c>
      <c r="L124" s="187">
        <v>9444798</v>
      </c>
      <c r="M124" s="187">
        <v>9087696</v>
      </c>
      <c r="N124" s="187">
        <v>6820722</v>
      </c>
      <c r="O124" s="188">
        <v>8055760</v>
      </c>
      <c r="P124" s="187">
        <f>SUM(J124:O124)</f>
        <v>37204753</v>
      </c>
      <c r="Q124" s="191">
        <f>I124+P124</f>
        <v>39585487</v>
      </c>
    </row>
    <row r="125" spans="3:17" ht="18" customHeight="1">
      <c r="C125" s="130"/>
      <c r="D125" s="140"/>
      <c r="E125" s="137" t="s">
        <v>74</v>
      </c>
      <c r="F125" s="141"/>
      <c r="G125" s="187">
        <v>383374</v>
      </c>
      <c r="H125" s="188">
        <v>200853</v>
      </c>
      <c r="I125" s="189">
        <f>SUM(G125:H125)</f>
        <v>584227</v>
      </c>
      <c r="J125" s="190">
        <v>13608</v>
      </c>
      <c r="K125" s="188">
        <v>615753</v>
      </c>
      <c r="L125" s="187">
        <v>735949</v>
      </c>
      <c r="M125" s="187">
        <v>455256</v>
      </c>
      <c r="N125" s="187">
        <v>290676</v>
      </c>
      <c r="O125" s="188">
        <v>496395</v>
      </c>
      <c r="P125" s="187">
        <f>SUM(J125:O125)</f>
        <v>2607637</v>
      </c>
      <c r="Q125" s="191">
        <f>I125+P125</f>
        <v>3191864</v>
      </c>
    </row>
    <row r="126" spans="3:17" ht="18" customHeight="1">
      <c r="C126" s="130"/>
      <c r="D126" s="142"/>
      <c r="E126" s="134" t="s">
        <v>75</v>
      </c>
      <c r="F126" s="143"/>
      <c r="G126" s="187">
        <v>3145753</v>
      </c>
      <c r="H126" s="188">
        <v>1571265</v>
      </c>
      <c r="I126" s="189">
        <f>SUM(G126:H126)</f>
        <v>4717018</v>
      </c>
      <c r="J126" s="190">
        <v>306827</v>
      </c>
      <c r="K126" s="188">
        <v>1937603</v>
      </c>
      <c r="L126" s="187">
        <v>1317991</v>
      </c>
      <c r="M126" s="187">
        <v>1421097</v>
      </c>
      <c r="N126" s="187">
        <v>352602</v>
      </c>
      <c r="O126" s="188">
        <v>249660</v>
      </c>
      <c r="P126" s="187">
        <f>SUM(J126:O126)</f>
        <v>5585780</v>
      </c>
      <c r="Q126" s="191">
        <f>I126+P126</f>
        <v>10302798</v>
      </c>
    </row>
    <row r="127" spans="3:17" ht="18" customHeight="1">
      <c r="C127" s="130"/>
      <c r="D127" s="133" t="s">
        <v>76</v>
      </c>
      <c r="E127" s="144"/>
      <c r="F127" s="144"/>
      <c r="G127" s="187">
        <v>2356807</v>
      </c>
      <c r="H127" s="188">
        <v>2491809</v>
      </c>
      <c r="I127" s="189">
        <f>SUM(G127:H127)</f>
        <v>4848616</v>
      </c>
      <c r="J127" s="190">
        <v>0</v>
      </c>
      <c r="K127" s="188">
        <v>10720272</v>
      </c>
      <c r="L127" s="187">
        <v>10633428</v>
      </c>
      <c r="M127" s="187">
        <v>7977399</v>
      </c>
      <c r="N127" s="187">
        <v>8504164</v>
      </c>
      <c r="O127" s="188">
        <v>4253040</v>
      </c>
      <c r="P127" s="187">
        <f>SUM(J127:O127)</f>
        <v>42088303</v>
      </c>
      <c r="Q127" s="191">
        <f>I127+P127</f>
        <v>46936919</v>
      </c>
    </row>
    <row r="128" spans="3:17" ht="18" customHeight="1">
      <c r="C128" s="145"/>
      <c r="D128" s="146" t="s">
        <v>103</v>
      </c>
      <c r="E128" s="147"/>
      <c r="F128" s="147"/>
      <c r="G128" s="192">
        <v>7612390</v>
      </c>
      <c r="H128" s="193">
        <v>3178410</v>
      </c>
      <c r="I128" s="194">
        <f>SUM(G128:H128)</f>
        <v>10790800</v>
      </c>
      <c r="J128" s="195">
        <v>27560</v>
      </c>
      <c r="K128" s="193">
        <v>18021020</v>
      </c>
      <c r="L128" s="192">
        <v>13079280</v>
      </c>
      <c r="M128" s="192">
        <v>11691268</v>
      </c>
      <c r="N128" s="192">
        <v>6426174</v>
      </c>
      <c r="O128" s="193">
        <v>6186264</v>
      </c>
      <c r="P128" s="194">
        <f>SUM(J128:O128)</f>
        <v>55431566</v>
      </c>
      <c r="Q128" s="196">
        <f>I128+P128</f>
        <v>66222366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6" ref="G129:Q129">SUM(G130:G135)</f>
        <v>39495</v>
      </c>
      <c r="H129" s="183">
        <f t="shared" si="36"/>
        <v>558555</v>
      </c>
      <c r="I129" s="184">
        <f t="shared" si="36"/>
        <v>598050</v>
      </c>
      <c r="J129" s="185">
        <f t="shared" si="36"/>
        <v>0</v>
      </c>
      <c r="K129" s="223">
        <f t="shared" si="36"/>
        <v>20363534</v>
      </c>
      <c r="L129" s="182">
        <f t="shared" si="36"/>
        <v>26685285</v>
      </c>
      <c r="M129" s="182">
        <f t="shared" si="36"/>
        <v>23539320</v>
      </c>
      <c r="N129" s="182">
        <f t="shared" si="36"/>
        <v>16017267</v>
      </c>
      <c r="O129" s="183">
        <f t="shared" si="36"/>
        <v>9406752</v>
      </c>
      <c r="P129" s="182">
        <f t="shared" si="36"/>
        <v>96012158</v>
      </c>
      <c r="Q129" s="186">
        <f t="shared" si="36"/>
        <v>96610208</v>
      </c>
    </row>
    <row r="130" spans="3:17" ht="18" customHeight="1">
      <c r="C130" s="130"/>
      <c r="D130" s="283" t="s">
        <v>78</v>
      </c>
      <c r="E130" s="284"/>
      <c r="F130" s="285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7" ref="P130:P135">SUM(J130:O130)</f>
        <v>0</v>
      </c>
      <c r="Q130" s="191">
        <f aca="true" t="shared" si="38" ref="Q130:Q135">I130+P130</f>
        <v>0</v>
      </c>
    </row>
    <row r="131" spans="3:17" ht="18" customHeight="1">
      <c r="C131" s="130"/>
      <c r="D131" s="283" t="s">
        <v>79</v>
      </c>
      <c r="E131" s="284"/>
      <c r="F131" s="285"/>
      <c r="G131" s="187">
        <v>39495</v>
      </c>
      <c r="H131" s="188">
        <v>67037</v>
      </c>
      <c r="I131" s="189">
        <f>SUM(G131:H131)</f>
        <v>106532</v>
      </c>
      <c r="J131" s="190">
        <v>0</v>
      </c>
      <c r="K131" s="224">
        <v>1256548</v>
      </c>
      <c r="L131" s="187">
        <v>1345565</v>
      </c>
      <c r="M131" s="187">
        <v>3447109</v>
      </c>
      <c r="N131" s="187">
        <v>2588446</v>
      </c>
      <c r="O131" s="188">
        <v>2893974</v>
      </c>
      <c r="P131" s="187">
        <f t="shared" si="37"/>
        <v>11531642</v>
      </c>
      <c r="Q131" s="191">
        <f t="shared" si="38"/>
        <v>11638174</v>
      </c>
    </row>
    <row r="132" spans="3:17" ht="18" customHeight="1">
      <c r="C132" s="130"/>
      <c r="D132" s="283" t="s">
        <v>80</v>
      </c>
      <c r="E132" s="284"/>
      <c r="F132" s="285"/>
      <c r="G132" s="187">
        <v>0</v>
      </c>
      <c r="H132" s="188">
        <v>0</v>
      </c>
      <c r="I132" s="189">
        <f>SUM(G132:H132)</f>
        <v>0</v>
      </c>
      <c r="J132" s="190">
        <v>0</v>
      </c>
      <c r="K132" s="224">
        <v>327126</v>
      </c>
      <c r="L132" s="187">
        <v>1090180</v>
      </c>
      <c r="M132" s="187">
        <v>1110735</v>
      </c>
      <c r="N132" s="187">
        <v>656217</v>
      </c>
      <c r="O132" s="188">
        <v>1612446</v>
      </c>
      <c r="P132" s="187">
        <f t="shared" si="37"/>
        <v>4796704</v>
      </c>
      <c r="Q132" s="191">
        <f t="shared" si="38"/>
        <v>4796704</v>
      </c>
    </row>
    <row r="133" spans="3:17" ht="18" customHeight="1">
      <c r="C133" s="130"/>
      <c r="D133" s="283" t="s">
        <v>81</v>
      </c>
      <c r="E133" s="284"/>
      <c r="F133" s="285"/>
      <c r="G133" s="198"/>
      <c r="H133" s="188">
        <v>491518</v>
      </c>
      <c r="I133" s="189">
        <f>SUM(G133:H133)</f>
        <v>491518</v>
      </c>
      <c r="J133" s="200"/>
      <c r="K133" s="224">
        <v>18779860</v>
      </c>
      <c r="L133" s="187">
        <v>24249540</v>
      </c>
      <c r="M133" s="187">
        <v>18981476</v>
      </c>
      <c r="N133" s="187">
        <v>12772604</v>
      </c>
      <c r="O133" s="188">
        <v>4900332</v>
      </c>
      <c r="P133" s="187">
        <f t="shared" si="37"/>
        <v>79683812</v>
      </c>
      <c r="Q133" s="191">
        <f t="shared" si="38"/>
        <v>80175330</v>
      </c>
    </row>
    <row r="134" spans="3:17" ht="18" customHeight="1">
      <c r="C134" s="130"/>
      <c r="D134" s="283" t="s">
        <v>82</v>
      </c>
      <c r="E134" s="284"/>
      <c r="F134" s="285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7"/>
        <v>0</v>
      </c>
      <c r="Q134" s="191">
        <f t="shared" si="38"/>
        <v>0</v>
      </c>
    </row>
    <row r="135" spans="3:17" ht="18" customHeight="1">
      <c r="C135" s="151"/>
      <c r="D135" s="300" t="s">
        <v>83</v>
      </c>
      <c r="E135" s="301"/>
      <c r="F135" s="302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7"/>
        <v>0</v>
      </c>
      <c r="Q135" s="196">
        <f t="shared" si="38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997426</v>
      </c>
      <c r="I136" s="184">
        <f>SUM(I137:I139)</f>
        <v>997426</v>
      </c>
      <c r="J136" s="203"/>
      <c r="K136" s="223">
        <f aca="true" t="shared" si="39" ref="K136:Q136">SUM(K137:K139)</f>
        <v>49519627</v>
      </c>
      <c r="L136" s="182">
        <f t="shared" si="39"/>
        <v>82325038</v>
      </c>
      <c r="M136" s="182">
        <f t="shared" si="39"/>
        <v>114349129</v>
      </c>
      <c r="N136" s="182">
        <f t="shared" si="39"/>
        <v>141901993</v>
      </c>
      <c r="O136" s="183">
        <f t="shared" si="39"/>
        <v>199525169</v>
      </c>
      <c r="P136" s="182">
        <f t="shared" si="39"/>
        <v>587620956</v>
      </c>
      <c r="Q136" s="186">
        <f t="shared" si="39"/>
        <v>588618382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997426</v>
      </c>
      <c r="I137" s="189">
        <f>SUM(G137:H137)</f>
        <v>997426</v>
      </c>
      <c r="J137" s="200"/>
      <c r="K137" s="224">
        <v>13914601</v>
      </c>
      <c r="L137" s="187">
        <v>29569144</v>
      </c>
      <c r="M137" s="187">
        <v>51522568</v>
      </c>
      <c r="N137" s="187">
        <v>66972978</v>
      </c>
      <c r="O137" s="188">
        <v>82272489</v>
      </c>
      <c r="P137" s="187">
        <f>SUM(J137:O137)</f>
        <v>244251780</v>
      </c>
      <c r="Q137" s="191">
        <f>I137+P137</f>
        <v>245249206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33997095</v>
      </c>
      <c r="L138" s="187">
        <v>50776335</v>
      </c>
      <c r="M138" s="187">
        <v>51679020</v>
      </c>
      <c r="N138" s="187">
        <v>47009966</v>
      </c>
      <c r="O138" s="188">
        <v>35629036</v>
      </c>
      <c r="P138" s="187">
        <f>SUM(J138:O138)</f>
        <v>219091452</v>
      </c>
      <c r="Q138" s="191">
        <f>I138+P138</f>
        <v>219091452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1607931</v>
      </c>
      <c r="L139" s="209">
        <v>1979559</v>
      </c>
      <c r="M139" s="209">
        <v>11147541</v>
      </c>
      <c r="N139" s="209">
        <v>27919049</v>
      </c>
      <c r="O139" s="208">
        <v>81623644</v>
      </c>
      <c r="P139" s="209">
        <f>SUM(J139:O139)</f>
        <v>124277724</v>
      </c>
      <c r="Q139" s="210">
        <f>I139+P139</f>
        <v>124277724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40" ref="G140:Q140">G109+G129+G136</f>
        <v>51774596</v>
      </c>
      <c r="H140" s="212">
        <f t="shared" si="40"/>
        <v>39090694</v>
      </c>
      <c r="I140" s="213">
        <f t="shared" si="40"/>
        <v>90865290</v>
      </c>
      <c r="J140" s="214">
        <f t="shared" si="40"/>
        <v>436000</v>
      </c>
      <c r="K140" s="227">
        <f t="shared" si="40"/>
        <v>217810758</v>
      </c>
      <c r="L140" s="211">
        <f t="shared" si="40"/>
        <v>260452513</v>
      </c>
      <c r="M140" s="211">
        <f t="shared" si="40"/>
        <v>276355184</v>
      </c>
      <c r="N140" s="211">
        <f t="shared" si="40"/>
        <v>254240206</v>
      </c>
      <c r="O140" s="212">
        <f t="shared" si="40"/>
        <v>319807911</v>
      </c>
      <c r="P140" s="211">
        <f t="shared" si="40"/>
        <v>1329102572</v>
      </c>
      <c r="Q140" s="215">
        <f t="shared" si="40"/>
        <v>1419967862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="75" zoomScaleNormal="80" zoomScaleSheetLayoutView="75" workbookViewId="0" topLeftCell="B1">
      <selection activeCell="N36" sqref="N36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平成１９年５月月報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8" t="s">
        <v>108</v>
      </c>
      <c r="D8" s="289"/>
      <c r="E8" s="289"/>
      <c r="F8" s="290"/>
      <c r="G8" s="303" t="s">
        <v>49</v>
      </c>
      <c r="H8" s="304"/>
      <c r="I8" s="305"/>
      <c r="J8" s="306" t="s">
        <v>50</v>
      </c>
      <c r="K8" s="304"/>
      <c r="L8" s="304"/>
      <c r="M8" s="304"/>
      <c r="N8" s="304"/>
      <c r="O8" s="304"/>
      <c r="P8" s="304"/>
      <c r="Q8" s="307" t="s">
        <v>47</v>
      </c>
    </row>
    <row r="9" spans="3:17" ht="24.75" customHeight="1">
      <c r="C9" s="291"/>
      <c r="D9" s="292"/>
      <c r="E9" s="292"/>
      <c r="F9" s="293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8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1</v>
      </c>
      <c r="H11" s="221">
        <f t="shared" si="0"/>
        <v>5</v>
      </c>
      <c r="I11" s="184">
        <f t="shared" si="0"/>
        <v>6</v>
      </c>
      <c r="J11" s="185">
        <f t="shared" si="0"/>
        <v>0</v>
      </c>
      <c r="K11" s="228">
        <f t="shared" si="0"/>
        <v>180</v>
      </c>
      <c r="L11" s="221">
        <f t="shared" si="0"/>
        <v>284</v>
      </c>
      <c r="M11" s="221">
        <f t="shared" si="0"/>
        <v>358</v>
      </c>
      <c r="N11" s="221">
        <f t="shared" si="0"/>
        <v>365</v>
      </c>
      <c r="O11" s="221">
        <f t="shared" si="0"/>
        <v>440</v>
      </c>
      <c r="P11" s="184">
        <f t="shared" si="0"/>
        <v>1627</v>
      </c>
      <c r="Q11" s="186">
        <f t="shared" si="0"/>
        <v>1633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57</v>
      </c>
      <c r="L12" s="221">
        <v>108</v>
      </c>
      <c r="M12" s="221">
        <v>160</v>
      </c>
      <c r="N12" s="221">
        <v>193</v>
      </c>
      <c r="O12" s="221">
        <v>208</v>
      </c>
      <c r="P12" s="219">
        <f aca="true" t="shared" si="2" ref="P12:P18">SUM(J12:O12)</f>
        <v>726</v>
      </c>
      <c r="Q12" s="222">
        <f aca="true" t="shared" si="3" ref="Q12:Q18">I12+P12</f>
        <v>726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88</v>
      </c>
      <c r="L13" s="221">
        <v>110</v>
      </c>
      <c r="M13" s="221">
        <v>105</v>
      </c>
      <c r="N13" s="221">
        <v>94</v>
      </c>
      <c r="O13" s="221">
        <v>68</v>
      </c>
      <c r="P13" s="219">
        <f t="shared" si="2"/>
        <v>465</v>
      </c>
      <c r="Q13" s="222">
        <f t="shared" si="3"/>
        <v>465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6</v>
      </c>
      <c r="L14" s="221">
        <v>3</v>
      </c>
      <c r="M14" s="221">
        <v>19</v>
      </c>
      <c r="N14" s="221">
        <v>35</v>
      </c>
      <c r="O14" s="221">
        <v>115</v>
      </c>
      <c r="P14" s="219">
        <f t="shared" si="2"/>
        <v>178</v>
      </c>
      <c r="Q14" s="222">
        <f t="shared" si="3"/>
        <v>178</v>
      </c>
    </row>
    <row r="15" spans="3:17" ht="14.25" customHeight="1">
      <c r="C15" s="130"/>
      <c r="D15" s="155"/>
      <c r="E15" s="283" t="s">
        <v>109</v>
      </c>
      <c r="F15" s="285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1</v>
      </c>
      <c r="H16" s="221">
        <v>5</v>
      </c>
      <c r="I16" s="219">
        <f t="shared" si="1"/>
        <v>6</v>
      </c>
      <c r="J16" s="220">
        <v>0</v>
      </c>
      <c r="K16" s="229">
        <v>26</v>
      </c>
      <c r="L16" s="221">
        <v>55</v>
      </c>
      <c r="M16" s="221">
        <v>57</v>
      </c>
      <c r="N16" s="221">
        <v>33</v>
      </c>
      <c r="O16" s="221">
        <v>40</v>
      </c>
      <c r="P16" s="219">
        <f t="shared" si="2"/>
        <v>211</v>
      </c>
      <c r="Q16" s="222">
        <f t="shared" si="3"/>
        <v>217</v>
      </c>
    </row>
    <row r="17" spans="3:17" ht="14.25" customHeight="1">
      <c r="C17" s="130"/>
      <c r="D17" s="155"/>
      <c r="E17" s="283" t="s">
        <v>110</v>
      </c>
      <c r="F17" s="285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3</v>
      </c>
      <c r="L17" s="230">
        <v>8</v>
      </c>
      <c r="M17" s="230">
        <v>17</v>
      </c>
      <c r="N17" s="230">
        <v>10</v>
      </c>
      <c r="O17" s="230">
        <v>6</v>
      </c>
      <c r="P17" s="231">
        <f t="shared" si="2"/>
        <v>44</v>
      </c>
      <c r="Q17" s="234">
        <f t="shared" si="3"/>
        <v>44</v>
      </c>
    </row>
    <row r="18" spans="3:17" ht="14.25" customHeight="1">
      <c r="C18" s="130"/>
      <c r="D18" s="154"/>
      <c r="E18" s="300" t="s">
        <v>111</v>
      </c>
      <c r="F18" s="302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3</v>
      </c>
      <c r="P18" s="194">
        <f t="shared" si="2"/>
        <v>3</v>
      </c>
      <c r="Q18" s="196">
        <f t="shared" si="3"/>
        <v>3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1</v>
      </c>
      <c r="H19" s="187">
        <f t="shared" si="4"/>
        <v>2</v>
      </c>
      <c r="I19" s="189">
        <f t="shared" si="4"/>
        <v>3</v>
      </c>
      <c r="J19" s="190">
        <f t="shared" si="4"/>
        <v>0</v>
      </c>
      <c r="K19" s="228">
        <f t="shared" si="4"/>
        <v>55</v>
      </c>
      <c r="L19" s="187">
        <f t="shared" si="4"/>
        <v>99</v>
      </c>
      <c r="M19" s="187">
        <f t="shared" si="4"/>
        <v>135</v>
      </c>
      <c r="N19" s="187">
        <f t="shared" si="4"/>
        <v>114</v>
      </c>
      <c r="O19" s="187">
        <f t="shared" si="4"/>
        <v>118</v>
      </c>
      <c r="P19" s="189">
        <f t="shared" si="4"/>
        <v>521</v>
      </c>
      <c r="Q19" s="191">
        <f t="shared" si="4"/>
        <v>524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15</v>
      </c>
      <c r="L20" s="221">
        <v>38</v>
      </c>
      <c r="M20" s="221">
        <v>58</v>
      </c>
      <c r="N20" s="221">
        <v>62</v>
      </c>
      <c r="O20" s="221">
        <v>52</v>
      </c>
      <c r="P20" s="219">
        <f aca="true" t="shared" si="6" ref="P20:P26">SUM(J20:O20)</f>
        <v>225</v>
      </c>
      <c r="Q20" s="222">
        <f aca="true" t="shared" si="7" ref="Q20:Q26">I20+P20</f>
        <v>225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18</v>
      </c>
      <c r="L21" s="221">
        <v>25</v>
      </c>
      <c r="M21" s="221">
        <v>22</v>
      </c>
      <c r="N21" s="221">
        <v>20</v>
      </c>
      <c r="O21" s="221">
        <v>7</v>
      </c>
      <c r="P21" s="219">
        <f t="shared" si="6"/>
        <v>92</v>
      </c>
      <c r="Q21" s="222">
        <f t="shared" si="7"/>
        <v>92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3</v>
      </c>
      <c r="L22" s="221">
        <v>0</v>
      </c>
      <c r="M22" s="221">
        <v>5</v>
      </c>
      <c r="N22" s="221">
        <v>10</v>
      </c>
      <c r="O22" s="221">
        <v>24</v>
      </c>
      <c r="P22" s="219">
        <f t="shared" si="6"/>
        <v>42</v>
      </c>
      <c r="Q22" s="222">
        <f t="shared" si="7"/>
        <v>42</v>
      </c>
    </row>
    <row r="23" spans="3:17" ht="14.25" customHeight="1">
      <c r="C23" s="130"/>
      <c r="D23" s="155"/>
      <c r="E23" s="283" t="s">
        <v>109</v>
      </c>
      <c r="F23" s="285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1</v>
      </c>
      <c r="H24" s="221">
        <v>2</v>
      </c>
      <c r="I24" s="219">
        <f t="shared" si="5"/>
        <v>3</v>
      </c>
      <c r="J24" s="220">
        <v>0</v>
      </c>
      <c r="K24" s="229">
        <v>18</v>
      </c>
      <c r="L24" s="221">
        <v>36</v>
      </c>
      <c r="M24" s="221">
        <v>43</v>
      </c>
      <c r="N24" s="221">
        <v>20</v>
      </c>
      <c r="O24" s="221">
        <v>30</v>
      </c>
      <c r="P24" s="219">
        <f t="shared" si="6"/>
        <v>147</v>
      </c>
      <c r="Q24" s="222">
        <f t="shared" si="7"/>
        <v>150</v>
      </c>
    </row>
    <row r="25" spans="3:17" ht="14.25" customHeight="1">
      <c r="C25" s="130"/>
      <c r="D25" s="155"/>
      <c r="E25" s="283" t="s">
        <v>110</v>
      </c>
      <c r="F25" s="285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1</v>
      </c>
      <c r="L25" s="230">
        <v>0</v>
      </c>
      <c r="M25" s="230">
        <v>7</v>
      </c>
      <c r="N25" s="230">
        <v>2</v>
      </c>
      <c r="O25" s="230">
        <v>2</v>
      </c>
      <c r="P25" s="231">
        <f t="shared" si="6"/>
        <v>12</v>
      </c>
      <c r="Q25" s="234">
        <f t="shared" si="7"/>
        <v>12</v>
      </c>
    </row>
    <row r="26" spans="3:17" ht="14.25" customHeight="1" thickBot="1">
      <c r="C26" s="167"/>
      <c r="D26" s="168"/>
      <c r="E26" s="309" t="s">
        <v>111</v>
      </c>
      <c r="F26" s="310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3</v>
      </c>
      <c r="P26" s="237">
        <f t="shared" si="6"/>
        <v>3</v>
      </c>
      <c r="Q26" s="240">
        <f t="shared" si="7"/>
        <v>3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3960</v>
      </c>
      <c r="H28" s="221">
        <f t="shared" si="8"/>
        <v>21400</v>
      </c>
      <c r="I28" s="184">
        <f t="shared" si="8"/>
        <v>25360</v>
      </c>
      <c r="J28" s="185">
        <f t="shared" si="8"/>
        <v>0</v>
      </c>
      <c r="K28" s="228">
        <f t="shared" si="8"/>
        <v>4326680</v>
      </c>
      <c r="L28" s="221">
        <f t="shared" si="8"/>
        <v>6517930</v>
      </c>
      <c r="M28" s="221">
        <f t="shared" si="8"/>
        <v>8240440</v>
      </c>
      <c r="N28" s="221">
        <f t="shared" si="8"/>
        <v>9681780</v>
      </c>
      <c r="O28" s="221">
        <f t="shared" si="8"/>
        <v>11657200</v>
      </c>
      <c r="P28" s="184">
        <f t="shared" si="8"/>
        <v>40424030</v>
      </c>
      <c r="Q28" s="186">
        <f>SUM(Q29:Q35)</f>
        <v>40449390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1619760</v>
      </c>
      <c r="L29" s="221">
        <v>3109090</v>
      </c>
      <c r="M29" s="221">
        <v>4451870</v>
      </c>
      <c r="N29" s="221">
        <v>5695140</v>
      </c>
      <c r="O29" s="221">
        <v>6279840</v>
      </c>
      <c r="P29" s="219">
        <f aca="true" t="shared" si="10" ref="P29:P35">SUM(J29:O29)</f>
        <v>21155700</v>
      </c>
      <c r="Q29" s="222">
        <f aca="true" t="shared" si="11" ref="Q29:Q35">I29+P29</f>
        <v>21155700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2330180</v>
      </c>
      <c r="L30" s="221">
        <v>2904210</v>
      </c>
      <c r="M30" s="221">
        <v>2804290</v>
      </c>
      <c r="N30" s="221">
        <v>2523700</v>
      </c>
      <c r="O30" s="221">
        <v>1735730</v>
      </c>
      <c r="P30" s="219">
        <f t="shared" si="10"/>
        <v>12298110</v>
      </c>
      <c r="Q30" s="222">
        <f t="shared" si="11"/>
        <v>12298110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186930</v>
      </c>
      <c r="L31" s="221">
        <v>84010</v>
      </c>
      <c r="M31" s="221">
        <v>541950</v>
      </c>
      <c r="N31" s="221">
        <v>1063030</v>
      </c>
      <c r="O31" s="221">
        <v>3239080</v>
      </c>
      <c r="P31" s="219">
        <f t="shared" si="10"/>
        <v>5115000</v>
      </c>
      <c r="Q31" s="222">
        <f>I31+P31</f>
        <v>5115000</v>
      </c>
    </row>
    <row r="32" spans="3:17" ht="14.25" customHeight="1">
      <c r="C32" s="130"/>
      <c r="D32" s="155"/>
      <c r="E32" s="283" t="s">
        <v>109</v>
      </c>
      <c r="F32" s="285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3960</v>
      </c>
      <c r="H33" s="221">
        <v>21400</v>
      </c>
      <c r="I33" s="219">
        <f t="shared" si="9"/>
        <v>25360</v>
      </c>
      <c r="J33" s="220">
        <v>0</v>
      </c>
      <c r="K33" s="229">
        <v>160890</v>
      </c>
      <c r="L33" s="221">
        <v>373300</v>
      </c>
      <c r="M33" s="221">
        <v>351040</v>
      </c>
      <c r="N33" s="221">
        <v>318470</v>
      </c>
      <c r="O33" s="221">
        <v>362900</v>
      </c>
      <c r="P33" s="219">
        <f t="shared" si="10"/>
        <v>1566600</v>
      </c>
      <c r="Q33" s="222">
        <f t="shared" si="11"/>
        <v>1591960</v>
      </c>
    </row>
    <row r="34" spans="3:17" ht="14.25" customHeight="1">
      <c r="C34" s="130"/>
      <c r="D34" s="155"/>
      <c r="E34" s="283" t="s">
        <v>110</v>
      </c>
      <c r="F34" s="285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28920</v>
      </c>
      <c r="L34" s="230">
        <v>47320</v>
      </c>
      <c r="M34" s="230">
        <v>91290</v>
      </c>
      <c r="N34" s="230">
        <v>81440</v>
      </c>
      <c r="O34" s="230">
        <v>26330</v>
      </c>
      <c r="P34" s="231">
        <f t="shared" si="10"/>
        <v>275300</v>
      </c>
      <c r="Q34" s="234">
        <f t="shared" si="11"/>
        <v>275300</v>
      </c>
    </row>
    <row r="35" spans="3:17" ht="14.25" customHeight="1">
      <c r="C35" s="130"/>
      <c r="D35" s="154"/>
      <c r="E35" s="300" t="s">
        <v>111</v>
      </c>
      <c r="F35" s="302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13320</v>
      </c>
      <c r="P35" s="194">
        <f t="shared" si="10"/>
        <v>13320</v>
      </c>
      <c r="Q35" s="196">
        <f t="shared" si="11"/>
        <v>13320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2920</v>
      </c>
      <c r="H36" s="187">
        <f t="shared" si="12"/>
        <v>4380</v>
      </c>
      <c r="I36" s="189">
        <f t="shared" si="12"/>
        <v>7300</v>
      </c>
      <c r="J36" s="190">
        <f t="shared" si="12"/>
        <v>0</v>
      </c>
      <c r="K36" s="228">
        <f t="shared" si="12"/>
        <v>892650</v>
      </c>
      <c r="L36" s="187">
        <f t="shared" si="12"/>
        <v>1396090</v>
      </c>
      <c r="M36" s="187">
        <f t="shared" si="12"/>
        <v>1623690</v>
      </c>
      <c r="N36" s="187">
        <f t="shared" si="12"/>
        <v>1709660</v>
      </c>
      <c r="O36" s="187">
        <f t="shared" si="12"/>
        <v>1534760</v>
      </c>
      <c r="P36" s="189">
        <f t="shared" si="12"/>
        <v>7156850</v>
      </c>
      <c r="Q36" s="191">
        <f>SUM(Q37:Q43)</f>
        <v>7164150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357740</v>
      </c>
      <c r="L37" s="221">
        <v>692100</v>
      </c>
      <c r="M37" s="221">
        <v>1085160</v>
      </c>
      <c r="N37" s="221">
        <v>1034140</v>
      </c>
      <c r="O37" s="221">
        <v>886160</v>
      </c>
      <c r="P37" s="219">
        <f aca="true" t="shared" si="14" ref="P37:P43">SUM(J37:O37)</f>
        <v>4055300</v>
      </c>
      <c r="Q37" s="222">
        <f aca="true" t="shared" si="15" ref="Q37:Q43">I37+P37</f>
        <v>4055300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333720</v>
      </c>
      <c r="L38" s="221">
        <v>530120</v>
      </c>
      <c r="M38" s="221">
        <v>259290</v>
      </c>
      <c r="N38" s="221">
        <v>317870</v>
      </c>
      <c r="O38" s="221">
        <v>172360</v>
      </c>
      <c r="P38" s="219">
        <f t="shared" si="14"/>
        <v>1613360</v>
      </c>
      <c r="Q38" s="222">
        <f t="shared" si="15"/>
        <v>1613360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81220</v>
      </c>
      <c r="L39" s="221">
        <v>0</v>
      </c>
      <c r="M39" s="221">
        <v>75330</v>
      </c>
      <c r="N39" s="221">
        <v>224000</v>
      </c>
      <c r="O39" s="221">
        <v>284710</v>
      </c>
      <c r="P39" s="219">
        <f t="shared" si="14"/>
        <v>665260</v>
      </c>
      <c r="Q39" s="222">
        <f>I39+P39</f>
        <v>665260</v>
      </c>
    </row>
    <row r="40" spans="3:17" ht="14.25" customHeight="1">
      <c r="C40" s="130"/>
      <c r="D40" s="155"/>
      <c r="E40" s="283" t="s">
        <v>109</v>
      </c>
      <c r="F40" s="285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2920</v>
      </c>
      <c r="H41" s="221">
        <v>4380</v>
      </c>
      <c r="I41" s="219">
        <f t="shared" si="13"/>
        <v>7300</v>
      </c>
      <c r="J41" s="220">
        <v>0</v>
      </c>
      <c r="K41" s="229">
        <v>110770</v>
      </c>
      <c r="L41" s="221">
        <v>173870</v>
      </c>
      <c r="M41" s="221">
        <v>175530</v>
      </c>
      <c r="N41" s="221">
        <v>126490</v>
      </c>
      <c r="O41" s="221">
        <v>179450</v>
      </c>
      <c r="P41" s="219">
        <f t="shared" si="14"/>
        <v>766110</v>
      </c>
      <c r="Q41" s="222">
        <f t="shared" si="15"/>
        <v>773410</v>
      </c>
    </row>
    <row r="42" spans="3:17" ht="14.25" customHeight="1">
      <c r="C42" s="130"/>
      <c r="D42" s="165"/>
      <c r="E42" s="283" t="s">
        <v>110</v>
      </c>
      <c r="F42" s="285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9200</v>
      </c>
      <c r="L42" s="221">
        <v>0</v>
      </c>
      <c r="M42" s="221">
        <v>28380</v>
      </c>
      <c r="N42" s="221">
        <v>7160</v>
      </c>
      <c r="O42" s="221">
        <v>1280</v>
      </c>
      <c r="P42" s="219">
        <f t="shared" si="14"/>
        <v>46020</v>
      </c>
      <c r="Q42" s="222">
        <f t="shared" si="15"/>
        <v>46020</v>
      </c>
    </row>
    <row r="43" spans="3:17" ht="14.25" customHeight="1">
      <c r="C43" s="151"/>
      <c r="D43" s="170"/>
      <c r="E43" s="300" t="s">
        <v>111</v>
      </c>
      <c r="F43" s="302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10800</v>
      </c>
      <c r="P43" s="194">
        <f t="shared" si="14"/>
        <v>10800</v>
      </c>
      <c r="Q43" s="196">
        <f t="shared" si="15"/>
        <v>10800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6880</v>
      </c>
      <c r="H44" s="211">
        <f t="shared" si="16"/>
        <v>25780</v>
      </c>
      <c r="I44" s="213">
        <f t="shared" si="16"/>
        <v>32660</v>
      </c>
      <c r="J44" s="214">
        <f t="shared" si="16"/>
        <v>0</v>
      </c>
      <c r="K44" s="243">
        <f t="shared" si="16"/>
        <v>5219330</v>
      </c>
      <c r="L44" s="211">
        <f t="shared" si="16"/>
        <v>7914020</v>
      </c>
      <c r="M44" s="211">
        <f t="shared" si="16"/>
        <v>9864130</v>
      </c>
      <c r="N44" s="211">
        <f t="shared" si="16"/>
        <v>11391440</v>
      </c>
      <c r="O44" s="211">
        <f>O28+O36</f>
        <v>13191960</v>
      </c>
      <c r="P44" s="213">
        <f t="shared" si="16"/>
        <v>47580880</v>
      </c>
      <c r="Q44" s="215">
        <f>Q28+Q36</f>
        <v>47613540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K36" sqref="K36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5" t="s">
        <v>16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" customFormat="1" ht="24" customHeight="1">
      <c r="A4" s="315" t="str">
        <f>'様式１'!A5</f>
        <v>平成１９年５月月報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166</v>
      </c>
      <c r="H14" s="254">
        <v>151</v>
      </c>
      <c r="I14" s="311">
        <f>SUM(G14:H14)</f>
        <v>317</v>
      </c>
      <c r="J14" s="312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887603</v>
      </c>
      <c r="H15" s="255">
        <v>659069</v>
      </c>
      <c r="I15" s="313">
        <f>SUM(G15:H15)</f>
        <v>1546672</v>
      </c>
      <c r="J15" s="314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52</v>
      </c>
      <c r="H19" s="254">
        <v>298</v>
      </c>
      <c r="I19" s="311">
        <f>SUM(G19:H19)</f>
        <v>350</v>
      </c>
      <c r="J19" s="312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337343</v>
      </c>
      <c r="H20" s="255">
        <v>1839820</v>
      </c>
      <c r="I20" s="313">
        <f>SUM(G20:H20)</f>
        <v>2177163</v>
      </c>
      <c r="J20" s="314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52</v>
      </c>
      <c r="H24" s="254">
        <v>1587</v>
      </c>
      <c r="I24" s="311">
        <f>SUM(G24:H24)</f>
        <v>1639</v>
      </c>
      <c r="J24" s="312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5">
        <v>582001</v>
      </c>
      <c r="H25" s="255">
        <v>18965381</v>
      </c>
      <c r="I25" s="313">
        <f>SUM(G25:H25)</f>
        <v>19547382</v>
      </c>
      <c r="J25" s="314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8</v>
      </c>
      <c r="H29" s="254">
        <v>32</v>
      </c>
      <c r="I29" s="311">
        <f>SUM(G29:H29)</f>
        <v>40</v>
      </c>
      <c r="J29" s="312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53868</v>
      </c>
      <c r="H30" s="255">
        <v>452494</v>
      </c>
      <c r="I30" s="313">
        <f>SUM(G30:H30)</f>
        <v>506362</v>
      </c>
      <c r="J30" s="314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278</v>
      </c>
      <c r="H34" s="254">
        <f>H14+H19+H24+H29</f>
        <v>2068</v>
      </c>
      <c r="I34" s="311">
        <f>SUM(G34:H34)</f>
        <v>2346</v>
      </c>
      <c r="J34" s="312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1860815</v>
      </c>
      <c r="H35" s="255">
        <f>H15+H20+H25+H30</f>
        <v>21916764</v>
      </c>
      <c r="I35" s="313">
        <f>SUM(G35:H35)</f>
        <v>23777579</v>
      </c>
      <c r="J35" s="314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7</v>
      </c>
      <c r="H40" s="254">
        <v>12</v>
      </c>
      <c r="I40" s="311">
        <f>SUM(G40:H40)</f>
        <v>19</v>
      </c>
      <c r="J40" s="312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47220</v>
      </c>
      <c r="H41" s="255">
        <v>76109</v>
      </c>
      <c r="I41" s="313">
        <f>SUM(G41:H41)</f>
        <v>123329</v>
      </c>
      <c r="J41" s="314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11">
        <f>SUM(G46:H46)</f>
        <v>0</v>
      </c>
      <c r="J46" s="312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3">
        <f>SUM(G47:H47)</f>
        <v>0</v>
      </c>
      <c r="J47" s="314"/>
    </row>
    <row r="48" ht="15.75" customHeight="1"/>
  </sheetData>
  <mergeCells count="16">
    <mergeCell ref="I40:J40"/>
    <mergeCell ref="I41:J41"/>
    <mergeCell ref="I46:J46"/>
    <mergeCell ref="I47:J47"/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2007-06-20T07:41:37Z</cp:lastPrinted>
  <dcterms:created xsi:type="dcterms:W3CDTF">2006-12-27T00:16:47Z</dcterms:created>
  <dcterms:modified xsi:type="dcterms:W3CDTF">2007-06-20T09:32:40Z</dcterms:modified>
  <cp:category/>
  <cp:version/>
  <cp:contentType/>
  <cp:contentStatus/>
</cp:coreProperties>
</file>