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<sst xmlns="http://schemas.openxmlformats.org/spreadsheetml/2006/main" count="360" uniqueCount="134">
  <si>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</si>
  <si>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</si>
  <si>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</si>
  <si>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</si>
  <si>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</si>
  <si>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</si>
  <si>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</si>
  <si>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</si>
  <si>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</si>
  <si>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</si>
  <si>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</si>
  <si>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</si>
  <si>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</si>
  <si>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</si>
  <si>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</si>
  <si>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</si>
  <si>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</si>
  <si>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</si>
  <si>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</si>
  <si>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</si>
  <si>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</si>
  <si>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</si>
  <si>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</si>
  <si>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</si>
  <si>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</si>
  <si>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</si>
  <si>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</si>
  <si>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</si>
  <si>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</si>
  <si>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</si>
  <si>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</si>
  <si>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</si>
  <si>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</si>
  <si>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</si>
  <si>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</si>
  <si>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</si>
  <si>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</si>
  <si>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</si>
  <si>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</si>
  <si>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</si>
  <si>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</si>
  <si>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</si>
  <si>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</si>
  <si>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</si>
  <si>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</si>
  <si>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</si>
  <si>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</si>
  <si>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</si>
  <si>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</si>
  <si>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</si>
  <si>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</si>
  <si>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</si>
  <si>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</si>
  <si>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</si>
  <si>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</si>
  <si>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</si>
  <si>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</si>
  <si>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</si>
  <si>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</si>
  <si>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</si>
  <si>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</si>
  <si>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</si>
  <si>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</si>
  <si>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</si>
  <si>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</si>
  <si>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</si>
  <si>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</si>
  <si>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</si>
  <si>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</si>
  <si>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</si>
  <si>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</si>
  <si>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</si>
  <si>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</si>
  <si>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</si>
  <si>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</si>
  <si>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</si>
  <si>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</si>
  <si>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</si>
  <si>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</si>
  <si>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</si>
  <si>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</si>
  <si>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</si>
  <si>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</si>
  <si>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</si>
  <si>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</si>
  <si>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</si>
  <si>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</si>
  <si>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</si>
  <si>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</si>
  <si>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</si>
  <si>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</si>
  <si>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</si>
  <si>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</si>
  <si>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</si>
  <si>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</si>
  <si>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</si>
  <si>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</si>
  <si>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</si>
  <si>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</si>
  <si>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</si>
  <si>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</si>
  <si>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</si>
  <si>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</si>
  <si>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</si>
  <si>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</si>
  <si>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</si>
  <si>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</si>
  <si>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</si>
  <si>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</si>
  <si>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</si>
  <si>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</si>
  <si>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</si>
  <si>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</si>
  <si>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</si>
  <si>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</si>
  <si>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</si>
  <si>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</si>
  <si>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</si>
  <si>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</si>
  <si>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</si>
  <si>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</si>
  <si>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</si>
  <si>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</si>
  <si>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</si>
  <si>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</si>
  <si>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</si>
  <si>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</si>
  <si>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</si>
  <si>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</si>
  <si>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</si>
  <si>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</si>
  <si>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</si>
  <si>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</si>
  <si>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平成１９年６月月報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</si>
</sst>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S15" sqref="S15:T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6">
        <v>46976</v>
      </c>
      <c r="E14" s="257"/>
      <c r="F14" s="257"/>
      <c r="G14" s="257"/>
      <c r="H14" s="258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6">
        <v>47037</v>
      </c>
      <c r="T14" s="273"/>
    </row>
    <row r="15" spans="3:20" ht="21.75" customHeight="1">
      <c r="C15" s="73" t="s">
        <v>18</v>
      </c>
      <c r="D15" s="256">
        <v>35653</v>
      </c>
      <c r="E15" s="257"/>
      <c r="F15" s="257"/>
      <c r="G15" s="257"/>
      <c r="H15" s="258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6">
        <v>35766</v>
      </c>
      <c r="T15" s="273"/>
    </row>
    <row r="16" spans="3:20" ht="21.75" customHeight="1">
      <c r="C16" s="75" t="s">
        <v>19</v>
      </c>
      <c r="D16" s="256">
        <v>842</v>
      </c>
      <c r="E16" s="257"/>
      <c r="F16" s="257"/>
      <c r="G16" s="257"/>
      <c r="H16" s="258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6">
        <v>846</v>
      </c>
      <c r="T16" s="273"/>
    </row>
    <row r="17" spans="3:20" ht="21.75" customHeight="1">
      <c r="C17" s="75" t="s">
        <v>20</v>
      </c>
      <c r="D17" s="256">
        <v>174</v>
      </c>
      <c r="E17" s="257"/>
      <c r="F17" s="257"/>
      <c r="G17" s="257"/>
      <c r="H17" s="258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6">
        <v>175</v>
      </c>
      <c r="T17" s="273"/>
    </row>
    <row r="18" spans="3:20" ht="21.75" customHeight="1" thickBot="1">
      <c r="C18" s="76" t="s">
        <v>2</v>
      </c>
      <c r="D18" s="259">
        <f>SUM(D14:H15)</f>
        <v>82629</v>
      </c>
      <c r="E18" s="260"/>
      <c r="F18" s="260"/>
      <c r="G18" s="260"/>
      <c r="H18" s="261"/>
      <c r="I18" s="77" t="s">
        <v>21</v>
      </c>
      <c r="J18" s="78"/>
      <c r="K18" s="260">
        <f>S23</f>
        <v>460</v>
      </c>
      <c r="L18" s="260"/>
      <c r="M18" s="261"/>
      <c r="N18" s="77" t="s">
        <v>22</v>
      </c>
      <c r="O18" s="78"/>
      <c r="P18" s="260">
        <f>S25</f>
        <v>286</v>
      </c>
      <c r="Q18" s="260"/>
      <c r="R18" s="261"/>
      <c r="S18" s="259">
        <f>SUM(S14:T15)</f>
        <v>82803</v>
      </c>
      <c r="T18" s="272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2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6" t="s">
        <v>37</v>
      </c>
      <c r="N22" s="267"/>
      <c r="O22" s="268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3"/>
      <c r="D23" s="256">
        <v>72</v>
      </c>
      <c r="E23" s="257"/>
      <c r="F23" s="258"/>
      <c r="G23" s="256">
        <v>1</v>
      </c>
      <c r="H23" s="257"/>
      <c r="I23" s="258"/>
      <c r="J23" s="256">
        <v>377</v>
      </c>
      <c r="K23" s="257"/>
      <c r="L23" s="258"/>
      <c r="M23" s="256">
        <v>0</v>
      </c>
      <c r="N23" s="257"/>
      <c r="O23" s="258"/>
      <c r="P23" s="256">
        <v>10</v>
      </c>
      <c r="Q23" s="257"/>
      <c r="R23" s="258"/>
      <c r="S23" s="89">
        <f>SUM(D23:R23)</f>
        <v>460</v>
      </c>
      <c r="T23" s="11"/>
    </row>
    <row r="24" spans="3:20" ht="24.75" customHeight="1">
      <c r="C24" s="264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69" t="s">
        <v>38</v>
      </c>
      <c r="N24" s="270"/>
      <c r="O24" s="271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5"/>
      <c r="D25" s="259">
        <v>68</v>
      </c>
      <c r="E25" s="260"/>
      <c r="F25" s="261"/>
      <c r="G25" s="259">
        <v>1</v>
      </c>
      <c r="H25" s="260"/>
      <c r="I25" s="261"/>
      <c r="J25" s="259">
        <v>210</v>
      </c>
      <c r="K25" s="260"/>
      <c r="L25" s="261"/>
      <c r="M25" s="259">
        <v>0</v>
      </c>
      <c r="N25" s="260"/>
      <c r="O25" s="261"/>
      <c r="P25" s="259">
        <v>7</v>
      </c>
      <c r="Q25" s="260"/>
      <c r="R25" s="261"/>
      <c r="S25" s="90">
        <f>SUM(D25:R25)</f>
        <v>286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O44" sqref="O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平成１９年６月月報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2808</v>
      </c>
      <c r="G12" s="91">
        <f>SUM(G13:G14)</f>
        <v>1045</v>
      </c>
      <c r="H12" s="92">
        <f>SUM(F12:G12)</f>
        <v>3853</v>
      </c>
      <c r="I12" s="93">
        <f aca="true" t="shared" si="0" ref="I12:N12">SUM(I13:I14)</f>
        <v>0</v>
      </c>
      <c r="J12" s="95">
        <f t="shared" si="0"/>
        <v>2400</v>
      </c>
      <c r="K12" s="91">
        <f t="shared" si="0"/>
        <v>2028</v>
      </c>
      <c r="L12" s="91">
        <f t="shared" si="0"/>
        <v>1644</v>
      </c>
      <c r="M12" s="91">
        <f t="shared" si="0"/>
        <v>1221</v>
      </c>
      <c r="N12" s="91">
        <f t="shared" si="0"/>
        <v>1372</v>
      </c>
      <c r="O12" s="91">
        <f>SUM(I12:N12)</f>
        <v>8665</v>
      </c>
      <c r="P12" s="94">
        <f>H12+O12</f>
        <v>12518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511</v>
      </c>
      <c r="G13" s="91">
        <v>202</v>
      </c>
      <c r="H13" s="92">
        <f>SUM(F13:G13)</f>
        <v>713</v>
      </c>
      <c r="I13" s="93">
        <v>0</v>
      </c>
      <c r="J13" s="95">
        <v>366</v>
      </c>
      <c r="K13" s="91">
        <v>292</v>
      </c>
      <c r="L13" s="91">
        <v>233</v>
      </c>
      <c r="M13" s="91">
        <v>160</v>
      </c>
      <c r="N13" s="91">
        <v>207</v>
      </c>
      <c r="O13" s="91">
        <f>SUM(I13:N13)</f>
        <v>1258</v>
      </c>
      <c r="P13" s="94">
        <f>H13+O13</f>
        <v>1971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2297</v>
      </c>
      <c r="G14" s="91">
        <v>843</v>
      </c>
      <c r="H14" s="92">
        <f>SUM(F14:G14)</f>
        <v>3140</v>
      </c>
      <c r="I14" s="93">
        <v>0</v>
      </c>
      <c r="J14" s="95">
        <v>2034</v>
      </c>
      <c r="K14" s="91">
        <v>1736</v>
      </c>
      <c r="L14" s="91">
        <v>1411</v>
      </c>
      <c r="M14" s="91">
        <v>1061</v>
      </c>
      <c r="N14" s="91">
        <v>1165</v>
      </c>
      <c r="O14" s="91">
        <f>SUM(I14:N14)</f>
        <v>7407</v>
      </c>
      <c r="P14" s="94">
        <f>H14+O14</f>
        <v>10547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81</v>
      </c>
      <c r="G15" s="91">
        <v>54</v>
      </c>
      <c r="H15" s="92">
        <f>SUM(F15:G15)</f>
        <v>135</v>
      </c>
      <c r="I15" s="93">
        <v>0</v>
      </c>
      <c r="J15" s="95">
        <v>84</v>
      </c>
      <c r="K15" s="91">
        <v>72</v>
      </c>
      <c r="L15" s="91">
        <v>68</v>
      </c>
      <c r="M15" s="91">
        <v>46</v>
      </c>
      <c r="N15" s="91">
        <v>61</v>
      </c>
      <c r="O15" s="91">
        <f>SUM(I15:N15)</f>
        <v>331</v>
      </c>
      <c r="P15" s="94">
        <f>H15+O15</f>
        <v>466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2889</v>
      </c>
      <c r="G16" s="96">
        <f>G12+G15</f>
        <v>1099</v>
      </c>
      <c r="H16" s="97">
        <f>SUM(F16:G16)</f>
        <v>3988</v>
      </c>
      <c r="I16" s="98">
        <f aca="true" t="shared" si="1" ref="I16:N16">I12+I15</f>
        <v>0</v>
      </c>
      <c r="J16" s="100">
        <f t="shared" si="1"/>
        <v>2484</v>
      </c>
      <c r="K16" s="96">
        <f t="shared" si="1"/>
        <v>2100</v>
      </c>
      <c r="L16" s="96">
        <f t="shared" si="1"/>
        <v>1712</v>
      </c>
      <c r="M16" s="96">
        <f t="shared" si="1"/>
        <v>1267</v>
      </c>
      <c r="N16" s="96">
        <f t="shared" si="1"/>
        <v>1433</v>
      </c>
      <c r="O16" s="96">
        <f>SUM(I16:N16)</f>
        <v>8996</v>
      </c>
      <c r="P16" s="99">
        <f>H16+O16</f>
        <v>12984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4" t="s">
        <v>49</v>
      </c>
      <c r="G19" s="275"/>
      <c r="H19" s="276"/>
      <c r="I19" s="280" t="s">
        <v>50</v>
      </c>
      <c r="J19" s="275"/>
      <c r="K19" s="275"/>
      <c r="L19" s="275"/>
      <c r="M19" s="275"/>
      <c r="N19" s="275"/>
      <c r="O19" s="276"/>
      <c r="P19" s="277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79"/>
      <c r="Q20" s="3"/>
    </row>
    <row r="21" spans="3:17" s="15" customFormat="1" ht="18.75" customHeight="1">
      <c r="C21" s="40" t="s">
        <v>29</v>
      </c>
      <c r="D21" s="28"/>
      <c r="E21" s="28"/>
      <c r="F21" s="91">
        <v>1719</v>
      </c>
      <c r="G21" s="91">
        <v>728</v>
      </c>
      <c r="H21" s="92">
        <f>SUM(F21:G21)</f>
        <v>2447</v>
      </c>
      <c r="I21" s="93">
        <v>1</v>
      </c>
      <c r="J21" s="95">
        <v>1711</v>
      </c>
      <c r="K21" s="91">
        <v>1315</v>
      </c>
      <c r="L21" s="91">
        <v>923</v>
      </c>
      <c r="M21" s="91">
        <v>509</v>
      </c>
      <c r="N21" s="91">
        <v>467</v>
      </c>
      <c r="O21" s="101">
        <f>SUM(I21:N21)</f>
        <v>4926</v>
      </c>
      <c r="P21" s="94">
        <f>O21+H21</f>
        <v>7373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39</v>
      </c>
      <c r="G22" s="91">
        <v>36</v>
      </c>
      <c r="H22" s="92">
        <f>SUM(F22:G22)</f>
        <v>75</v>
      </c>
      <c r="I22" s="93">
        <v>0</v>
      </c>
      <c r="J22" s="95">
        <v>64</v>
      </c>
      <c r="K22" s="91">
        <v>51</v>
      </c>
      <c r="L22" s="91">
        <v>52</v>
      </c>
      <c r="M22" s="91">
        <v>29</v>
      </c>
      <c r="N22" s="91">
        <v>21</v>
      </c>
      <c r="O22" s="101">
        <f>SUM(I22:N22)</f>
        <v>217</v>
      </c>
      <c r="P22" s="94">
        <f>O22+H22</f>
        <v>292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1758</v>
      </c>
      <c r="G23" s="96">
        <f aca="true" t="shared" si="2" ref="G23:N23">SUM(G21:G22)</f>
        <v>764</v>
      </c>
      <c r="H23" s="97">
        <f>SUM(F23:G23)</f>
        <v>2522</v>
      </c>
      <c r="I23" s="98">
        <f t="shared" si="2"/>
        <v>1</v>
      </c>
      <c r="J23" s="100">
        <f t="shared" si="2"/>
        <v>1775</v>
      </c>
      <c r="K23" s="96">
        <f t="shared" si="2"/>
        <v>1366</v>
      </c>
      <c r="L23" s="96">
        <f t="shared" si="2"/>
        <v>975</v>
      </c>
      <c r="M23" s="96">
        <f t="shared" si="2"/>
        <v>538</v>
      </c>
      <c r="N23" s="96">
        <f t="shared" si="2"/>
        <v>488</v>
      </c>
      <c r="O23" s="102">
        <f>SUM(I23:N23)</f>
        <v>5143</v>
      </c>
      <c r="P23" s="99">
        <f>O23+H23</f>
        <v>7665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4" t="s">
        <v>49</v>
      </c>
      <c r="G26" s="275"/>
      <c r="H26" s="276"/>
      <c r="I26" s="280" t="s">
        <v>50</v>
      </c>
      <c r="J26" s="281"/>
      <c r="K26" s="275"/>
      <c r="L26" s="275"/>
      <c r="M26" s="275"/>
      <c r="N26" s="275"/>
      <c r="O26" s="276"/>
      <c r="P26" s="277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79"/>
      <c r="Q27" s="3"/>
    </row>
    <row r="28" spans="3:17" s="15" customFormat="1" ht="18.75" customHeight="1">
      <c r="C28" s="40" t="s">
        <v>29</v>
      </c>
      <c r="D28" s="28"/>
      <c r="E28" s="28"/>
      <c r="F28" s="91">
        <v>1</v>
      </c>
      <c r="G28" s="91">
        <v>3</v>
      </c>
      <c r="H28" s="92">
        <f>SUM(F28:G28)</f>
        <v>4</v>
      </c>
      <c r="I28" s="93">
        <v>0</v>
      </c>
      <c r="J28" s="95">
        <v>103</v>
      </c>
      <c r="K28" s="91">
        <v>122</v>
      </c>
      <c r="L28" s="91">
        <v>118</v>
      </c>
      <c r="M28" s="91">
        <v>74</v>
      </c>
      <c r="N28" s="91">
        <v>41</v>
      </c>
      <c r="O28" s="101">
        <f>SUM(I28:N28)</f>
        <v>458</v>
      </c>
      <c r="P28" s="94">
        <f>O28+H28</f>
        <v>462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0</v>
      </c>
      <c r="M29" s="91">
        <v>1</v>
      </c>
      <c r="N29" s="91">
        <v>2</v>
      </c>
      <c r="O29" s="101">
        <f>SUM(I29:N29)</f>
        <v>3</v>
      </c>
      <c r="P29" s="94">
        <f>O29+H29</f>
        <v>3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1</v>
      </c>
      <c r="G30" s="96">
        <f>SUM(G28:G29)</f>
        <v>3</v>
      </c>
      <c r="H30" s="97">
        <f>SUM(F30:G30)</f>
        <v>4</v>
      </c>
      <c r="I30" s="98">
        <f aca="true" t="shared" si="3" ref="I30:N30">SUM(I28:I29)</f>
        <v>0</v>
      </c>
      <c r="J30" s="100">
        <f t="shared" si="3"/>
        <v>103</v>
      </c>
      <c r="K30" s="96">
        <f t="shared" si="3"/>
        <v>122</v>
      </c>
      <c r="L30" s="96">
        <f t="shared" si="3"/>
        <v>118</v>
      </c>
      <c r="M30" s="96">
        <f t="shared" si="3"/>
        <v>75</v>
      </c>
      <c r="N30" s="96">
        <f t="shared" si="3"/>
        <v>43</v>
      </c>
      <c r="O30" s="102">
        <f>SUM(I30:N30)</f>
        <v>461</v>
      </c>
      <c r="P30" s="99">
        <f>O30+H30</f>
        <v>465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4" t="s">
        <v>49</v>
      </c>
      <c r="G33" s="275"/>
      <c r="H33" s="276"/>
      <c r="I33" s="282" t="s">
        <v>40</v>
      </c>
      <c r="J33" s="275"/>
      <c r="K33" s="275"/>
      <c r="L33" s="275"/>
      <c r="M33" s="275"/>
      <c r="N33" s="276"/>
      <c r="O33" s="277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8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5</v>
      </c>
      <c r="H35" s="104">
        <f aca="true" t="shared" si="5" ref="H35:H44">SUM(F35:G35)</f>
        <v>5</v>
      </c>
      <c r="I35" s="103">
        <f t="shared" si="4"/>
        <v>68</v>
      </c>
      <c r="J35" s="105">
        <f t="shared" si="4"/>
        <v>147</v>
      </c>
      <c r="K35" s="105">
        <f t="shared" si="4"/>
        <v>223</v>
      </c>
      <c r="L35" s="105">
        <f t="shared" si="4"/>
        <v>271</v>
      </c>
      <c r="M35" s="105">
        <f t="shared" si="4"/>
        <v>319</v>
      </c>
      <c r="N35" s="106">
        <f aca="true" t="shared" si="6" ref="N35:N44">SUM(I35:M35)</f>
        <v>1028</v>
      </c>
      <c r="O35" s="107">
        <f aca="true" t="shared" si="7" ref="O35:O43">SUM(H35+N35)</f>
        <v>1033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5</v>
      </c>
      <c r="H36" s="92">
        <f t="shared" si="5"/>
        <v>5</v>
      </c>
      <c r="I36" s="95">
        <v>67</v>
      </c>
      <c r="J36" s="91">
        <v>146</v>
      </c>
      <c r="K36" s="91">
        <v>222</v>
      </c>
      <c r="L36" s="91">
        <v>270</v>
      </c>
      <c r="M36" s="91">
        <v>316</v>
      </c>
      <c r="N36" s="101">
        <f>SUM(I36:M36)</f>
        <v>1021</v>
      </c>
      <c r="O36" s="94">
        <f t="shared" si="7"/>
        <v>1026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1</v>
      </c>
      <c r="J37" s="96">
        <v>1</v>
      </c>
      <c r="K37" s="96">
        <v>1</v>
      </c>
      <c r="L37" s="96">
        <v>1</v>
      </c>
      <c r="M37" s="96">
        <v>3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149</v>
      </c>
      <c r="J38" s="105">
        <f>SUM(J39:J40)</f>
        <v>222</v>
      </c>
      <c r="K38" s="105">
        <f>SUM(K39:K40)</f>
        <v>199</v>
      </c>
      <c r="L38" s="105">
        <f>SUM(L39:L40)</f>
        <v>169</v>
      </c>
      <c r="M38" s="105">
        <f>SUM(M39:M40)</f>
        <v>130</v>
      </c>
      <c r="N38" s="106">
        <f t="shared" si="6"/>
        <v>869</v>
      </c>
      <c r="O38" s="107">
        <f t="shared" si="7"/>
        <v>869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144</v>
      </c>
      <c r="J39" s="91">
        <v>215</v>
      </c>
      <c r="K39" s="91">
        <v>197</v>
      </c>
      <c r="L39" s="91">
        <v>165</v>
      </c>
      <c r="M39" s="91">
        <v>125</v>
      </c>
      <c r="N39" s="101">
        <f>SUM(I39:M39)</f>
        <v>846</v>
      </c>
      <c r="O39" s="94">
        <f t="shared" si="7"/>
        <v>846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5</v>
      </c>
      <c r="J40" s="96">
        <v>7</v>
      </c>
      <c r="K40" s="96">
        <v>2</v>
      </c>
      <c r="L40" s="96">
        <v>4</v>
      </c>
      <c r="M40" s="96">
        <v>5</v>
      </c>
      <c r="N40" s="102">
        <f t="shared" si="6"/>
        <v>23</v>
      </c>
      <c r="O40" s="99">
        <f t="shared" si="7"/>
        <v>23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6</v>
      </c>
      <c r="K41" s="105">
        <f>SUM(K42:K43)</f>
        <v>35</v>
      </c>
      <c r="L41" s="105">
        <f>SUM(L42:L43)</f>
        <v>78</v>
      </c>
      <c r="M41" s="105">
        <f>SUM(M42:M43)</f>
        <v>210</v>
      </c>
      <c r="N41" s="106">
        <f t="shared" si="6"/>
        <v>336</v>
      </c>
      <c r="O41" s="107">
        <f t="shared" si="7"/>
        <v>336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6</v>
      </c>
      <c r="K42" s="91">
        <v>35</v>
      </c>
      <c r="L42" s="91">
        <v>76</v>
      </c>
      <c r="M42" s="91">
        <v>205</v>
      </c>
      <c r="N42" s="101">
        <f t="shared" si="6"/>
        <v>329</v>
      </c>
      <c r="O42" s="94">
        <f t="shared" si="7"/>
        <v>329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2</v>
      </c>
      <c r="M43" s="96">
        <v>5</v>
      </c>
      <c r="N43" s="102">
        <f>SUM(I43:M43)</f>
        <v>7</v>
      </c>
      <c r="O43" s="99">
        <f t="shared" si="7"/>
        <v>7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5</v>
      </c>
      <c r="H44" s="109">
        <f t="shared" si="5"/>
        <v>5</v>
      </c>
      <c r="I44" s="100">
        <v>223</v>
      </c>
      <c r="J44" s="96">
        <v>370</v>
      </c>
      <c r="K44" s="96">
        <v>450</v>
      </c>
      <c r="L44" s="96">
        <v>510</v>
      </c>
      <c r="M44" s="96">
        <v>649</v>
      </c>
      <c r="N44" s="102">
        <f t="shared" si="6"/>
        <v>2202</v>
      </c>
      <c r="O44" s="110">
        <f>H44+N44</f>
        <v>2207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="75" zoomScaleNormal="80" zoomScaleSheetLayoutView="75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平成１９年６月月報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3" t="s">
        <v>68</v>
      </c>
      <c r="D9" s="294"/>
      <c r="E9" s="294"/>
      <c r="F9" s="295"/>
      <c r="G9" s="299" t="s">
        <v>49</v>
      </c>
      <c r="H9" s="300"/>
      <c r="I9" s="301"/>
      <c r="J9" s="302" t="s">
        <v>50</v>
      </c>
      <c r="K9" s="300"/>
      <c r="L9" s="300"/>
      <c r="M9" s="300"/>
      <c r="N9" s="300"/>
      <c r="O9" s="300"/>
      <c r="P9" s="301"/>
      <c r="Q9" s="291" t="s">
        <v>47</v>
      </c>
    </row>
    <row r="10" spans="1:18" ht="28.5" customHeight="1">
      <c r="A10" s="118"/>
      <c r="B10" s="118"/>
      <c r="C10" s="296"/>
      <c r="D10" s="297"/>
      <c r="E10" s="297"/>
      <c r="F10" s="298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2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3953</v>
      </c>
      <c r="H12" s="183">
        <f t="shared" si="0"/>
        <v>1927</v>
      </c>
      <c r="I12" s="184">
        <f t="shared" si="0"/>
        <v>5880</v>
      </c>
      <c r="J12" s="185">
        <f>J13+J19+J22+J26+J30+J31</f>
        <v>2</v>
      </c>
      <c r="K12" s="183">
        <f t="shared" si="0"/>
        <v>4928</v>
      </c>
      <c r="L12" s="182">
        <f t="shared" si="0"/>
        <v>4449</v>
      </c>
      <c r="M12" s="182">
        <f t="shared" si="0"/>
        <v>3555</v>
      </c>
      <c r="N12" s="182">
        <f t="shared" si="0"/>
        <v>2118</v>
      </c>
      <c r="O12" s="183">
        <f t="shared" si="0"/>
        <v>2203</v>
      </c>
      <c r="P12" s="182">
        <f t="shared" si="0"/>
        <v>17255</v>
      </c>
      <c r="Q12" s="186">
        <f t="shared" si="0"/>
        <v>23135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1417</v>
      </c>
      <c r="H13" s="188">
        <f t="shared" si="1"/>
        <v>599</v>
      </c>
      <c r="I13" s="189">
        <f t="shared" si="1"/>
        <v>2016</v>
      </c>
      <c r="J13" s="190">
        <f aca="true" t="shared" si="2" ref="J13:O13">SUM(J14:J18)</f>
        <v>0</v>
      </c>
      <c r="K13" s="188">
        <f t="shared" si="2"/>
        <v>1611</v>
      </c>
      <c r="L13" s="187">
        <f t="shared" si="2"/>
        <v>1276</v>
      </c>
      <c r="M13" s="187">
        <f t="shared" si="2"/>
        <v>1092</v>
      </c>
      <c r="N13" s="187">
        <f t="shared" si="2"/>
        <v>731</v>
      </c>
      <c r="O13" s="188">
        <f t="shared" si="2"/>
        <v>994</v>
      </c>
      <c r="P13" s="187">
        <f t="shared" si="1"/>
        <v>5704</v>
      </c>
      <c r="Q13" s="191">
        <f t="shared" si="1"/>
        <v>7720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1279</v>
      </c>
      <c r="H14" s="188">
        <v>498</v>
      </c>
      <c r="I14" s="189">
        <f>SUM(G14:H14)</f>
        <v>1777</v>
      </c>
      <c r="J14" s="190">
        <v>0</v>
      </c>
      <c r="K14" s="188">
        <v>1209</v>
      </c>
      <c r="L14" s="187">
        <v>808</v>
      </c>
      <c r="M14" s="187">
        <v>606</v>
      </c>
      <c r="N14" s="187">
        <v>359</v>
      </c>
      <c r="O14" s="188">
        <v>403</v>
      </c>
      <c r="P14" s="187">
        <f>SUM(J14:O14)</f>
        <v>3385</v>
      </c>
      <c r="Q14" s="191">
        <f>I14+P14</f>
        <v>5162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3</v>
      </c>
      <c r="L15" s="187">
        <v>20</v>
      </c>
      <c r="M15" s="187">
        <v>32</v>
      </c>
      <c r="N15" s="187">
        <v>42</v>
      </c>
      <c r="O15" s="188">
        <v>157</v>
      </c>
      <c r="P15" s="187">
        <f>SUM(J15:O15)</f>
        <v>254</v>
      </c>
      <c r="Q15" s="191">
        <f>I15+P15</f>
        <v>255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70</v>
      </c>
      <c r="H16" s="188">
        <v>53</v>
      </c>
      <c r="I16" s="189">
        <f>SUM(G16:H16)</f>
        <v>123</v>
      </c>
      <c r="J16" s="190">
        <v>0</v>
      </c>
      <c r="K16" s="188">
        <v>184</v>
      </c>
      <c r="L16" s="187">
        <v>218</v>
      </c>
      <c r="M16" s="187">
        <v>249</v>
      </c>
      <c r="N16" s="187">
        <v>180</v>
      </c>
      <c r="O16" s="188">
        <v>239</v>
      </c>
      <c r="P16" s="187">
        <f>SUM(J16:O16)</f>
        <v>1070</v>
      </c>
      <c r="Q16" s="191">
        <f>I16+P16</f>
        <v>1193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5</v>
      </c>
      <c r="H17" s="188">
        <v>4</v>
      </c>
      <c r="I17" s="189">
        <f>SUM(G17:H17)</f>
        <v>9</v>
      </c>
      <c r="J17" s="190">
        <v>0</v>
      </c>
      <c r="K17" s="188">
        <v>19</v>
      </c>
      <c r="L17" s="187">
        <v>20</v>
      </c>
      <c r="M17" s="187">
        <v>20</v>
      </c>
      <c r="N17" s="187">
        <v>8</v>
      </c>
      <c r="O17" s="188">
        <v>15</v>
      </c>
      <c r="P17" s="187">
        <f>SUM(J17:O17)</f>
        <v>82</v>
      </c>
      <c r="Q17" s="191">
        <f>I17+P17</f>
        <v>91</v>
      </c>
      <c r="R17" s="118"/>
    </row>
    <row r="18" spans="1:18" ht="18" customHeight="1">
      <c r="A18" s="118"/>
      <c r="B18" s="118"/>
      <c r="C18" s="130"/>
      <c r="D18" s="133"/>
      <c r="E18" s="289" t="s">
        <v>96</v>
      </c>
      <c r="F18" s="290"/>
      <c r="G18" s="187">
        <v>63</v>
      </c>
      <c r="H18" s="188">
        <v>43</v>
      </c>
      <c r="I18" s="189">
        <f>SUM(G18:H18)</f>
        <v>106</v>
      </c>
      <c r="J18" s="190">
        <v>0</v>
      </c>
      <c r="K18" s="188">
        <v>196</v>
      </c>
      <c r="L18" s="187">
        <v>210</v>
      </c>
      <c r="M18" s="187">
        <v>185</v>
      </c>
      <c r="N18" s="187">
        <v>142</v>
      </c>
      <c r="O18" s="188">
        <v>180</v>
      </c>
      <c r="P18" s="187">
        <f>SUM(J18:O18)</f>
        <v>913</v>
      </c>
      <c r="Q18" s="191">
        <f>I18+P18</f>
        <v>1019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3" ref="G19:Q19">SUM(G20:G21)</f>
        <v>500</v>
      </c>
      <c r="H19" s="188">
        <f t="shared" si="3"/>
        <v>309</v>
      </c>
      <c r="I19" s="189">
        <f t="shared" si="3"/>
        <v>809</v>
      </c>
      <c r="J19" s="190">
        <f t="shared" si="3"/>
        <v>-1</v>
      </c>
      <c r="K19" s="188">
        <f t="shared" si="3"/>
        <v>955</v>
      </c>
      <c r="L19" s="187">
        <f>SUM(L20:L21)</f>
        <v>822</v>
      </c>
      <c r="M19" s="187">
        <f t="shared" si="3"/>
        <v>594</v>
      </c>
      <c r="N19" s="187">
        <f t="shared" si="3"/>
        <v>313</v>
      </c>
      <c r="O19" s="188">
        <f t="shared" si="3"/>
        <v>167</v>
      </c>
      <c r="P19" s="187">
        <f>SUM(P20:P21)</f>
        <v>2850</v>
      </c>
      <c r="Q19" s="191">
        <f t="shared" si="3"/>
        <v>3659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424</v>
      </c>
      <c r="H20" s="188">
        <v>257</v>
      </c>
      <c r="I20" s="189">
        <f>SUM(G20:H20)</f>
        <v>681</v>
      </c>
      <c r="J20" s="190">
        <v>-1</v>
      </c>
      <c r="K20" s="188">
        <v>760</v>
      </c>
      <c r="L20" s="187">
        <v>624</v>
      </c>
      <c r="M20" s="187">
        <v>423</v>
      </c>
      <c r="N20" s="187">
        <v>237</v>
      </c>
      <c r="O20" s="188">
        <v>125</v>
      </c>
      <c r="P20" s="187">
        <f>SUM(J20:O20)</f>
        <v>2168</v>
      </c>
      <c r="Q20" s="191">
        <f>I20+P20</f>
        <v>2849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76</v>
      </c>
      <c r="H21" s="188">
        <v>52</v>
      </c>
      <c r="I21" s="189">
        <f>SUM(G21:H21)</f>
        <v>128</v>
      </c>
      <c r="J21" s="190">
        <v>0</v>
      </c>
      <c r="K21" s="188">
        <v>195</v>
      </c>
      <c r="L21" s="187">
        <v>198</v>
      </c>
      <c r="M21" s="187">
        <v>171</v>
      </c>
      <c r="N21" s="187">
        <v>76</v>
      </c>
      <c r="O21" s="188">
        <v>42</v>
      </c>
      <c r="P21" s="187">
        <f>SUM(J21:O21)</f>
        <v>682</v>
      </c>
      <c r="Q21" s="191">
        <f>I21+P21</f>
        <v>810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4" ref="G22:Q22">SUM(G23:G25)</f>
        <v>7</v>
      </c>
      <c r="H22" s="188">
        <f t="shared" si="4"/>
        <v>14</v>
      </c>
      <c r="I22" s="189">
        <f t="shared" si="4"/>
        <v>21</v>
      </c>
      <c r="J22" s="190">
        <f t="shared" si="4"/>
        <v>0</v>
      </c>
      <c r="K22" s="188">
        <f t="shared" si="4"/>
        <v>95</v>
      </c>
      <c r="L22" s="187">
        <f t="shared" si="4"/>
        <v>164</v>
      </c>
      <c r="M22" s="187">
        <f t="shared" si="4"/>
        <v>188</v>
      </c>
      <c r="N22" s="187">
        <f t="shared" si="4"/>
        <v>106</v>
      </c>
      <c r="O22" s="188">
        <f t="shared" si="4"/>
        <v>103</v>
      </c>
      <c r="P22" s="187">
        <f t="shared" si="4"/>
        <v>656</v>
      </c>
      <c r="Q22" s="191">
        <f t="shared" si="4"/>
        <v>677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5</v>
      </c>
      <c r="H23" s="188">
        <v>10</v>
      </c>
      <c r="I23" s="189">
        <f>SUM(G23:H23)</f>
        <v>15</v>
      </c>
      <c r="J23" s="190">
        <v>0</v>
      </c>
      <c r="K23" s="188">
        <v>76</v>
      </c>
      <c r="L23" s="187">
        <v>132</v>
      </c>
      <c r="M23" s="187">
        <v>129</v>
      </c>
      <c r="N23" s="187">
        <v>83</v>
      </c>
      <c r="O23" s="188">
        <v>73</v>
      </c>
      <c r="P23" s="187">
        <f>SUM(J23:O23)</f>
        <v>493</v>
      </c>
      <c r="Q23" s="191">
        <f>I23+P23</f>
        <v>508</v>
      </c>
      <c r="R23" s="118"/>
    </row>
    <row r="24" spans="1:18" ht="18" customHeight="1">
      <c r="A24" s="118"/>
      <c r="B24" s="118"/>
      <c r="C24" s="130"/>
      <c r="D24" s="133"/>
      <c r="E24" s="283" t="s">
        <v>100</v>
      </c>
      <c r="F24" s="285"/>
      <c r="G24" s="187">
        <v>2</v>
      </c>
      <c r="H24" s="188">
        <v>4</v>
      </c>
      <c r="I24" s="189">
        <f>SUM(G24:H24)</f>
        <v>6</v>
      </c>
      <c r="J24" s="190">
        <v>0</v>
      </c>
      <c r="K24" s="188">
        <v>19</v>
      </c>
      <c r="L24" s="187">
        <v>32</v>
      </c>
      <c r="M24" s="187">
        <v>58</v>
      </c>
      <c r="N24" s="187">
        <v>23</v>
      </c>
      <c r="O24" s="188">
        <v>29</v>
      </c>
      <c r="P24" s="187">
        <f>SUM(J24:O24)</f>
        <v>161</v>
      </c>
      <c r="Q24" s="191">
        <f>I24+P24</f>
        <v>167</v>
      </c>
      <c r="R24" s="118"/>
    </row>
    <row r="25" spans="1:18" ht="18" customHeight="1">
      <c r="A25" s="118"/>
      <c r="B25" s="118"/>
      <c r="C25" s="130"/>
      <c r="D25" s="137"/>
      <c r="E25" s="283" t="s">
        <v>101</v>
      </c>
      <c r="F25" s="285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1</v>
      </c>
      <c r="N25" s="187">
        <v>0</v>
      </c>
      <c r="O25" s="188">
        <v>1</v>
      </c>
      <c r="P25" s="187">
        <f>SUM(J25:O25)</f>
        <v>2</v>
      </c>
      <c r="Q25" s="191">
        <f>I25+P25</f>
        <v>2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5" ref="G26:Q26">SUM(G27:G29)</f>
        <v>247</v>
      </c>
      <c r="H26" s="188">
        <f t="shared" si="5"/>
        <v>201</v>
      </c>
      <c r="I26" s="189">
        <f t="shared" si="5"/>
        <v>448</v>
      </c>
      <c r="J26" s="190">
        <f t="shared" si="5"/>
        <v>2</v>
      </c>
      <c r="K26" s="188">
        <f t="shared" si="5"/>
        <v>541</v>
      </c>
      <c r="L26" s="187">
        <f t="shared" si="5"/>
        <v>857</v>
      </c>
      <c r="M26" s="187">
        <f t="shared" si="5"/>
        <v>729</v>
      </c>
      <c r="N26" s="187">
        <f t="shared" si="5"/>
        <v>442</v>
      </c>
      <c r="O26" s="188">
        <f t="shared" si="5"/>
        <v>468</v>
      </c>
      <c r="P26" s="187">
        <f t="shared" si="5"/>
        <v>3039</v>
      </c>
      <c r="Q26" s="191">
        <f t="shared" si="5"/>
        <v>3487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208</v>
      </c>
      <c r="H27" s="188">
        <v>178</v>
      </c>
      <c r="I27" s="189">
        <f>SUM(G27:H27)</f>
        <v>386</v>
      </c>
      <c r="J27" s="190">
        <v>0</v>
      </c>
      <c r="K27" s="188">
        <v>495</v>
      </c>
      <c r="L27" s="187">
        <v>815</v>
      </c>
      <c r="M27" s="187">
        <v>697</v>
      </c>
      <c r="N27" s="187">
        <v>426</v>
      </c>
      <c r="O27" s="188">
        <v>460</v>
      </c>
      <c r="P27" s="187">
        <f>SUM(J27:O27)</f>
        <v>2893</v>
      </c>
      <c r="Q27" s="191">
        <f>I27+P27</f>
        <v>3279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23</v>
      </c>
      <c r="H28" s="188">
        <v>13</v>
      </c>
      <c r="I28" s="189">
        <f>SUM(G28:H28)</f>
        <v>36</v>
      </c>
      <c r="J28" s="190">
        <v>0</v>
      </c>
      <c r="K28" s="188">
        <v>28</v>
      </c>
      <c r="L28" s="187">
        <v>24</v>
      </c>
      <c r="M28" s="187">
        <v>22</v>
      </c>
      <c r="N28" s="187">
        <v>11</v>
      </c>
      <c r="O28" s="188">
        <v>5</v>
      </c>
      <c r="P28" s="187">
        <f>SUM(J28:O28)</f>
        <v>90</v>
      </c>
      <c r="Q28" s="191">
        <f>I28+P28</f>
        <v>126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16</v>
      </c>
      <c r="H29" s="188">
        <v>10</v>
      </c>
      <c r="I29" s="189">
        <f>SUM(G29:H29)</f>
        <v>26</v>
      </c>
      <c r="J29" s="190">
        <v>2</v>
      </c>
      <c r="K29" s="188">
        <v>18</v>
      </c>
      <c r="L29" s="187">
        <v>18</v>
      </c>
      <c r="M29" s="187">
        <v>10</v>
      </c>
      <c r="N29" s="187">
        <v>5</v>
      </c>
      <c r="O29" s="188">
        <v>3</v>
      </c>
      <c r="P29" s="187">
        <f>SUM(J29:O29)</f>
        <v>56</v>
      </c>
      <c r="Q29" s="191">
        <f>I29+P29</f>
        <v>82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44</v>
      </c>
      <c r="H30" s="188">
        <v>19</v>
      </c>
      <c r="I30" s="189">
        <f>SUM(G30:H30)</f>
        <v>63</v>
      </c>
      <c r="J30" s="190">
        <v>0</v>
      </c>
      <c r="K30" s="188">
        <v>71</v>
      </c>
      <c r="L30" s="187">
        <v>65</v>
      </c>
      <c r="M30" s="187">
        <v>46</v>
      </c>
      <c r="N30" s="187">
        <v>39</v>
      </c>
      <c r="O30" s="188">
        <v>20</v>
      </c>
      <c r="P30" s="187">
        <f>SUM(J30:O30)</f>
        <v>241</v>
      </c>
      <c r="Q30" s="191">
        <f>I30+P30</f>
        <v>304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1738</v>
      </c>
      <c r="H31" s="193">
        <v>785</v>
      </c>
      <c r="I31" s="194">
        <f>SUM(G31:H31)</f>
        <v>2523</v>
      </c>
      <c r="J31" s="195">
        <v>1</v>
      </c>
      <c r="K31" s="193">
        <v>1655</v>
      </c>
      <c r="L31" s="192">
        <v>1265</v>
      </c>
      <c r="M31" s="192">
        <v>906</v>
      </c>
      <c r="N31" s="192">
        <v>487</v>
      </c>
      <c r="O31" s="193">
        <v>451</v>
      </c>
      <c r="P31" s="194">
        <f>SUM(J31:O31)</f>
        <v>4765</v>
      </c>
      <c r="Q31" s="196">
        <f>I31+P31</f>
        <v>7288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>SUM(G33:G38)</f>
        <v>1</v>
      </c>
      <c r="H32" s="183">
        <f>SUM(H33:H38)</f>
        <v>3</v>
      </c>
      <c r="I32" s="184">
        <f>SUM(I33:I38)</f>
        <v>4</v>
      </c>
      <c r="J32" s="185">
        <f aca="true" t="shared" si="6" ref="J32:Q32">SUM(J33:J38)</f>
        <v>0</v>
      </c>
      <c r="K32" s="183">
        <f t="shared" si="6"/>
        <v>106</v>
      </c>
      <c r="L32" s="182">
        <f t="shared" si="6"/>
        <v>124</v>
      </c>
      <c r="M32" s="182">
        <f t="shared" si="6"/>
        <v>119</v>
      </c>
      <c r="N32" s="182">
        <f t="shared" si="6"/>
        <v>78</v>
      </c>
      <c r="O32" s="183">
        <f t="shared" si="6"/>
        <v>46</v>
      </c>
      <c r="P32" s="182">
        <f t="shared" si="6"/>
        <v>473</v>
      </c>
      <c r="Q32" s="186">
        <f t="shared" si="6"/>
        <v>477</v>
      </c>
      <c r="R32" s="118"/>
    </row>
    <row r="33" spans="1:18" ht="18" customHeight="1">
      <c r="A33" s="118"/>
      <c r="B33" s="118"/>
      <c r="C33" s="130"/>
      <c r="D33" s="283" t="s">
        <v>78</v>
      </c>
      <c r="E33" s="284"/>
      <c r="F33" s="285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7" ref="P33:P38">SUM(J33:O33)</f>
        <v>0</v>
      </c>
      <c r="Q33" s="191">
        <f aca="true" t="shared" si="8" ref="Q33:Q38">I33+P33</f>
        <v>0</v>
      </c>
      <c r="R33" s="118"/>
    </row>
    <row r="34" spans="1:18" ht="18" customHeight="1">
      <c r="A34" s="118"/>
      <c r="B34" s="118"/>
      <c r="C34" s="130"/>
      <c r="D34" s="283" t="s">
        <v>79</v>
      </c>
      <c r="E34" s="284"/>
      <c r="F34" s="285"/>
      <c r="G34" s="187">
        <v>1</v>
      </c>
      <c r="H34" s="188">
        <v>1</v>
      </c>
      <c r="I34" s="189">
        <f>SUM(G34:H34)</f>
        <v>2</v>
      </c>
      <c r="J34" s="190">
        <v>0</v>
      </c>
      <c r="K34" s="188">
        <v>23</v>
      </c>
      <c r="L34" s="187">
        <v>18</v>
      </c>
      <c r="M34" s="187">
        <v>35</v>
      </c>
      <c r="N34" s="187">
        <v>27</v>
      </c>
      <c r="O34" s="188">
        <v>20</v>
      </c>
      <c r="P34" s="187">
        <f t="shared" si="7"/>
        <v>123</v>
      </c>
      <c r="Q34" s="191">
        <f t="shared" si="8"/>
        <v>125</v>
      </c>
      <c r="R34" s="118"/>
    </row>
    <row r="35" spans="1:18" ht="18" customHeight="1">
      <c r="A35" s="118"/>
      <c r="B35" s="118"/>
      <c r="C35" s="130"/>
      <c r="D35" s="283" t="s">
        <v>80</v>
      </c>
      <c r="E35" s="284"/>
      <c r="F35" s="285"/>
      <c r="G35" s="187">
        <v>0</v>
      </c>
      <c r="H35" s="188">
        <v>0</v>
      </c>
      <c r="I35" s="189">
        <f>SUM(G35:H35)</f>
        <v>0</v>
      </c>
      <c r="J35" s="190">
        <v>0</v>
      </c>
      <c r="K35" s="188">
        <v>8</v>
      </c>
      <c r="L35" s="187">
        <v>12</v>
      </c>
      <c r="M35" s="187">
        <v>8</v>
      </c>
      <c r="N35" s="187">
        <v>3</v>
      </c>
      <c r="O35" s="188">
        <v>8</v>
      </c>
      <c r="P35" s="187">
        <f t="shared" si="7"/>
        <v>39</v>
      </c>
      <c r="Q35" s="191">
        <f t="shared" si="8"/>
        <v>39</v>
      </c>
      <c r="R35" s="118"/>
    </row>
    <row r="36" spans="1:18" ht="18" customHeight="1">
      <c r="A36" s="118"/>
      <c r="B36" s="118"/>
      <c r="C36" s="130"/>
      <c r="D36" s="283" t="s">
        <v>81</v>
      </c>
      <c r="E36" s="284"/>
      <c r="F36" s="285"/>
      <c r="G36" s="198"/>
      <c r="H36" s="188">
        <v>2</v>
      </c>
      <c r="I36" s="189">
        <f>SUM(G36:H36)</f>
        <v>2</v>
      </c>
      <c r="J36" s="200"/>
      <c r="K36" s="188">
        <v>75</v>
      </c>
      <c r="L36" s="187">
        <v>94</v>
      </c>
      <c r="M36" s="187">
        <v>76</v>
      </c>
      <c r="N36" s="187">
        <v>48</v>
      </c>
      <c r="O36" s="188">
        <v>18</v>
      </c>
      <c r="P36" s="187">
        <f t="shared" si="7"/>
        <v>311</v>
      </c>
      <c r="Q36" s="191">
        <f t="shared" si="8"/>
        <v>313</v>
      </c>
      <c r="R36" s="118"/>
    </row>
    <row r="37" spans="1:18" ht="18" customHeight="1">
      <c r="A37" s="118"/>
      <c r="B37" s="118"/>
      <c r="C37" s="130"/>
      <c r="D37" s="283" t="s">
        <v>82</v>
      </c>
      <c r="E37" s="284"/>
      <c r="F37" s="285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7"/>
        <v>0</v>
      </c>
      <c r="Q37" s="191">
        <f t="shared" si="8"/>
        <v>0</v>
      </c>
      <c r="R37" s="118"/>
    </row>
    <row r="38" spans="1:18" ht="18" customHeight="1">
      <c r="A38" s="118"/>
      <c r="B38" s="118"/>
      <c r="C38" s="151"/>
      <c r="D38" s="286" t="s">
        <v>83</v>
      </c>
      <c r="E38" s="287"/>
      <c r="F38" s="288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7"/>
        <v>0</v>
      </c>
      <c r="Q38" s="196">
        <f t="shared" si="8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5</v>
      </c>
      <c r="I39" s="184">
        <f>SUM(I40:I42)</f>
        <v>5</v>
      </c>
      <c r="J39" s="203"/>
      <c r="K39" s="183">
        <f aca="true" t="shared" si="9" ref="K39:Q39">SUM(K40:K42)</f>
        <v>227</v>
      </c>
      <c r="L39" s="182">
        <f t="shared" si="9"/>
        <v>379</v>
      </c>
      <c r="M39" s="182">
        <f t="shared" si="9"/>
        <v>463</v>
      </c>
      <c r="N39" s="182">
        <f t="shared" si="9"/>
        <v>517</v>
      </c>
      <c r="O39" s="183">
        <f t="shared" si="9"/>
        <v>653</v>
      </c>
      <c r="P39" s="182">
        <f t="shared" si="9"/>
        <v>2239</v>
      </c>
      <c r="Q39" s="186">
        <f t="shared" si="9"/>
        <v>2244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5</v>
      </c>
      <c r="I40" s="189">
        <f>SUM(G40:H40)</f>
        <v>5</v>
      </c>
      <c r="J40" s="200"/>
      <c r="K40" s="188">
        <v>68</v>
      </c>
      <c r="L40" s="187">
        <v>145</v>
      </c>
      <c r="M40" s="187">
        <v>224</v>
      </c>
      <c r="N40" s="187">
        <v>268</v>
      </c>
      <c r="O40" s="188">
        <v>317</v>
      </c>
      <c r="P40" s="187">
        <f>SUM(J40:O40)</f>
        <v>1022</v>
      </c>
      <c r="Q40" s="191">
        <f>I40+P40</f>
        <v>1027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152</v>
      </c>
      <c r="L41" s="187">
        <v>228</v>
      </c>
      <c r="M41" s="187">
        <v>204</v>
      </c>
      <c r="N41" s="187">
        <v>171</v>
      </c>
      <c r="O41" s="188">
        <v>125</v>
      </c>
      <c r="P41" s="187">
        <f>SUM(J41:O41)</f>
        <v>880</v>
      </c>
      <c r="Q41" s="191">
        <f>I41+P41</f>
        <v>880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6</v>
      </c>
      <c r="M42" s="209">
        <v>35</v>
      </c>
      <c r="N42" s="209">
        <v>78</v>
      </c>
      <c r="O42" s="208">
        <v>211</v>
      </c>
      <c r="P42" s="209">
        <f>SUM(J42:O42)</f>
        <v>337</v>
      </c>
      <c r="Q42" s="210">
        <f>I42+P42</f>
        <v>337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10" ref="G43:Q43">G12+G32+G39</f>
        <v>3954</v>
      </c>
      <c r="H43" s="212">
        <f t="shared" si="10"/>
        <v>1935</v>
      </c>
      <c r="I43" s="213">
        <f t="shared" si="10"/>
        <v>5889</v>
      </c>
      <c r="J43" s="214">
        <f>J12+J32+J39</f>
        <v>2</v>
      </c>
      <c r="K43" s="212">
        <f t="shared" si="10"/>
        <v>5261</v>
      </c>
      <c r="L43" s="211">
        <f t="shared" si="10"/>
        <v>4952</v>
      </c>
      <c r="M43" s="211">
        <f t="shared" si="10"/>
        <v>4137</v>
      </c>
      <c r="N43" s="211">
        <f t="shared" si="10"/>
        <v>2713</v>
      </c>
      <c r="O43" s="212">
        <f t="shared" si="10"/>
        <v>2902</v>
      </c>
      <c r="P43" s="211">
        <f t="shared" si="10"/>
        <v>19967</v>
      </c>
      <c r="Q43" s="215">
        <f t="shared" si="10"/>
        <v>25856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1" ref="G45:Q45">G46+G52+G55+G59+G61+G62</f>
        <v>4872766</v>
      </c>
      <c r="H45" s="183">
        <f t="shared" si="11"/>
        <v>3755000</v>
      </c>
      <c r="I45" s="184">
        <f t="shared" si="11"/>
        <v>8627766</v>
      </c>
      <c r="J45" s="185">
        <f t="shared" si="11"/>
        <v>-1502</v>
      </c>
      <c r="K45" s="183">
        <f t="shared" si="11"/>
        <v>14148272</v>
      </c>
      <c r="L45" s="182">
        <f t="shared" si="11"/>
        <v>15215776</v>
      </c>
      <c r="M45" s="182">
        <f t="shared" si="11"/>
        <v>14739583</v>
      </c>
      <c r="N45" s="182">
        <f t="shared" si="11"/>
        <v>9721924</v>
      </c>
      <c r="O45" s="183">
        <f t="shared" si="11"/>
        <v>10896615</v>
      </c>
      <c r="P45" s="182">
        <f t="shared" si="11"/>
        <v>64720668</v>
      </c>
      <c r="Q45" s="186">
        <f t="shared" si="11"/>
        <v>73348434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2" ref="G46:Q46">SUM(G47:G51)</f>
        <v>2511142</v>
      </c>
      <c r="H46" s="188">
        <f t="shared" si="12"/>
        <v>1564287</v>
      </c>
      <c r="I46" s="189">
        <f t="shared" si="12"/>
        <v>4075429</v>
      </c>
      <c r="J46" s="190">
        <f>SUM(J47:J51)</f>
        <v>0</v>
      </c>
      <c r="K46" s="188">
        <f t="shared" si="12"/>
        <v>6081685</v>
      </c>
      <c r="L46" s="187">
        <f t="shared" si="12"/>
        <v>5907497</v>
      </c>
      <c r="M46" s="187">
        <f t="shared" si="12"/>
        <v>6104257</v>
      </c>
      <c r="N46" s="187">
        <f t="shared" si="12"/>
        <v>4319150</v>
      </c>
      <c r="O46" s="188">
        <f t="shared" si="12"/>
        <v>6772677</v>
      </c>
      <c r="P46" s="187">
        <f t="shared" si="12"/>
        <v>29185266</v>
      </c>
      <c r="Q46" s="191">
        <f t="shared" si="12"/>
        <v>33260695</v>
      </c>
    </row>
    <row r="47" spans="3:17" ht="18" customHeight="1">
      <c r="C47" s="130"/>
      <c r="D47" s="133"/>
      <c r="E47" s="134" t="s">
        <v>92</v>
      </c>
      <c r="F47" s="135"/>
      <c r="G47" s="187">
        <v>2318890</v>
      </c>
      <c r="H47" s="188">
        <v>1324044</v>
      </c>
      <c r="I47" s="189">
        <f>SUM(G47:H47)</f>
        <v>3642934</v>
      </c>
      <c r="J47" s="190">
        <v>0</v>
      </c>
      <c r="K47" s="188">
        <v>5154212</v>
      </c>
      <c r="L47" s="187">
        <v>4732694</v>
      </c>
      <c r="M47" s="187">
        <v>4525445</v>
      </c>
      <c r="N47" s="187">
        <v>3095782</v>
      </c>
      <c r="O47" s="188">
        <v>4277751</v>
      </c>
      <c r="P47" s="187">
        <f>SUM(J47:O47)</f>
        <v>21785884</v>
      </c>
      <c r="Q47" s="191">
        <f>I47+P47</f>
        <v>25428818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6832</v>
      </c>
      <c r="I48" s="189">
        <f>SUM(G48:H48)</f>
        <v>6832</v>
      </c>
      <c r="J48" s="190">
        <v>0</v>
      </c>
      <c r="K48" s="188">
        <v>15000</v>
      </c>
      <c r="L48" s="187">
        <v>89323</v>
      </c>
      <c r="M48" s="187">
        <v>181200</v>
      </c>
      <c r="N48" s="187">
        <v>225142</v>
      </c>
      <c r="O48" s="188">
        <v>853447</v>
      </c>
      <c r="P48" s="187">
        <f>SUM(J48:O48)</f>
        <v>1364112</v>
      </c>
      <c r="Q48" s="191">
        <f>I48+P48</f>
        <v>1370944</v>
      </c>
    </row>
    <row r="49" spans="3:17" ht="18" customHeight="1">
      <c r="C49" s="130"/>
      <c r="D49" s="133"/>
      <c r="E49" s="134" t="s">
        <v>94</v>
      </c>
      <c r="F49" s="135"/>
      <c r="G49" s="187">
        <v>133662</v>
      </c>
      <c r="H49" s="188">
        <v>183881</v>
      </c>
      <c r="I49" s="189">
        <f>SUM(G49:H49)</f>
        <v>317543</v>
      </c>
      <c r="J49" s="190">
        <v>0</v>
      </c>
      <c r="K49" s="188">
        <v>712233</v>
      </c>
      <c r="L49" s="187">
        <v>862950</v>
      </c>
      <c r="M49" s="187">
        <v>1190442</v>
      </c>
      <c r="N49" s="187">
        <v>851036</v>
      </c>
      <c r="O49" s="188">
        <v>1470879</v>
      </c>
      <c r="P49" s="187">
        <f>SUM(J49:O49)</f>
        <v>5087540</v>
      </c>
      <c r="Q49" s="191">
        <f>I49+P49</f>
        <v>5405083</v>
      </c>
    </row>
    <row r="50" spans="3:17" ht="18" customHeight="1">
      <c r="C50" s="130"/>
      <c r="D50" s="133"/>
      <c r="E50" s="134" t="s">
        <v>95</v>
      </c>
      <c r="F50" s="135"/>
      <c r="G50" s="187">
        <v>11440</v>
      </c>
      <c r="H50" s="188">
        <v>9320</v>
      </c>
      <c r="I50" s="189">
        <f>SUM(G50:H50)</f>
        <v>20760</v>
      </c>
      <c r="J50" s="190">
        <v>0</v>
      </c>
      <c r="K50" s="188">
        <v>36320</v>
      </c>
      <c r="L50" s="187">
        <v>50140</v>
      </c>
      <c r="M50" s="187">
        <v>48680</v>
      </c>
      <c r="N50" s="187">
        <v>19520</v>
      </c>
      <c r="O50" s="188">
        <v>31720</v>
      </c>
      <c r="P50" s="187">
        <f>SUM(J50:O50)</f>
        <v>186380</v>
      </c>
      <c r="Q50" s="191">
        <f>I50+P50</f>
        <v>207140</v>
      </c>
    </row>
    <row r="51" spans="3:17" ht="18" customHeight="1">
      <c r="C51" s="130"/>
      <c r="D51" s="133"/>
      <c r="E51" s="289" t="s">
        <v>105</v>
      </c>
      <c r="F51" s="290"/>
      <c r="G51" s="187">
        <v>47150</v>
      </c>
      <c r="H51" s="188">
        <v>40210</v>
      </c>
      <c r="I51" s="189">
        <f>SUM(G51:H51)</f>
        <v>87360</v>
      </c>
      <c r="J51" s="190">
        <v>0</v>
      </c>
      <c r="K51" s="188">
        <v>163920</v>
      </c>
      <c r="L51" s="187">
        <v>172390</v>
      </c>
      <c r="M51" s="187">
        <v>158490</v>
      </c>
      <c r="N51" s="187">
        <v>127670</v>
      </c>
      <c r="O51" s="188">
        <v>138880</v>
      </c>
      <c r="P51" s="187">
        <f>SUM(J51:O51)</f>
        <v>761350</v>
      </c>
      <c r="Q51" s="191">
        <f>I51+P51</f>
        <v>848710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3" ref="G52:Q52">SUM(G53:G54)</f>
        <v>1223527</v>
      </c>
      <c r="H52" s="188">
        <f t="shared" si="13"/>
        <v>1427361</v>
      </c>
      <c r="I52" s="189">
        <f t="shared" si="13"/>
        <v>2650888</v>
      </c>
      <c r="J52" s="190">
        <f t="shared" si="13"/>
        <v>-2352</v>
      </c>
      <c r="K52" s="188">
        <f t="shared" si="13"/>
        <v>4465687</v>
      </c>
      <c r="L52" s="187">
        <f t="shared" si="13"/>
        <v>4944422</v>
      </c>
      <c r="M52" s="187">
        <f t="shared" si="13"/>
        <v>4109887</v>
      </c>
      <c r="N52" s="187">
        <f t="shared" si="13"/>
        <v>2270257</v>
      </c>
      <c r="O52" s="188">
        <f t="shared" si="13"/>
        <v>1348088</v>
      </c>
      <c r="P52" s="187">
        <f t="shared" si="13"/>
        <v>17135989</v>
      </c>
      <c r="Q52" s="191">
        <f t="shared" si="13"/>
        <v>19786877</v>
      </c>
    </row>
    <row r="53" spans="3:17" ht="18" customHeight="1">
      <c r="C53" s="130"/>
      <c r="D53" s="133"/>
      <c r="E53" s="137" t="s">
        <v>97</v>
      </c>
      <c r="F53" s="137"/>
      <c r="G53" s="187">
        <v>1019994</v>
      </c>
      <c r="H53" s="188">
        <v>1162701</v>
      </c>
      <c r="I53" s="189">
        <f>SUM(G53:H53)</f>
        <v>2182695</v>
      </c>
      <c r="J53" s="190">
        <v>-2352</v>
      </c>
      <c r="K53" s="188">
        <v>3601465</v>
      </c>
      <c r="L53" s="187">
        <v>3900572</v>
      </c>
      <c r="M53" s="187">
        <v>3061049</v>
      </c>
      <c r="N53" s="187">
        <v>1713460</v>
      </c>
      <c r="O53" s="188">
        <v>1043467</v>
      </c>
      <c r="P53" s="187">
        <f>SUM(J53:O53)</f>
        <v>13317661</v>
      </c>
      <c r="Q53" s="191">
        <f>I53+P53</f>
        <v>15500356</v>
      </c>
    </row>
    <row r="54" spans="3:17" ht="18" customHeight="1">
      <c r="C54" s="130"/>
      <c r="D54" s="133"/>
      <c r="E54" s="137" t="s">
        <v>98</v>
      </c>
      <c r="F54" s="137"/>
      <c r="G54" s="187">
        <v>203533</v>
      </c>
      <c r="H54" s="188">
        <v>264660</v>
      </c>
      <c r="I54" s="189">
        <f>SUM(G54:H54)</f>
        <v>468193</v>
      </c>
      <c r="J54" s="190">
        <v>0</v>
      </c>
      <c r="K54" s="188">
        <v>864222</v>
      </c>
      <c r="L54" s="187">
        <v>1043850</v>
      </c>
      <c r="M54" s="187">
        <v>1048838</v>
      </c>
      <c r="N54" s="187">
        <v>556797</v>
      </c>
      <c r="O54" s="188">
        <v>304621</v>
      </c>
      <c r="P54" s="187">
        <f>SUM(J54:O54)</f>
        <v>3818328</v>
      </c>
      <c r="Q54" s="191">
        <f>I54+P54</f>
        <v>4286521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4" ref="G55:Q55">SUM(G56:G58)</f>
        <v>16007</v>
      </c>
      <c r="H55" s="188">
        <f t="shared" si="14"/>
        <v>51814</v>
      </c>
      <c r="I55" s="189">
        <f t="shared" si="14"/>
        <v>67821</v>
      </c>
      <c r="J55" s="190">
        <f t="shared" si="14"/>
        <v>0</v>
      </c>
      <c r="K55" s="188">
        <f t="shared" si="14"/>
        <v>441444</v>
      </c>
      <c r="L55" s="187">
        <f t="shared" si="14"/>
        <v>840826</v>
      </c>
      <c r="M55" s="187">
        <f t="shared" si="14"/>
        <v>1381267</v>
      </c>
      <c r="N55" s="187">
        <f t="shared" si="14"/>
        <v>903502</v>
      </c>
      <c r="O55" s="188">
        <f t="shared" si="14"/>
        <v>866775</v>
      </c>
      <c r="P55" s="187">
        <f t="shared" si="14"/>
        <v>4433814</v>
      </c>
      <c r="Q55" s="191">
        <f t="shared" si="14"/>
        <v>4501635</v>
      </c>
    </row>
    <row r="56" spans="3:17" ht="18" customHeight="1">
      <c r="C56" s="130"/>
      <c r="D56" s="133"/>
      <c r="E56" s="134" t="s">
        <v>99</v>
      </c>
      <c r="F56" s="135"/>
      <c r="G56" s="187">
        <v>9387</v>
      </c>
      <c r="H56" s="188">
        <v>36417</v>
      </c>
      <c r="I56" s="189">
        <f>SUM(G56:H56)</f>
        <v>45804</v>
      </c>
      <c r="J56" s="190">
        <v>0</v>
      </c>
      <c r="K56" s="188">
        <v>323411</v>
      </c>
      <c r="L56" s="187">
        <v>693019</v>
      </c>
      <c r="M56" s="187">
        <v>957253</v>
      </c>
      <c r="N56" s="187">
        <v>713501</v>
      </c>
      <c r="O56" s="188">
        <v>638471</v>
      </c>
      <c r="P56" s="187">
        <f>SUM(J56:O56)</f>
        <v>3325655</v>
      </c>
      <c r="Q56" s="191">
        <f>I56+P56</f>
        <v>3371459</v>
      </c>
    </row>
    <row r="57" spans="3:17" ht="18" customHeight="1">
      <c r="C57" s="130"/>
      <c r="D57" s="133"/>
      <c r="E57" s="283" t="s">
        <v>100</v>
      </c>
      <c r="F57" s="285"/>
      <c r="G57" s="187">
        <v>6620</v>
      </c>
      <c r="H57" s="188">
        <v>15397</v>
      </c>
      <c r="I57" s="189">
        <f>SUM(G57:H57)</f>
        <v>22017</v>
      </c>
      <c r="J57" s="190">
        <v>0</v>
      </c>
      <c r="K57" s="188">
        <v>118033</v>
      </c>
      <c r="L57" s="187">
        <v>147807</v>
      </c>
      <c r="M57" s="187">
        <v>410079</v>
      </c>
      <c r="N57" s="187">
        <v>190001</v>
      </c>
      <c r="O57" s="188">
        <v>224605</v>
      </c>
      <c r="P57" s="187">
        <f>SUM(J57:O57)</f>
        <v>1090525</v>
      </c>
      <c r="Q57" s="191">
        <f>I57+P57</f>
        <v>1112542</v>
      </c>
    </row>
    <row r="58" spans="3:17" ht="18" customHeight="1">
      <c r="C58" s="130"/>
      <c r="D58" s="137"/>
      <c r="E58" s="283" t="s">
        <v>101</v>
      </c>
      <c r="F58" s="285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13935</v>
      </c>
      <c r="N58" s="187">
        <v>0</v>
      </c>
      <c r="O58" s="188">
        <v>3699</v>
      </c>
      <c r="P58" s="187">
        <f>SUM(J58:O58)</f>
        <v>17634</v>
      </c>
      <c r="Q58" s="191">
        <f>I58+P58</f>
        <v>17634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5" ref="G59:Q59">G60</f>
        <v>160687</v>
      </c>
      <c r="H59" s="188">
        <f t="shared" si="15"/>
        <v>113966</v>
      </c>
      <c r="I59" s="189">
        <f t="shared" si="15"/>
        <v>274653</v>
      </c>
      <c r="J59" s="190">
        <f t="shared" si="15"/>
        <v>0</v>
      </c>
      <c r="K59" s="188">
        <f t="shared" si="15"/>
        <v>380763</v>
      </c>
      <c r="L59" s="187">
        <f t="shared" si="15"/>
        <v>1066663</v>
      </c>
      <c r="M59" s="187">
        <f t="shared" si="15"/>
        <v>1094797</v>
      </c>
      <c r="N59" s="187">
        <f t="shared" si="15"/>
        <v>737575</v>
      </c>
      <c r="O59" s="188">
        <f t="shared" si="15"/>
        <v>872460</v>
      </c>
      <c r="P59" s="187">
        <f t="shared" si="15"/>
        <v>4152258</v>
      </c>
      <c r="Q59" s="191">
        <f t="shared" si="15"/>
        <v>4426911</v>
      </c>
    </row>
    <row r="60" spans="3:17" ht="18" customHeight="1">
      <c r="C60" s="130"/>
      <c r="D60" s="133"/>
      <c r="E60" s="134" t="s">
        <v>102</v>
      </c>
      <c r="F60" s="135"/>
      <c r="G60" s="187">
        <v>160687</v>
      </c>
      <c r="H60" s="188">
        <v>113966</v>
      </c>
      <c r="I60" s="189">
        <f>SUM(G60:H60)</f>
        <v>274653</v>
      </c>
      <c r="J60" s="190">
        <v>0</v>
      </c>
      <c r="K60" s="188">
        <v>380763</v>
      </c>
      <c r="L60" s="187">
        <v>1066663</v>
      </c>
      <c r="M60" s="187">
        <v>1094797</v>
      </c>
      <c r="N60" s="187">
        <v>737575</v>
      </c>
      <c r="O60" s="188">
        <v>872460</v>
      </c>
      <c r="P60" s="187">
        <f>SUM(J60:O60)</f>
        <v>4152258</v>
      </c>
      <c r="Q60" s="191">
        <f>I60+P60</f>
        <v>4426911</v>
      </c>
    </row>
    <row r="61" spans="3:17" ht="18" customHeight="1">
      <c r="C61" s="158"/>
      <c r="D61" s="134" t="s">
        <v>106</v>
      </c>
      <c r="E61" s="136"/>
      <c r="F61" s="136"/>
      <c r="G61" s="218">
        <v>267153</v>
      </c>
      <c r="H61" s="218">
        <v>269322</v>
      </c>
      <c r="I61" s="219">
        <f>SUM(G61:H61)</f>
        <v>536475</v>
      </c>
      <c r="J61" s="220">
        <v>0</v>
      </c>
      <c r="K61" s="218">
        <v>1126193</v>
      </c>
      <c r="L61" s="221">
        <v>1199668</v>
      </c>
      <c r="M61" s="221">
        <v>873845</v>
      </c>
      <c r="N61" s="221">
        <v>857560</v>
      </c>
      <c r="O61" s="218">
        <v>450265</v>
      </c>
      <c r="P61" s="221">
        <f>SUM(J61:O61)</f>
        <v>4507531</v>
      </c>
      <c r="Q61" s="222">
        <f>I61+P61</f>
        <v>5044006</v>
      </c>
    </row>
    <row r="62" spans="3:17" ht="18" customHeight="1">
      <c r="C62" s="145"/>
      <c r="D62" s="146" t="s">
        <v>107</v>
      </c>
      <c r="E62" s="147"/>
      <c r="F62" s="147"/>
      <c r="G62" s="192">
        <v>694250</v>
      </c>
      <c r="H62" s="193">
        <v>328250</v>
      </c>
      <c r="I62" s="194">
        <f>SUM(G62:H62)</f>
        <v>1022500</v>
      </c>
      <c r="J62" s="195">
        <v>850</v>
      </c>
      <c r="K62" s="193">
        <v>1652500</v>
      </c>
      <c r="L62" s="192">
        <v>1256700</v>
      </c>
      <c r="M62" s="192">
        <v>1175530</v>
      </c>
      <c r="N62" s="192">
        <v>633880</v>
      </c>
      <c r="O62" s="193">
        <v>586350</v>
      </c>
      <c r="P62" s="194">
        <f>SUM(J62:O62)</f>
        <v>5305810</v>
      </c>
      <c r="Q62" s="196">
        <f>I62+P62</f>
        <v>6328310</v>
      </c>
    </row>
    <row r="63" spans="3:17" ht="18" customHeight="1">
      <c r="C63" s="127" t="s">
        <v>77</v>
      </c>
      <c r="D63" s="148"/>
      <c r="E63" s="149"/>
      <c r="F63" s="150"/>
      <c r="G63" s="182">
        <f>SUM(G64:G69)</f>
        <v>3312</v>
      </c>
      <c r="H63" s="183">
        <f aca="true" t="shared" si="16" ref="H63:Q63">SUM(H64:H69)</f>
        <v>56698</v>
      </c>
      <c r="I63" s="184">
        <f t="shared" si="16"/>
        <v>60010</v>
      </c>
      <c r="J63" s="185">
        <f t="shared" si="16"/>
        <v>0</v>
      </c>
      <c r="K63" s="183">
        <f t="shared" si="16"/>
        <v>2073673</v>
      </c>
      <c r="L63" s="182">
        <f t="shared" si="16"/>
        <v>2623576</v>
      </c>
      <c r="M63" s="182">
        <f t="shared" si="16"/>
        <v>2424527</v>
      </c>
      <c r="N63" s="182">
        <f t="shared" si="16"/>
        <v>1528715</v>
      </c>
      <c r="O63" s="183">
        <f t="shared" si="16"/>
        <v>947606</v>
      </c>
      <c r="P63" s="182">
        <f t="shared" si="16"/>
        <v>9598097</v>
      </c>
      <c r="Q63" s="186">
        <f t="shared" si="16"/>
        <v>9658107</v>
      </c>
    </row>
    <row r="64" spans="3:17" ht="18" customHeight="1">
      <c r="C64" s="130"/>
      <c r="D64" s="283" t="s">
        <v>78</v>
      </c>
      <c r="E64" s="284"/>
      <c r="F64" s="285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7" ref="P64:P69">SUM(J64:O64)</f>
        <v>0</v>
      </c>
      <c r="Q64" s="191">
        <f aca="true" t="shared" si="18" ref="Q64:Q69">I64+P64</f>
        <v>0</v>
      </c>
    </row>
    <row r="65" spans="3:17" ht="18" customHeight="1">
      <c r="C65" s="130"/>
      <c r="D65" s="283" t="s">
        <v>79</v>
      </c>
      <c r="E65" s="284"/>
      <c r="F65" s="285"/>
      <c r="G65" s="187">
        <v>3312</v>
      </c>
      <c r="H65" s="188">
        <v>6838</v>
      </c>
      <c r="I65" s="189">
        <f>SUM(G65:H65)</f>
        <v>10150</v>
      </c>
      <c r="J65" s="190">
        <v>0</v>
      </c>
      <c r="K65" s="188">
        <v>115451</v>
      </c>
      <c r="L65" s="187">
        <v>133678</v>
      </c>
      <c r="M65" s="187">
        <v>330296</v>
      </c>
      <c r="N65" s="187">
        <v>233386</v>
      </c>
      <c r="O65" s="188">
        <v>230583</v>
      </c>
      <c r="P65" s="187">
        <f t="shared" si="17"/>
        <v>1043394</v>
      </c>
      <c r="Q65" s="191">
        <f t="shared" si="18"/>
        <v>1053544</v>
      </c>
    </row>
    <row r="66" spans="3:17" ht="18" customHeight="1">
      <c r="C66" s="130"/>
      <c r="D66" s="283" t="s">
        <v>80</v>
      </c>
      <c r="E66" s="284"/>
      <c r="F66" s="285"/>
      <c r="G66" s="187">
        <v>0</v>
      </c>
      <c r="H66" s="188">
        <v>0</v>
      </c>
      <c r="I66" s="189">
        <f>SUM(G66:H66)</f>
        <v>0</v>
      </c>
      <c r="J66" s="190">
        <v>0</v>
      </c>
      <c r="K66" s="188">
        <v>67838</v>
      </c>
      <c r="L66" s="187">
        <v>155131</v>
      </c>
      <c r="M66" s="187">
        <v>186588</v>
      </c>
      <c r="N66" s="187">
        <v>47683</v>
      </c>
      <c r="O66" s="188">
        <v>226850</v>
      </c>
      <c r="P66" s="187">
        <f t="shared" si="17"/>
        <v>684090</v>
      </c>
      <c r="Q66" s="191">
        <f t="shared" si="18"/>
        <v>684090</v>
      </c>
    </row>
    <row r="67" spans="3:17" ht="18" customHeight="1">
      <c r="C67" s="130"/>
      <c r="D67" s="283" t="s">
        <v>81</v>
      </c>
      <c r="E67" s="284"/>
      <c r="F67" s="285"/>
      <c r="G67" s="198"/>
      <c r="H67" s="188">
        <v>49860</v>
      </c>
      <c r="I67" s="189">
        <f>SUM(G67:H67)</f>
        <v>49860</v>
      </c>
      <c r="J67" s="200"/>
      <c r="K67" s="188">
        <v>1890384</v>
      </c>
      <c r="L67" s="187">
        <v>2334767</v>
      </c>
      <c r="M67" s="187">
        <v>1907643</v>
      </c>
      <c r="N67" s="187">
        <v>1247646</v>
      </c>
      <c r="O67" s="188">
        <v>490173</v>
      </c>
      <c r="P67" s="187">
        <f t="shared" si="17"/>
        <v>7870613</v>
      </c>
      <c r="Q67" s="191">
        <f t="shared" si="18"/>
        <v>7920473</v>
      </c>
    </row>
    <row r="68" spans="3:17" ht="18" customHeight="1">
      <c r="C68" s="130"/>
      <c r="D68" s="283" t="s">
        <v>82</v>
      </c>
      <c r="E68" s="284"/>
      <c r="F68" s="285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7"/>
        <v>0</v>
      </c>
      <c r="Q68" s="191">
        <f t="shared" si="18"/>
        <v>0</v>
      </c>
    </row>
    <row r="69" spans="3:17" ht="18" customHeight="1">
      <c r="C69" s="151"/>
      <c r="D69" s="286" t="s">
        <v>83</v>
      </c>
      <c r="E69" s="287"/>
      <c r="F69" s="288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7"/>
        <v>0</v>
      </c>
      <c r="Q69" s="196">
        <f t="shared" si="18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104850</v>
      </c>
      <c r="I70" s="184">
        <f>SUM(I71:I73)</f>
        <v>104850</v>
      </c>
      <c r="J70" s="203"/>
      <c r="K70" s="183">
        <f aca="true" t="shared" si="19" ref="K70:Q70">SUM(K71:K73)</f>
        <v>4960605</v>
      </c>
      <c r="L70" s="182">
        <f t="shared" si="19"/>
        <v>8666185</v>
      </c>
      <c r="M70" s="182">
        <f t="shared" si="19"/>
        <v>11525838</v>
      </c>
      <c r="N70" s="182">
        <f t="shared" si="19"/>
        <v>14478168</v>
      </c>
      <c r="O70" s="183">
        <f t="shared" si="19"/>
        <v>20548687</v>
      </c>
      <c r="P70" s="182">
        <f t="shared" si="19"/>
        <v>60179483</v>
      </c>
      <c r="Q70" s="186">
        <f t="shared" si="19"/>
        <v>60284333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104850</v>
      </c>
      <c r="I71" s="189">
        <f>SUM(G71:H71)</f>
        <v>104850</v>
      </c>
      <c r="J71" s="200"/>
      <c r="K71" s="188">
        <v>1353071</v>
      </c>
      <c r="L71" s="187">
        <v>3164270</v>
      </c>
      <c r="M71" s="187">
        <v>5269638</v>
      </c>
      <c r="N71" s="187">
        <v>6911142</v>
      </c>
      <c r="O71" s="188">
        <v>8720653</v>
      </c>
      <c r="P71" s="187">
        <f>SUM(J71:O71)</f>
        <v>25418774</v>
      </c>
      <c r="Q71" s="191">
        <f>I71+P71</f>
        <v>25523624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3436578</v>
      </c>
      <c r="L72" s="187">
        <v>5318930</v>
      </c>
      <c r="M72" s="187">
        <v>5080681</v>
      </c>
      <c r="N72" s="187">
        <v>4745801</v>
      </c>
      <c r="O72" s="188">
        <v>3399724</v>
      </c>
      <c r="P72" s="187">
        <f>SUM(J72:O72)</f>
        <v>21981714</v>
      </c>
      <c r="Q72" s="191">
        <f>I72+P72</f>
        <v>21981714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170956</v>
      </c>
      <c r="L73" s="209">
        <v>182985</v>
      </c>
      <c r="M73" s="209">
        <v>1175519</v>
      </c>
      <c r="N73" s="209">
        <v>2821225</v>
      </c>
      <c r="O73" s="208">
        <v>8428310</v>
      </c>
      <c r="P73" s="209">
        <f>SUM(J73:O73)</f>
        <v>12778995</v>
      </c>
      <c r="Q73" s="210">
        <f>I73+P73</f>
        <v>12778995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20" ref="G74:Q74">G45+G63+G70</f>
        <v>4876078</v>
      </c>
      <c r="H74" s="212">
        <f t="shared" si="20"/>
        <v>3916548</v>
      </c>
      <c r="I74" s="213">
        <f t="shared" si="20"/>
        <v>8792626</v>
      </c>
      <c r="J74" s="214">
        <f t="shared" si="20"/>
        <v>-1502</v>
      </c>
      <c r="K74" s="212">
        <f t="shared" si="20"/>
        <v>21182550</v>
      </c>
      <c r="L74" s="211">
        <f t="shared" si="20"/>
        <v>26505537</v>
      </c>
      <c r="M74" s="211">
        <f t="shared" si="20"/>
        <v>28689948</v>
      </c>
      <c r="N74" s="211">
        <f t="shared" si="20"/>
        <v>25728807</v>
      </c>
      <c r="O74" s="212">
        <f t="shared" si="20"/>
        <v>32392908</v>
      </c>
      <c r="P74" s="211">
        <f t="shared" si="20"/>
        <v>134498248</v>
      </c>
      <c r="Q74" s="215">
        <f t="shared" si="20"/>
        <v>143290874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1" ref="G76:Q76">G77+G83+G86+G90+G94+G95</f>
        <v>54235296</v>
      </c>
      <c r="H76" s="183">
        <f t="shared" si="21"/>
        <v>41221452</v>
      </c>
      <c r="I76" s="184">
        <f t="shared" si="21"/>
        <v>95456748</v>
      </c>
      <c r="J76" s="185">
        <f t="shared" si="21"/>
        <v>182504</v>
      </c>
      <c r="K76" s="223">
        <f t="shared" si="21"/>
        <v>151908022</v>
      </c>
      <c r="L76" s="182">
        <f t="shared" si="21"/>
        <v>162534898</v>
      </c>
      <c r="M76" s="182">
        <f t="shared" si="21"/>
        <v>156809681</v>
      </c>
      <c r="N76" s="182">
        <f t="shared" si="21"/>
        <v>102950897</v>
      </c>
      <c r="O76" s="183">
        <f t="shared" si="21"/>
        <v>115018971</v>
      </c>
      <c r="P76" s="182">
        <f t="shared" si="21"/>
        <v>689404973</v>
      </c>
      <c r="Q76" s="186">
        <f t="shared" si="21"/>
        <v>784861721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2" ref="G77:Q77">SUM(G78:G82)</f>
        <v>26554122</v>
      </c>
      <c r="H77" s="188">
        <f t="shared" si="22"/>
        <v>16515876</v>
      </c>
      <c r="I77" s="189">
        <f t="shared" si="22"/>
        <v>43069998</v>
      </c>
      <c r="J77" s="190">
        <f t="shared" si="22"/>
        <v>0</v>
      </c>
      <c r="K77" s="224">
        <f t="shared" si="22"/>
        <v>64210365</v>
      </c>
      <c r="L77" s="187">
        <f t="shared" si="22"/>
        <v>62343692</v>
      </c>
      <c r="M77" s="187">
        <f t="shared" si="22"/>
        <v>64389947</v>
      </c>
      <c r="N77" s="187">
        <f t="shared" si="22"/>
        <v>45531006</v>
      </c>
      <c r="O77" s="188">
        <f t="shared" si="22"/>
        <v>71372103</v>
      </c>
      <c r="P77" s="187">
        <f t="shared" si="22"/>
        <v>307847113</v>
      </c>
      <c r="Q77" s="191">
        <f t="shared" si="22"/>
        <v>350917111</v>
      </c>
    </row>
    <row r="78" spans="3:17" ht="18" customHeight="1">
      <c r="C78" s="130"/>
      <c r="D78" s="133"/>
      <c r="E78" s="134" t="s">
        <v>92</v>
      </c>
      <c r="F78" s="135"/>
      <c r="G78" s="187">
        <v>24573563</v>
      </c>
      <c r="H78" s="188">
        <v>14033398</v>
      </c>
      <c r="I78" s="189">
        <f>SUM(G78:H78)</f>
        <v>38606961</v>
      </c>
      <c r="J78" s="190">
        <v>0</v>
      </c>
      <c r="K78" s="224">
        <v>54631886</v>
      </c>
      <c r="L78" s="187">
        <v>50182240</v>
      </c>
      <c r="M78" s="187">
        <v>48003201</v>
      </c>
      <c r="N78" s="187">
        <v>32814040</v>
      </c>
      <c r="O78" s="188">
        <v>45319749</v>
      </c>
      <c r="P78" s="187">
        <f>SUM(J78:O78)</f>
        <v>230951116</v>
      </c>
      <c r="Q78" s="191">
        <f>I78+P78</f>
        <v>269558077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72419</v>
      </c>
      <c r="I79" s="189">
        <f>SUM(G79:H79)</f>
        <v>72419</v>
      </c>
      <c r="J79" s="190">
        <v>0</v>
      </c>
      <c r="K79" s="224">
        <v>159000</v>
      </c>
      <c r="L79" s="187">
        <v>946823</v>
      </c>
      <c r="M79" s="187">
        <v>1920720</v>
      </c>
      <c r="N79" s="187">
        <v>2386505</v>
      </c>
      <c r="O79" s="188">
        <v>9037613</v>
      </c>
      <c r="P79" s="187">
        <f>SUM(J79:O79)</f>
        <v>14450661</v>
      </c>
      <c r="Q79" s="191">
        <f>I79+P79</f>
        <v>14523080</v>
      </c>
    </row>
    <row r="80" spans="3:17" ht="18" customHeight="1">
      <c r="C80" s="130"/>
      <c r="D80" s="133"/>
      <c r="E80" s="134" t="s">
        <v>94</v>
      </c>
      <c r="F80" s="135"/>
      <c r="G80" s="187">
        <v>1390083</v>
      </c>
      <c r="H80" s="188">
        <v>1911031</v>
      </c>
      <c r="I80" s="189">
        <f>SUM(G80:H80)</f>
        <v>3301114</v>
      </c>
      <c r="J80" s="190">
        <v>0</v>
      </c>
      <c r="K80" s="224">
        <v>7402551</v>
      </c>
      <c r="L80" s="187">
        <v>8969273</v>
      </c>
      <c r="M80" s="187">
        <v>12374854</v>
      </c>
      <c r="N80" s="187">
        <v>8850753</v>
      </c>
      <c r="O80" s="188">
        <v>15296053</v>
      </c>
      <c r="P80" s="187">
        <f>SUM(J80:O80)</f>
        <v>52893484</v>
      </c>
      <c r="Q80" s="191">
        <f>I80+P80</f>
        <v>56194598</v>
      </c>
    </row>
    <row r="81" spans="3:17" ht="18" customHeight="1">
      <c r="C81" s="130"/>
      <c r="D81" s="133"/>
      <c r="E81" s="134" t="s">
        <v>95</v>
      </c>
      <c r="F81" s="135"/>
      <c r="G81" s="187">
        <v>118976</v>
      </c>
      <c r="H81" s="188">
        <v>96928</v>
      </c>
      <c r="I81" s="189">
        <f>SUM(G81:H81)</f>
        <v>215904</v>
      </c>
      <c r="J81" s="190">
        <v>0</v>
      </c>
      <c r="K81" s="224">
        <v>377728</v>
      </c>
      <c r="L81" s="187">
        <v>521456</v>
      </c>
      <c r="M81" s="187">
        <v>506272</v>
      </c>
      <c r="N81" s="187">
        <v>203008</v>
      </c>
      <c r="O81" s="188">
        <v>329888</v>
      </c>
      <c r="P81" s="187">
        <f>SUM(J81:O81)</f>
        <v>1938352</v>
      </c>
      <c r="Q81" s="191">
        <f>I81+P81</f>
        <v>2154256</v>
      </c>
    </row>
    <row r="82" spans="3:17" ht="18" customHeight="1">
      <c r="C82" s="130"/>
      <c r="D82" s="133"/>
      <c r="E82" s="289" t="s">
        <v>105</v>
      </c>
      <c r="F82" s="290"/>
      <c r="G82" s="187">
        <v>471500</v>
      </c>
      <c r="H82" s="188">
        <v>402100</v>
      </c>
      <c r="I82" s="189">
        <f>SUM(G82:H82)</f>
        <v>873600</v>
      </c>
      <c r="J82" s="190">
        <v>0</v>
      </c>
      <c r="K82" s="224">
        <v>1639200</v>
      </c>
      <c r="L82" s="187">
        <v>1723900</v>
      </c>
      <c r="M82" s="187">
        <v>1584900</v>
      </c>
      <c r="N82" s="187">
        <v>1276700</v>
      </c>
      <c r="O82" s="188">
        <v>1388800</v>
      </c>
      <c r="P82" s="187">
        <f>SUM(J82:O82)</f>
        <v>7613500</v>
      </c>
      <c r="Q82" s="191">
        <f>I82+P82</f>
        <v>8487100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3" ref="G83:Q83">SUM(G84:G85)</f>
        <v>12925392</v>
      </c>
      <c r="H83" s="188">
        <f t="shared" si="23"/>
        <v>15067036</v>
      </c>
      <c r="I83" s="189">
        <f t="shared" si="23"/>
        <v>27992428</v>
      </c>
      <c r="J83" s="190">
        <f t="shared" si="23"/>
        <v>-24931</v>
      </c>
      <c r="K83" s="224">
        <f t="shared" si="23"/>
        <v>47137235</v>
      </c>
      <c r="L83" s="187">
        <f t="shared" si="23"/>
        <v>52165055</v>
      </c>
      <c r="M83" s="187">
        <f t="shared" si="23"/>
        <v>43347240</v>
      </c>
      <c r="N83" s="187">
        <f t="shared" si="23"/>
        <v>23953292</v>
      </c>
      <c r="O83" s="188">
        <f t="shared" si="23"/>
        <v>14224050</v>
      </c>
      <c r="P83" s="187">
        <f t="shared" si="23"/>
        <v>180801941</v>
      </c>
      <c r="Q83" s="191">
        <f t="shared" si="23"/>
        <v>208794369</v>
      </c>
    </row>
    <row r="84" spans="3:17" ht="18" customHeight="1">
      <c r="C84" s="130"/>
      <c r="D84" s="133"/>
      <c r="E84" s="137" t="s">
        <v>97</v>
      </c>
      <c r="F84" s="137"/>
      <c r="G84" s="187">
        <v>10810530</v>
      </c>
      <c r="H84" s="188">
        <v>12314572</v>
      </c>
      <c r="I84" s="189">
        <f>SUM(G84:H84)</f>
        <v>23125102</v>
      </c>
      <c r="J84" s="190">
        <v>-24931</v>
      </c>
      <c r="K84" s="224">
        <v>38155490</v>
      </c>
      <c r="L84" s="187">
        <v>41311379</v>
      </c>
      <c r="M84" s="187">
        <v>32442829</v>
      </c>
      <c r="N84" s="187">
        <v>18162637</v>
      </c>
      <c r="O84" s="188">
        <v>11057582</v>
      </c>
      <c r="P84" s="187">
        <f>SUM(J84:O84)</f>
        <v>141104986</v>
      </c>
      <c r="Q84" s="191">
        <f>I84+P84</f>
        <v>164230088</v>
      </c>
    </row>
    <row r="85" spans="3:17" ht="18" customHeight="1">
      <c r="C85" s="130"/>
      <c r="D85" s="133"/>
      <c r="E85" s="137" t="s">
        <v>98</v>
      </c>
      <c r="F85" s="137"/>
      <c r="G85" s="187">
        <v>2114862</v>
      </c>
      <c r="H85" s="188">
        <v>2752464</v>
      </c>
      <c r="I85" s="189">
        <f>SUM(G85:H85)</f>
        <v>4867326</v>
      </c>
      <c r="J85" s="190">
        <v>0</v>
      </c>
      <c r="K85" s="224">
        <v>8981745</v>
      </c>
      <c r="L85" s="187">
        <v>10853676</v>
      </c>
      <c r="M85" s="187">
        <v>10904411</v>
      </c>
      <c r="N85" s="187">
        <v>5790655</v>
      </c>
      <c r="O85" s="188">
        <v>3166468</v>
      </c>
      <c r="P85" s="187">
        <f>SUM(J85:O85)</f>
        <v>39696955</v>
      </c>
      <c r="Q85" s="191">
        <f>I85+P85</f>
        <v>44564281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4" ref="G86:Q86">SUM(G87:G89)</f>
        <v>166471</v>
      </c>
      <c r="H86" s="188">
        <f t="shared" si="24"/>
        <v>534702</v>
      </c>
      <c r="I86" s="189">
        <f t="shared" si="24"/>
        <v>701173</v>
      </c>
      <c r="J86" s="190">
        <f t="shared" si="24"/>
        <v>0</v>
      </c>
      <c r="K86" s="224">
        <f t="shared" si="24"/>
        <v>4589202</v>
      </c>
      <c r="L86" s="187">
        <f t="shared" si="24"/>
        <v>8736010</v>
      </c>
      <c r="M86" s="187">
        <f t="shared" si="24"/>
        <v>14318932</v>
      </c>
      <c r="N86" s="187">
        <f t="shared" si="24"/>
        <v>9396386</v>
      </c>
      <c r="O86" s="188">
        <f t="shared" si="24"/>
        <v>9014411</v>
      </c>
      <c r="P86" s="187">
        <f t="shared" si="24"/>
        <v>46054941</v>
      </c>
      <c r="Q86" s="191">
        <f t="shared" si="24"/>
        <v>46756114</v>
      </c>
    </row>
    <row r="87" spans="3:17" ht="18" customHeight="1">
      <c r="C87" s="130"/>
      <c r="D87" s="133"/>
      <c r="E87" s="134" t="s">
        <v>99</v>
      </c>
      <c r="F87" s="135"/>
      <c r="G87" s="187">
        <v>97623</v>
      </c>
      <c r="H87" s="188">
        <v>374574</v>
      </c>
      <c r="I87" s="189">
        <f>SUM(G87:H87)</f>
        <v>472197</v>
      </c>
      <c r="J87" s="190">
        <v>0</v>
      </c>
      <c r="K87" s="224">
        <v>3361666</v>
      </c>
      <c r="L87" s="187">
        <v>7198832</v>
      </c>
      <c r="M87" s="187">
        <v>9909200</v>
      </c>
      <c r="N87" s="187">
        <v>7420384</v>
      </c>
      <c r="O87" s="188">
        <v>6640066</v>
      </c>
      <c r="P87" s="187">
        <f>SUM(J87:O87)</f>
        <v>34530148</v>
      </c>
      <c r="Q87" s="191">
        <f>I87+P87</f>
        <v>35002345</v>
      </c>
    </row>
    <row r="88" spans="3:17" ht="18" customHeight="1">
      <c r="C88" s="130"/>
      <c r="D88" s="133"/>
      <c r="E88" s="283" t="s">
        <v>100</v>
      </c>
      <c r="F88" s="285"/>
      <c r="G88" s="187">
        <v>68848</v>
      </c>
      <c r="H88" s="188">
        <v>160128</v>
      </c>
      <c r="I88" s="189">
        <f>SUM(G88:H88)</f>
        <v>228976</v>
      </c>
      <c r="J88" s="190">
        <v>0</v>
      </c>
      <c r="K88" s="224">
        <v>1227536</v>
      </c>
      <c r="L88" s="187">
        <v>1537178</v>
      </c>
      <c r="M88" s="187">
        <v>4264808</v>
      </c>
      <c r="N88" s="187">
        <v>1976002</v>
      </c>
      <c r="O88" s="188">
        <v>2335882</v>
      </c>
      <c r="P88" s="187">
        <f>SUM(J88:O88)</f>
        <v>11341406</v>
      </c>
      <c r="Q88" s="191">
        <f>I88+P88</f>
        <v>11570382</v>
      </c>
    </row>
    <row r="89" spans="3:17" ht="18" customHeight="1">
      <c r="C89" s="130"/>
      <c r="D89" s="137"/>
      <c r="E89" s="283" t="s">
        <v>101</v>
      </c>
      <c r="F89" s="285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144924</v>
      </c>
      <c r="N89" s="187">
        <v>0</v>
      </c>
      <c r="O89" s="188">
        <v>38463</v>
      </c>
      <c r="P89" s="187">
        <f>SUM(J89:O89)</f>
        <v>183387</v>
      </c>
      <c r="Q89" s="191">
        <f>I89+P89</f>
        <v>183387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5" ref="G90:Q90">SUM(G91:G93)</f>
        <v>4405977</v>
      </c>
      <c r="H90" s="188">
        <f t="shared" si="25"/>
        <v>2775800</v>
      </c>
      <c r="I90" s="189">
        <f t="shared" si="25"/>
        <v>7181777</v>
      </c>
      <c r="J90" s="190">
        <f t="shared" si="25"/>
        <v>198425</v>
      </c>
      <c r="K90" s="188">
        <f t="shared" si="25"/>
        <v>6550210</v>
      </c>
      <c r="L90" s="187">
        <f t="shared" si="25"/>
        <v>13267470</v>
      </c>
      <c r="M90" s="187">
        <f t="shared" si="25"/>
        <v>13056894</v>
      </c>
      <c r="N90" s="187">
        <f t="shared" si="25"/>
        <v>8269223</v>
      </c>
      <c r="O90" s="188">
        <f t="shared" si="25"/>
        <v>9444844</v>
      </c>
      <c r="P90" s="187">
        <f t="shared" si="25"/>
        <v>50787066</v>
      </c>
      <c r="Q90" s="191">
        <f t="shared" si="25"/>
        <v>57968843</v>
      </c>
    </row>
    <row r="91" spans="3:17" ht="18" customHeight="1">
      <c r="C91" s="130"/>
      <c r="D91" s="133"/>
      <c r="E91" s="139" t="s">
        <v>102</v>
      </c>
      <c r="F91" s="135"/>
      <c r="G91" s="187">
        <v>1606870</v>
      </c>
      <c r="H91" s="188">
        <v>1139660</v>
      </c>
      <c r="I91" s="189">
        <f>SUM(G91:H91)</f>
        <v>2746530</v>
      </c>
      <c r="J91" s="190">
        <v>0</v>
      </c>
      <c r="K91" s="188">
        <v>3807630</v>
      </c>
      <c r="L91" s="187">
        <v>10666630</v>
      </c>
      <c r="M91" s="187">
        <v>10947970</v>
      </c>
      <c r="N91" s="187">
        <v>7375750</v>
      </c>
      <c r="O91" s="188">
        <v>8724600</v>
      </c>
      <c r="P91" s="187">
        <f>SUM(J91:O91)</f>
        <v>41522580</v>
      </c>
      <c r="Q91" s="191">
        <f>I91+P91</f>
        <v>44269110</v>
      </c>
    </row>
    <row r="92" spans="3:17" ht="18" customHeight="1">
      <c r="C92" s="130"/>
      <c r="D92" s="140"/>
      <c r="E92" s="137" t="s">
        <v>74</v>
      </c>
      <c r="F92" s="141"/>
      <c r="G92" s="187">
        <v>636479</v>
      </c>
      <c r="H92" s="188">
        <v>324230</v>
      </c>
      <c r="I92" s="189">
        <f>SUM(G92:H92)</f>
        <v>960709</v>
      </c>
      <c r="J92" s="190">
        <v>0</v>
      </c>
      <c r="K92" s="188">
        <v>785152</v>
      </c>
      <c r="L92" s="187">
        <v>800505</v>
      </c>
      <c r="M92" s="187">
        <v>802169</v>
      </c>
      <c r="N92" s="187">
        <v>289847</v>
      </c>
      <c r="O92" s="188">
        <v>120244</v>
      </c>
      <c r="P92" s="187">
        <f>SUM(J92:O92)</f>
        <v>2797917</v>
      </c>
      <c r="Q92" s="191">
        <f>I92+P92</f>
        <v>3758626</v>
      </c>
    </row>
    <row r="93" spans="3:17" ht="18" customHeight="1">
      <c r="C93" s="130"/>
      <c r="D93" s="142"/>
      <c r="E93" s="134" t="s">
        <v>75</v>
      </c>
      <c r="F93" s="143"/>
      <c r="G93" s="187">
        <v>2162628</v>
      </c>
      <c r="H93" s="188">
        <v>1311910</v>
      </c>
      <c r="I93" s="189">
        <f>SUM(G93:H93)</f>
        <v>3474538</v>
      </c>
      <c r="J93" s="190">
        <v>198425</v>
      </c>
      <c r="K93" s="188">
        <v>1957428</v>
      </c>
      <c r="L93" s="187">
        <v>1800335</v>
      </c>
      <c r="M93" s="187">
        <v>1306755</v>
      </c>
      <c r="N93" s="187">
        <v>603626</v>
      </c>
      <c r="O93" s="188">
        <v>600000</v>
      </c>
      <c r="P93" s="187">
        <f>SUM(J93:O93)</f>
        <v>6466569</v>
      </c>
      <c r="Q93" s="191">
        <f>I93+P93</f>
        <v>9941107</v>
      </c>
    </row>
    <row r="94" spans="3:17" ht="18" customHeight="1">
      <c r="C94" s="130"/>
      <c r="D94" s="133" t="s">
        <v>76</v>
      </c>
      <c r="E94" s="144"/>
      <c r="F94" s="144"/>
      <c r="G94" s="187">
        <v>2824284</v>
      </c>
      <c r="H94" s="188">
        <v>2848588</v>
      </c>
      <c r="I94" s="189">
        <f>SUM(G94:H94)</f>
        <v>5672872</v>
      </c>
      <c r="J94" s="190">
        <v>0</v>
      </c>
      <c r="K94" s="188">
        <v>11912190</v>
      </c>
      <c r="L94" s="187">
        <v>12707576</v>
      </c>
      <c r="M94" s="187">
        <v>9239503</v>
      </c>
      <c r="N94" s="187">
        <v>9083422</v>
      </c>
      <c r="O94" s="188">
        <v>4751472</v>
      </c>
      <c r="P94" s="187">
        <f>SUM(J94:O94)</f>
        <v>47694163</v>
      </c>
      <c r="Q94" s="191">
        <f>I94+P94</f>
        <v>53367035</v>
      </c>
    </row>
    <row r="95" spans="3:17" ht="18" customHeight="1">
      <c r="C95" s="145"/>
      <c r="D95" s="146" t="s">
        <v>103</v>
      </c>
      <c r="E95" s="147"/>
      <c r="F95" s="147"/>
      <c r="G95" s="192">
        <v>7359050</v>
      </c>
      <c r="H95" s="193">
        <v>3479450</v>
      </c>
      <c r="I95" s="194">
        <f>SUM(G95:H95)</f>
        <v>10838500</v>
      </c>
      <c r="J95" s="195">
        <v>9010</v>
      </c>
      <c r="K95" s="193">
        <v>17508820</v>
      </c>
      <c r="L95" s="192">
        <v>13315095</v>
      </c>
      <c r="M95" s="192">
        <v>12457165</v>
      </c>
      <c r="N95" s="192">
        <v>6717568</v>
      </c>
      <c r="O95" s="193">
        <v>6212091</v>
      </c>
      <c r="P95" s="194">
        <f>SUM(J95:O95)</f>
        <v>56219749</v>
      </c>
      <c r="Q95" s="196">
        <f>I95+P95</f>
        <v>67058249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6" ref="G96:P96">SUM(G97:G102)</f>
        <v>35107</v>
      </c>
      <c r="H96" s="183">
        <f t="shared" si="26"/>
        <v>600998</v>
      </c>
      <c r="I96" s="184">
        <f t="shared" si="26"/>
        <v>636105</v>
      </c>
      <c r="J96" s="185">
        <f t="shared" si="26"/>
        <v>0</v>
      </c>
      <c r="K96" s="223">
        <f t="shared" si="26"/>
        <v>21991705</v>
      </c>
      <c r="L96" s="182">
        <f t="shared" si="26"/>
        <v>27745791</v>
      </c>
      <c r="M96" s="182">
        <f t="shared" si="26"/>
        <v>25647918</v>
      </c>
      <c r="N96" s="182">
        <f t="shared" si="26"/>
        <v>16181075</v>
      </c>
      <c r="O96" s="183">
        <f t="shared" si="26"/>
        <v>10044614</v>
      </c>
      <c r="P96" s="182">
        <f t="shared" si="26"/>
        <v>101611103</v>
      </c>
      <c r="Q96" s="186">
        <f>SUM(Q97:Q102)</f>
        <v>102247208</v>
      </c>
    </row>
    <row r="97" spans="3:17" ht="18" customHeight="1">
      <c r="C97" s="130"/>
      <c r="D97" s="283" t="s">
        <v>78</v>
      </c>
      <c r="E97" s="284"/>
      <c r="F97" s="285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7" ref="P97:P102">SUM(J97:O97)</f>
        <v>0</v>
      </c>
      <c r="Q97" s="191">
        <f aca="true" t="shared" si="28" ref="Q97:Q102">I97+P97</f>
        <v>0</v>
      </c>
    </row>
    <row r="98" spans="3:17" ht="18" customHeight="1">
      <c r="C98" s="130"/>
      <c r="D98" s="283" t="s">
        <v>79</v>
      </c>
      <c r="E98" s="284"/>
      <c r="F98" s="285"/>
      <c r="G98" s="187">
        <v>35107</v>
      </c>
      <c r="H98" s="188">
        <v>72482</v>
      </c>
      <c r="I98" s="189">
        <f>SUM(G98:H98)</f>
        <v>107589</v>
      </c>
      <c r="J98" s="190">
        <v>0</v>
      </c>
      <c r="K98" s="224">
        <v>1219299</v>
      </c>
      <c r="L98" s="187">
        <v>1416979</v>
      </c>
      <c r="M98" s="187">
        <v>3501131</v>
      </c>
      <c r="N98" s="187">
        <v>2473884</v>
      </c>
      <c r="O98" s="188">
        <v>2444171</v>
      </c>
      <c r="P98" s="187">
        <f t="shared" si="27"/>
        <v>11055464</v>
      </c>
      <c r="Q98" s="191">
        <f>I98+P98</f>
        <v>11163053</v>
      </c>
    </row>
    <row r="99" spans="3:17" ht="18" customHeight="1">
      <c r="C99" s="130"/>
      <c r="D99" s="283" t="s">
        <v>80</v>
      </c>
      <c r="E99" s="284"/>
      <c r="F99" s="285"/>
      <c r="G99" s="187">
        <v>0</v>
      </c>
      <c r="H99" s="188">
        <v>0</v>
      </c>
      <c r="I99" s="189">
        <f>SUM(G99:H99)</f>
        <v>0</v>
      </c>
      <c r="J99" s="190">
        <v>0</v>
      </c>
      <c r="K99" s="224">
        <v>719081</v>
      </c>
      <c r="L99" s="187">
        <v>1644387</v>
      </c>
      <c r="M99" s="187">
        <v>1977828</v>
      </c>
      <c r="N99" s="187">
        <v>505439</v>
      </c>
      <c r="O99" s="188">
        <v>2404610</v>
      </c>
      <c r="P99" s="187">
        <f>SUM(J99:O99)</f>
        <v>7251345</v>
      </c>
      <c r="Q99" s="191">
        <f t="shared" si="28"/>
        <v>7251345</v>
      </c>
    </row>
    <row r="100" spans="3:17" ht="18" customHeight="1">
      <c r="C100" s="130"/>
      <c r="D100" s="283" t="s">
        <v>81</v>
      </c>
      <c r="E100" s="284"/>
      <c r="F100" s="285"/>
      <c r="G100" s="198"/>
      <c r="H100" s="188">
        <v>528516</v>
      </c>
      <c r="I100" s="189">
        <f>SUM(G100:H100)</f>
        <v>528516</v>
      </c>
      <c r="J100" s="200"/>
      <c r="K100" s="224">
        <v>20053325</v>
      </c>
      <c r="L100" s="187">
        <v>24684425</v>
      </c>
      <c r="M100" s="187">
        <v>20168959</v>
      </c>
      <c r="N100" s="187">
        <v>13201752</v>
      </c>
      <c r="O100" s="188">
        <v>5195833</v>
      </c>
      <c r="P100" s="187">
        <f t="shared" si="27"/>
        <v>83304294</v>
      </c>
      <c r="Q100" s="191">
        <f t="shared" si="28"/>
        <v>83832810</v>
      </c>
    </row>
    <row r="101" spans="3:17" ht="18" customHeight="1">
      <c r="C101" s="130"/>
      <c r="D101" s="283" t="s">
        <v>82</v>
      </c>
      <c r="E101" s="284"/>
      <c r="F101" s="285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7"/>
        <v>0</v>
      </c>
      <c r="Q101" s="191">
        <f t="shared" si="28"/>
        <v>0</v>
      </c>
    </row>
    <row r="102" spans="3:17" ht="18" customHeight="1">
      <c r="C102" s="151"/>
      <c r="D102" s="286" t="s">
        <v>83</v>
      </c>
      <c r="E102" s="287"/>
      <c r="F102" s="288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7"/>
        <v>0</v>
      </c>
      <c r="Q102" s="196">
        <f t="shared" si="28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1084761</v>
      </c>
      <c r="I103" s="184">
        <f>SUM(I104:I106)</f>
        <v>1084761</v>
      </c>
      <c r="J103" s="203"/>
      <c r="K103" s="223">
        <f aca="true" t="shared" si="29" ref="K103:P103">SUM(K104:K106)</f>
        <v>51421049</v>
      </c>
      <c r="L103" s="182">
        <f t="shared" si="29"/>
        <v>89902633</v>
      </c>
      <c r="M103" s="182">
        <f t="shared" si="29"/>
        <v>119571819</v>
      </c>
      <c r="N103" s="182">
        <f t="shared" si="29"/>
        <v>150083164</v>
      </c>
      <c r="O103" s="183">
        <f t="shared" si="29"/>
        <v>212637024</v>
      </c>
      <c r="P103" s="182">
        <f t="shared" si="29"/>
        <v>623615689</v>
      </c>
      <c r="Q103" s="186">
        <f>SUM(Q104:Q106)</f>
        <v>624700450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1084761</v>
      </c>
      <c r="I104" s="189">
        <f>SUM(G104:H104)</f>
        <v>1084761</v>
      </c>
      <c r="J104" s="200"/>
      <c r="K104" s="224">
        <v>14027555</v>
      </c>
      <c r="L104" s="187">
        <v>32802470</v>
      </c>
      <c r="M104" s="187">
        <v>54681648</v>
      </c>
      <c r="N104" s="187">
        <v>71693344</v>
      </c>
      <c r="O104" s="188">
        <v>90428938</v>
      </c>
      <c r="P104" s="187">
        <f>SUM(J104:O104)</f>
        <v>263633955</v>
      </c>
      <c r="Q104" s="191">
        <f>I104+P104</f>
        <v>264718716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35630555</v>
      </c>
      <c r="L105" s="187">
        <v>55217369</v>
      </c>
      <c r="M105" s="187">
        <v>52799679</v>
      </c>
      <c r="N105" s="187">
        <v>49282007</v>
      </c>
      <c r="O105" s="188">
        <v>35271035</v>
      </c>
      <c r="P105" s="187">
        <f>SUM(J105:O105)</f>
        <v>228200645</v>
      </c>
      <c r="Q105" s="191">
        <f>I105+P105</f>
        <v>228200645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1762939</v>
      </c>
      <c r="L106" s="209">
        <v>1882794</v>
      </c>
      <c r="M106" s="209">
        <v>12090492</v>
      </c>
      <c r="N106" s="209">
        <v>29107813</v>
      </c>
      <c r="O106" s="208">
        <v>86937051</v>
      </c>
      <c r="P106" s="209">
        <f>SUM(J106:O106)</f>
        <v>131781089</v>
      </c>
      <c r="Q106" s="210">
        <f>I106+P106</f>
        <v>131781089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30" ref="G107:P107">G76+G96+G103</f>
        <v>54270403</v>
      </c>
      <c r="H107" s="212">
        <f t="shared" si="30"/>
        <v>42907211</v>
      </c>
      <c r="I107" s="213">
        <f t="shared" si="30"/>
        <v>97177614</v>
      </c>
      <c r="J107" s="214">
        <f t="shared" si="30"/>
        <v>182504</v>
      </c>
      <c r="K107" s="227">
        <f t="shared" si="30"/>
        <v>225320776</v>
      </c>
      <c r="L107" s="211">
        <f t="shared" si="30"/>
        <v>280183322</v>
      </c>
      <c r="M107" s="211">
        <f t="shared" si="30"/>
        <v>302029418</v>
      </c>
      <c r="N107" s="211">
        <f t="shared" si="30"/>
        <v>269215136</v>
      </c>
      <c r="O107" s="212">
        <f t="shared" si="30"/>
        <v>337700609</v>
      </c>
      <c r="P107" s="211">
        <f t="shared" si="30"/>
        <v>1414631765</v>
      </c>
      <c r="Q107" s="215">
        <f>Q76+Q96+Q103</f>
        <v>1511809379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1" ref="G109:Q109">G110+G116+G119+G123+G127+G128</f>
        <v>49547518</v>
      </c>
      <c r="H109" s="183">
        <f t="shared" si="31"/>
        <v>37447018</v>
      </c>
      <c r="I109" s="184">
        <f t="shared" si="31"/>
        <v>86994536</v>
      </c>
      <c r="J109" s="185">
        <f t="shared" si="31"/>
        <v>165155</v>
      </c>
      <c r="K109" s="223">
        <f t="shared" si="31"/>
        <v>138467024</v>
      </c>
      <c r="L109" s="182">
        <f t="shared" si="31"/>
        <v>147612074</v>
      </c>
      <c r="M109" s="182">
        <f t="shared" si="31"/>
        <v>142373681</v>
      </c>
      <c r="N109" s="182">
        <f t="shared" si="31"/>
        <v>93327168</v>
      </c>
      <c r="O109" s="183">
        <f t="shared" si="31"/>
        <v>104129612</v>
      </c>
      <c r="P109" s="182">
        <f t="shared" si="31"/>
        <v>626074714</v>
      </c>
      <c r="Q109" s="186">
        <f t="shared" si="31"/>
        <v>713069250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2" ref="G110:Q110">SUM(G111:G115)</f>
        <v>23898677</v>
      </c>
      <c r="H110" s="188">
        <f t="shared" si="32"/>
        <v>14864199</v>
      </c>
      <c r="I110" s="189">
        <f t="shared" si="32"/>
        <v>38762876</v>
      </c>
      <c r="J110" s="190">
        <f t="shared" si="32"/>
        <v>0</v>
      </c>
      <c r="K110" s="224">
        <f t="shared" si="32"/>
        <v>57788749</v>
      </c>
      <c r="L110" s="187">
        <f t="shared" si="32"/>
        <v>56108896</v>
      </c>
      <c r="M110" s="187">
        <f t="shared" si="32"/>
        <v>57950580</v>
      </c>
      <c r="N110" s="187">
        <f t="shared" si="32"/>
        <v>40977672</v>
      </c>
      <c r="O110" s="188">
        <f t="shared" si="32"/>
        <v>64226354</v>
      </c>
      <c r="P110" s="187">
        <f t="shared" si="32"/>
        <v>277052251</v>
      </c>
      <c r="Q110" s="191">
        <f t="shared" si="32"/>
        <v>315815127</v>
      </c>
    </row>
    <row r="111" spans="3:17" ht="18" customHeight="1">
      <c r="C111" s="130"/>
      <c r="D111" s="133"/>
      <c r="E111" s="134" t="s">
        <v>92</v>
      </c>
      <c r="F111" s="135"/>
      <c r="G111" s="187">
        <v>22116195</v>
      </c>
      <c r="H111" s="188">
        <v>12629989</v>
      </c>
      <c r="I111" s="189">
        <f>SUM(G111:H111)</f>
        <v>34746184</v>
      </c>
      <c r="J111" s="190">
        <v>0</v>
      </c>
      <c r="K111" s="224">
        <v>49168194</v>
      </c>
      <c r="L111" s="187">
        <v>45163681</v>
      </c>
      <c r="M111" s="187">
        <v>43202617</v>
      </c>
      <c r="N111" s="187">
        <v>29532481</v>
      </c>
      <c r="O111" s="188">
        <v>40779351</v>
      </c>
      <c r="P111" s="187">
        <f>SUM(J111:O111)</f>
        <v>207846324</v>
      </c>
      <c r="Q111" s="191">
        <f>I111+P111</f>
        <v>242592508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65177</v>
      </c>
      <c r="I112" s="189">
        <f>SUM(G112:H112)</f>
        <v>65177</v>
      </c>
      <c r="J112" s="190">
        <v>0</v>
      </c>
      <c r="K112" s="224">
        <v>143100</v>
      </c>
      <c r="L112" s="187">
        <v>852139</v>
      </c>
      <c r="M112" s="187">
        <v>1728647</v>
      </c>
      <c r="N112" s="187">
        <v>2147853</v>
      </c>
      <c r="O112" s="188">
        <v>8133847</v>
      </c>
      <c r="P112" s="187">
        <f>SUM(J112:O112)</f>
        <v>13005586</v>
      </c>
      <c r="Q112" s="191">
        <f>I112+P112</f>
        <v>13070763</v>
      </c>
    </row>
    <row r="113" spans="3:17" ht="18" customHeight="1">
      <c r="C113" s="130"/>
      <c r="D113" s="133"/>
      <c r="E113" s="134" t="s">
        <v>94</v>
      </c>
      <c r="F113" s="135"/>
      <c r="G113" s="187">
        <v>1251057</v>
      </c>
      <c r="H113" s="188">
        <v>1719910</v>
      </c>
      <c r="I113" s="189">
        <f>SUM(G113:H113)</f>
        <v>2970967</v>
      </c>
      <c r="J113" s="190">
        <v>0</v>
      </c>
      <c r="K113" s="224">
        <v>6662230</v>
      </c>
      <c r="L113" s="187">
        <v>8072268</v>
      </c>
      <c r="M113" s="187">
        <v>11137275</v>
      </c>
      <c r="N113" s="187">
        <v>7965606</v>
      </c>
      <c r="O113" s="188">
        <v>13766346</v>
      </c>
      <c r="P113" s="187">
        <f>SUM(J113:O113)</f>
        <v>47603725</v>
      </c>
      <c r="Q113" s="191">
        <f>I113+P113</f>
        <v>50574692</v>
      </c>
    </row>
    <row r="114" spans="3:17" ht="18" customHeight="1">
      <c r="C114" s="130"/>
      <c r="D114" s="133"/>
      <c r="E114" s="134" t="s">
        <v>95</v>
      </c>
      <c r="F114" s="135"/>
      <c r="G114" s="187">
        <v>107075</v>
      </c>
      <c r="H114" s="188">
        <v>87233</v>
      </c>
      <c r="I114" s="189">
        <f>SUM(G114:H114)</f>
        <v>194308</v>
      </c>
      <c r="J114" s="190">
        <v>0</v>
      </c>
      <c r="K114" s="224">
        <v>339945</v>
      </c>
      <c r="L114" s="187">
        <v>469298</v>
      </c>
      <c r="M114" s="187">
        <v>455631</v>
      </c>
      <c r="N114" s="187">
        <v>182702</v>
      </c>
      <c r="O114" s="188">
        <v>296890</v>
      </c>
      <c r="P114" s="187">
        <f>SUM(J114:O114)</f>
        <v>1744466</v>
      </c>
      <c r="Q114" s="191">
        <f>I114+P114</f>
        <v>1938774</v>
      </c>
    </row>
    <row r="115" spans="3:17" ht="18" customHeight="1">
      <c r="C115" s="130"/>
      <c r="D115" s="133"/>
      <c r="E115" s="289" t="s">
        <v>105</v>
      </c>
      <c r="F115" s="290"/>
      <c r="G115" s="187">
        <v>424350</v>
      </c>
      <c r="H115" s="188">
        <v>361890</v>
      </c>
      <c r="I115" s="189">
        <f>SUM(G115:H115)</f>
        <v>786240</v>
      </c>
      <c r="J115" s="190">
        <v>0</v>
      </c>
      <c r="K115" s="224">
        <v>1475280</v>
      </c>
      <c r="L115" s="187">
        <v>1551510</v>
      </c>
      <c r="M115" s="187">
        <v>1426410</v>
      </c>
      <c r="N115" s="187">
        <v>1149030</v>
      </c>
      <c r="O115" s="188">
        <v>1249920</v>
      </c>
      <c r="P115" s="187">
        <f>SUM(J115:O115)</f>
        <v>6852150</v>
      </c>
      <c r="Q115" s="191">
        <f>I115+P115</f>
        <v>7638390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3" ref="G116:Q116">SUM(G117:G118)</f>
        <v>11632763</v>
      </c>
      <c r="H116" s="188">
        <f t="shared" si="33"/>
        <v>13560208</v>
      </c>
      <c r="I116" s="189">
        <f t="shared" si="33"/>
        <v>25192971</v>
      </c>
      <c r="J116" s="190">
        <f t="shared" si="33"/>
        <v>-22437</v>
      </c>
      <c r="K116" s="224">
        <f t="shared" si="33"/>
        <v>42423102</v>
      </c>
      <c r="L116" s="187">
        <f t="shared" si="33"/>
        <v>46948237</v>
      </c>
      <c r="M116" s="187">
        <f t="shared" si="33"/>
        <v>39012249</v>
      </c>
      <c r="N116" s="187">
        <f t="shared" si="33"/>
        <v>21557852</v>
      </c>
      <c r="O116" s="188">
        <f t="shared" si="33"/>
        <v>12801571</v>
      </c>
      <c r="P116" s="187">
        <f t="shared" si="33"/>
        <v>162720574</v>
      </c>
      <c r="Q116" s="191">
        <f t="shared" si="33"/>
        <v>187913545</v>
      </c>
    </row>
    <row r="117" spans="3:17" ht="18" customHeight="1">
      <c r="C117" s="130"/>
      <c r="D117" s="133"/>
      <c r="E117" s="137" t="s">
        <v>97</v>
      </c>
      <c r="F117" s="137"/>
      <c r="G117" s="187">
        <v>9729402</v>
      </c>
      <c r="H117" s="188">
        <v>11083032</v>
      </c>
      <c r="I117" s="189">
        <f>SUM(G117:H117)</f>
        <v>20812434</v>
      </c>
      <c r="J117" s="190">
        <v>-22437</v>
      </c>
      <c r="K117" s="224">
        <v>34339616</v>
      </c>
      <c r="L117" s="187">
        <v>37179991</v>
      </c>
      <c r="M117" s="187">
        <v>29198356</v>
      </c>
      <c r="N117" s="187">
        <v>16346288</v>
      </c>
      <c r="O117" s="188">
        <v>9951771</v>
      </c>
      <c r="P117" s="187">
        <f>SUM(J117:O117)</f>
        <v>126993585</v>
      </c>
      <c r="Q117" s="191">
        <f>I117+P117</f>
        <v>147806019</v>
      </c>
    </row>
    <row r="118" spans="3:17" ht="18" customHeight="1">
      <c r="C118" s="130"/>
      <c r="D118" s="133"/>
      <c r="E118" s="137" t="s">
        <v>98</v>
      </c>
      <c r="F118" s="137"/>
      <c r="G118" s="187">
        <v>1903361</v>
      </c>
      <c r="H118" s="188">
        <v>2477176</v>
      </c>
      <c r="I118" s="189">
        <f>SUM(G118:H118)</f>
        <v>4380537</v>
      </c>
      <c r="J118" s="190">
        <v>0</v>
      </c>
      <c r="K118" s="224">
        <v>8083486</v>
      </c>
      <c r="L118" s="187">
        <v>9768246</v>
      </c>
      <c r="M118" s="187">
        <v>9813893</v>
      </c>
      <c r="N118" s="187">
        <v>5211564</v>
      </c>
      <c r="O118" s="188">
        <v>2849800</v>
      </c>
      <c r="P118" s="187">
        <f>SUM(J118:O118)</f>
        <v>35726989</v>
      </c>
      <c r="Q118" s="191">
        <f>I118+P118</f>
        <v>40107526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4" ref="G119:Q119">SUM(G120:G122)</f>
        <v>149820</v>
      </c>
      <c r="H119" s="188">
        <f t="shared" si="34"/>
        <v>481225</v>
      </c>
      <c r="I119" s="189">
        <f t="shared" si="34"/>
        <v>631045</v>
      </c>
      <c r="J119" s="190">
        <f t="shared" si="34"/>
        <v>0</v>
      </c>
      <c r="K119" s="224">
        <f t="shared" si="34"/>
        <v>4130243</v>
      </c>
      <c r="L119" s="187">
        <f t="shared" si="34"/>
        <v>7862330</v>
      </c>
      <c r="M119" s="187">
        <f t="shared" si="34"/>
        <v>12886957</v>
      </c>
      <c r="N119" s="187">
        <f t="shared" si="34"/>
        <v>8456701</v>
      </c>
      <c r="O119" s="188">
        <f t="shared" si="34"/>
        <v>8112925</v>
      </c>
      <c r="P119" s="187">
        <f t="shared" si="34"/>
        <v>41449156</v>
      </c>
      <c r="Q119" s="191">
        <f t="shared" si="34"/>
        <v>42080201</v>
      </c>
    </row>
    <row r="120" spans="3:17" ht="18" customHeight="1">
      <c r="C120" s="130"/>
      <c r="D120" s="133"/>
      <c r="E120" s="134" t="s">
        <v>99</v>
      </c>
      <c r="F120" s="135"/>
      <c r="G120" s="187">
        <v>87858</v>
      </c>
      <c r="H120" s="188">
        <v>337111</v>
      </c>
      <c r="I120" s="189">
        <f>SUM(G120:H120)</f>
        <v>424969</v>
      </c>
      <c r="J120" s="190">
        <v>0</v>
      </c>
      <c r="K120" s="224">
        <v>3025468</v>
      </c>
      <c r="L120" s="187">
        <v>6478890</v>
      </c>
      <c r="M120" s="187">
        <v>8918220</v>
      </c>
      <c r="N120" s="187">
        <v>6678312</v>
      </c>
      <c r="O120" s="188">
        <v>5976027</v>
      </c>
      <c r="P120" s="187">
        <f>SUM(J120:O120)</f>
        <v>31076917</v>
      </c>
      <c r="Q120" s="191">
        <f>I120+P120</f>
        <v>31501886</v>
      </c>
    </row>
    <row r="121" spans="3:17" ht="18" customHeight="1">
      <c r="C121" s="130"/>
      <c r="D121" s="133"/>
      <c r="E121" s="283" t="s">
        <v>100</v>
      </c>
      <c r="F121" s="285"/>
      <c r="G121" s="187">
        <v>61962</v>
      </c>
      <c r="H121" s="188">
        <v>144114</v>
      </c>
      <c r="I121" s="189">
        <f>SUM(G121:H121)</f>
        <v>206076</v>
      </c>
      <c r="J121" s="190">
        <v>0</v>
      </c>
      <c r="K121" s="224">
        <v>1104775</v>
      </c>
      <c r="L121" s="187">
        <v>1383440</v>
      </c>
      <c r="M121" s="187">
        <v>3838306</v>
      </c>
      <c r="N121" s="187">
        <v>1778389</v>
      </c>
      <c r="O121" s="188">
        <v>2102282</v>
      </c>
      <c r="P121" s="187">
        <f>SUM(J121:O121)</f>
        <v>10207192</v>
      </c>
      <c r="Q121" s="191">
        <f>I121+P121</f>
        <v>10413268</v>
      </c>
    </row>
    <row r="122" spans="3:17" ht="18" customHeight="1">
      <c r="C122" s="130"/>
      <c r="D122" s="137"/>
      <c r="E122" s="283" t="s">
        <v>101</v>
      </c>
      <c r="F122" s="285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130431</v>
      </c>
      <c r="N122" s="187">
        <v>0</v>
      </c>
      <c r="O122" s="188">
        <v>34616</v>
      </c>
      <c r="P122" s="187">
        <f>SUM(J122:O122)</f>
        <v>165047</v>
      </c>
      <c r="Q122" s="191">
        <f>I122+P122</f>
        <v>165047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5" ref="G123:Q123">SUM(G124:G126)</f>
        <v>3965376</v>
      </c>
      <c r="H123" s="188">
        <f t="shared" si="35"/>
        <v>2498219</v>
      </c>
      <c r="I123" s="189">
        <f t="shared" si="35"/>
        <v>6463595</v>
      </c>
      <c r="J123" s="190">
        <f t="shared" si="35"/>
        <v>178582</v>
      </c>
      <c r="K123" s="188">
        <f t="shared" si="35"/>
        <v>5895186</v>
      </c>
      <c r="L123" s="187">
        <f t="shared" si="35"/>
        <v>11940718</v>
      </c>
      <c r="M123" s="187">
        <f t="shared" si="35"/>
        <v>11751201</v>
      </c>
      <c r="N123" s="187">
        <f t="shared" si="35"/>
        <v>7442299</v>
      </c>
      <c r="O123" s="188">
        <f t="shared" si="35"/>
        <v>8500358</v>
      </c>
      <c r="P123" s="187">
        <f t="shared" si="35"/>
        <v>45708344</v>
      </c>
      <c r="Q123" s="191">
        <f t="shared" si="35"/>
        <v>52171939</v>
      </c>
    </row>
    <row r="124" spans="3:17" ht="18" customHeight="1">
      <c r="C124" s="130"/>
      <c r="D124" s="133"/>
      <c r="E124" s="139" t="s">
        <v>102</v>
      </c>
      <c r="F124" s="135"/>
      <c r="G124" s="187">
        <v>1446183</v>
      </c>
      <c r="H124" s="188">
        <v>1025694</v>
      </c>
      <c r="I124" s="189">
        <f>SUM(G124:H124)</f>
        <v>2471877</v>
      </c>
      <c r="J124" s="190">
        <v>0</v>
      </c>
      <c r="K124" s="188">
        <v>3426867</v>
      </c>
      <c r="L124" s="187">
        <v>9599967</v>
      </c>
      <c r="M124" s="187">
        <v>9853173</v>
      </c>
      <c r="N124" s="187">
        <v>6638175</v>
      </c>
      <c r="O124" s="188">
        <v>7852140</v>
      </c>
      <c r="P124" s="187">
        <f>SUM(J124:O124)</f>
        <v>37370322</v>
      </c>
      <c r="Q124" s="191">
        <f>I124+P124</f>
        <v>39842199</v>
      </c>
    </row>
    <row r="125" spans="3:17" ht="18" customHeight="1">
      <c r="C125" s="130"/>
      <c r="D125" s="140"/>
      <c r="E125" s="137" t="s">
        <v>74</v>
      </c>
      <c r="F125" s="141"/>
      <c r="G125" s="187">
        <v>572829</v>
      </c>
      <c r="H125" s="188">
        <v>291807</v>
      </c>
      <c r="I125" s="189">
        <f>SUM(G125:H125)</f>
        <v>864636</v>
      </c>
      <c r="J125" s="190">
        <v>0</v>
      </c>
      <c r="K125" s="188">
        <v>706636</v>
      </c>
      <c r="L125" s="187">
        <v>720452</v>
      </c>
      <c r="M125" s="187">
        <v>721950</v>
      </c>
      <c r="N125" s="187">
        <v>260861</v>
      </c>
      <c r="O125" s="188">
        <v>108218</v>
      </c>
      <c r="P125" s="187">
        <f>SUM(J125:O125)</f>
        <v>2518117</v>
      </c>
      <c r="Q125" s="191">
        <f>I125+P125</f>
        <v>3382753</v>
      </c>
    </row>
    <row r="126" spans="3:17" ht="18" customHeight="1">
      <c r="C126" s="130"/>
      <c r="D126" s="142"/>
      <c r="E126" s="134" t="s">
        <v>75</v>
      </c>
      <c r="F126" s="143"/>
      <c r="G126" s="187">
        <v>1946364</v>
      </c>
      <c r="H126" s="188">
        <v>1180718</v>
      </c>
      <c r="I126" s="189">
        <f>SUM(G126:H126)</f>
        <v>3127082</v>
      </c>
      <c r="J126" s="190">
        <v>178582</v>
      </c>
      <c r="K126" s="188">
        <v>1761683</v>
      </c>
      <c r="L126" s="187">
        <v>1620299</v>
      </c>
      <c r="M126" s="187">
        <v>1176078</v>
      </c>
      <c r="N126" s="187">
        <v>543263</v>
      </c>
      <c r="O126" s="188">
        <v>540000</v>
      </c>
      <c r="P126" s="187">
        <f>SUM(J126:O126)</f>
        <v>5819905</v>
      </c>
      <c r="Q126" s="191">
        <f>I126+P126</f>
        <v>8946987</v>
      </c>
    </row>
    <row r="127" spans="3:17" ht="18" customHeight="1">
      <c r="C127" s="130"/>
      <c r="D127" s="133" t="s">
        <v>76</v>
      </c>
      <c r="E127" s="144"/>
      <c r="F127" s="144"/>
      <c r="G127" s="187">
        <v>2541832</v>
      </c>
      <c r="H127" s="188">
        <v>2563717</v>
      </c>
      <c r="I127" s="189">
        <f>SUM(G127:H127)</f>
        <v>5105549</v>
      </c>
      <c r="J127" s="190">
        <v>0</v>
      </c>
      <c r="K127" s="188">
        <v>10720924</v>
      </c>
      <c r="L127" s="187">
        <v>11436798</v>
      </c>
      <c r="M127" s="187">
        <v>8315529</v>
      </c>
      <c r="N127" s="187">
        <v>8175076</v>
      </c>
      <c r="O127" s="188">
        <v>4276313</v>
      </c>
      <c r="P127" s="187">
        <f>SUM(J127:O127)</f>
        <v>42924640</v>
      </c>
      <c r="Q127" s="191">
        <f>I127+P127</f>
        <v>48030189</v>
      </c>
    </row>
    <row r="128" spans="3:17" ht="18" customHeight="1">
      <c r="C128" s="145"/>
      <c r="D128" s="146" t="s">
        <v>103</v>
      </c>
      <c r="E128" s="147"/>
      <c r="F128" s="147"/>
      <c r="G128" s="192">
        <v>7359050</v>
      </c>
      <c r="H128" s="193">
        <v>3479450</v>
      </c>
      <c r="I128" s="194">
        <f>SUM(G128:H128)</f>
        <v>10838500</v>
      </c>
      <c r="J128" s="195">
        <v>9010</v>
      </c>
      <c r="K128" s="193">
        <v>17508820</v>
      </c>
      <c r="L128" s="192">
        <v>13315095</v>
      </c>
      <c r="M128" s="192">
        <v>12457165</v>
      </c>
      <c r="N128" s="192">
        <v>6717568</v>
      </c>
      <c r="O128" s="193">
        <v>6212091</v>
      </c>
      <c r="P128" s="194">
        <f>SUM(J128:O128)</f>
        <v>56219749</v>
      </c>
      <c r="Q128" s="196">
        <f>I128+P128</f>
        <v>67058249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6" ref="G129:Q129">SUM(G130:G135)</f>
        <v>31596</v>
      </c>
      <c r="H129" s="183">
        <f t="shared" si="36"/>
        <v>540897</v>
      </c>
      <c r="I129" s="184">
        <f t="shared" si="36"/>
        <v>572493</v>
      </c>
      <c r="J129" s="185">
        <f t="shared" si="36"/>
        <v>0</v>
      </c>
      <c r="K129" s="223">
        <f t="shared" si="36"/>
        <v>19792522</v>
      </c>
      <c r="L129" s="182">
        <f t="shared" si="36"/>
        <v>24971158</v>
      </c>
      <c r="M129" s="182">
        <f t="shared" si="36"/>
        <v>23083063</v>
      </c>
      <c r="N129" s="182">
        <f t="shared" si="36"/>
        <v>14562941</v>
      </c>
      <c r="O129" s="183">
        <f t="shared" si="36"/>
        <v>9040127</v>
      </c>
      <c r="P129" s="182">
        <f t="shared" si="36"/>
        <v>91449811</v>
      </c>
      <c r="Q129" s="186">
        <f t="shared" si="36"/>
        <v>92022304</v>
      </c>
    </row>
    <row r="130" spans="3:17" ht="18" customHeight="1">
      <c r="C130" s="130"/>
      <c r="D130" s="283" t="s">
        <v>78</v>
      </c>
      <c r="E130" s="284"/>
      <c r="F130" s="285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7" ref="P130:P135">SUM(J130:O130)</f>
        <v>0</v>
      </c>
      <c r="Q130" s="191">
        <f aca="true" t="shared" si="38" ref="Q130:Q135">I130+P130</f>
        <v>0</v>
      </c>
    </row>
    <row r="131" spans="3:17" ht="18" customHeight="1">
      <c r="C131" s="130"/>
      <c r="D131" s="283" t="s">
        <v>79</v>
      </c>
      <c r="E131" s="284"/>
      <c r="F131" s="285"/>
      <c r="G131" s="187">
        <v>31596</v>
      </c>
      <c r="H131" s="188">
        <v>65233</v>
      </c>
      <c r="I131" s="189">
        <f>SUM(G131:H131)</f>
        <v>96829</v>
      </c>
      <c r="J131" s="190">
        <v>0</v>
      </c>
      <c r="K131" s="224">
        <v>1097362</v>
      </c>
      <c r="L131" s="187">
        <v>1275274</v>
      </c>
      <c r="M131" s="187">
        <v>3151001</v>
      </c>
      <c r="N131" s="187">
        <v>2226485</v>
      </c>
      <c r="O131" s="188">
        <v>2199745</v>
      </c>
      <c r="P131" s="187">
        <f t="shared" si="37"/>
        <v>9949867</v>
      </c>
      <c r="Q131" s="191">
        <f t="shared" si="38"/>
        <v>10046696</v>
      </c>
    </row>
    <row r="132" spans="3:17" ht="18" customHeight="1">
      <c r="C132" s="130"/>
      <c r="D132" s="283" t="s">
        <v>80</v>
      </c>
      <c r="E132" s="284"/>
      <c r="F132" s="285"/>
      <c r="G132" s="187">
        <v>0</v>
      </c>
      <c r="H132" s="188">
        <v>0</v>
      </c>
      <c r="I132" s="189">
        <f>SUM(G132:H132)</f>
        <v>0</v>
      </c>
      <c r="J132" s="190">
        <v>0</v>
      </c>
      <c r="K132" s="224">
        <v>647171</v>
      </c>
      <c r="L132" s="187">
        <v>1479943</v>
      </c>
      <c r="M132" s="187">
        <v>1780039</v>
      </c>
      <c r="N132" s="187">
        <v>454894</v>
      </c>
      <c r="O132" s="188">
        <v>2164143</v>
      </c>
      <c r="P132" s="187">
        <f t="shared" si="37"/>
        <v>6526190</v>
      </c>
      <c r="Q132" s="191">
        <f t="shared" si="38"/>
        <v>6526190</v>
      </c>
    </row>
    <row r="133" spans="3:17" ht="18" customHeight="1">
      <c r="C133" s="130"/>
      <c r="D133" s="283" t="s">
        <v>81</v>
      </c>
      <c r="E133" s="284"/>
      <c r="F133" s="285"/>
      <c r="G133" s="198"/>
      <c r="H133" s="188">
        <v>475664</v>
      </c>
      <c r="I133" s="189">
        <f>SUM(G133:H133)</f>
        <v>475664</v>
      </c>
      <c r="J133" s="200"/>
      <c r="K133" s="224">
        <v>18047989</v>
      </c>
      <c r="L133" s="187">
        <v>22215941</v>
      </c>
      <c r="M133" s="187">
        <v>18152023</v>
      </c>
      <c r="N133" s="187">
        <v>11881562</v>
      </c>
      <c r="O133" s="188">
        <v>4676239</v>
      </c>
      <c r="P133" s="187">
        <f t="shared" si="37"/>
        <v>74973754</v>
      </c>
      <c r="Q133" s="191">
        <f t="shared" si="38"/>
        <v>75449418</v>
      </c>
    </row>
    <row r="134" spans="3:17" ht="18" customHeight="1">
      <c r="C134" s="130"/>
      <c r="D134" s="283" t="s">
        <v>82</v>
      </c>
      <c r="E134" s="284"/>
      <c r="F134" s="285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7"/>
        <v>0</v>
      </c>
      <c r="Q134" s="191">
        <f t="shared" si="38"/>
        <v>0</v>
      </c>
    </row>
    <row r="135" spans="3:17" ht="18" customHeight="1">
      <c r="C135" s="151"/>
      <c r="D135" s="286" t="s">
        <v>83</v>
      </c>
      <c r="E135" s="287"/>
      <c r="F135" s="288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7"/>
        <v>0</v>
      </c>
      <c r="Q135" s="196">
        <f t="shared" si="38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991680</v>
      </c>
      <c r="I136" s="184">
        <f>SUM(I137:I139)</f>
        <v>991680</v>
      </c>
      <c r="J136" s="203"/>
      <c r="K136" s="223">
        <f aca="true" t="shared" si="39" ref="K136:Q136">SUM(K137:K139)</f>
        <v>46331575</v>
      </c>
      <c r="L136" s="182">
        <f t="shared" si="39"/>
        <v>81021929</v>
      </c>
      <c r="M136" s="182">
        <f t="shared" si="39"/>
        <v>107755190</v>
      </c>
      <c r="N136" s="182">
        <f t="shared" si="39"/>
        <v>135449761</v>
      </c>
      <c r="O136" s="183">
        <f t="shared" si="39"/>
        <v>191966997</v>
      </c>
      <c r="P136" s="182">
        <f t="shared" si="39"/>
        <v>562525452</v>
      </c>
      <c r="Q136" s="186">
        <f t="shared" si="39"/>
        <v>563517132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991680</v>
      </c>
      <c r="I137" s="189">
        <f>SUM(G137:H137)</f>
        <v>991680</v>
      </c>
      <c r="J137" s="200"/>
      <c r="K137" s="224">
        <v>12677472</v>
      </c>
      <c r="L137" s="187">
        <v>29631855</v>
      </c>
      <c r="M137" s="187">
        <v>49354143</v>
      </c>
      <c r="N137" s="187">
        <v>64899042</v>
      </c>
      <c r="O137" s="188">
        <v>81979879</v>
      </c>
      <c r="P137" s="187">
        <f>SUM(J137:O137)</f>
        <v>238542391</v>
      </c>
      <c r="Q137" s="191">
        <f>I137+P137</f>
        <v>239534071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32067460</v>
      </c>
      <c r="L138" s="187">
        <v>49695563</v>
      </c>
      <c r="M138" s="187">
        <v>47519621</v>
      </c>
      <c r="N138" s="187">
        <v>44353712</v>
      </c>
      <c r="O138" s="188">
        <v>31743889</v>
      </c>
      <c r="P138" s="187">
        <f>SUM(J138:O138)</f>
        <v>205380245</v>
      </c>
      <c r="Q138" s="191">
        <f>I138+P138</f>
        <v>205380245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1586643</v>
      </c>
      <c r="L139" s="209">
        <v>1694511</v>
      </c>
      <c r="M139" s="209">
        <v>10881426</v>
      </c>
      <c r="N139" s="209">
        <v>26197007</v>
      </c>
      <c r="O139" s="208">
        <v>78243229</v>
      </c>
      <c r="P139" s="209">
        <f>SUM(J139:O139)</f>
        <v>118602816</v>
      </c>
      <c r="Q139" s="210">
        <f>I139+P139</f>
        <v>118602816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40" ref="G140:Q140">G109+G129+G136</f>
        <v>49579114</v>
      </c>
      <c r="H140" s="212">
        <f t="shared" si="40"/>
        <v>38979595</v>
      </c>
      <c r="I140" s="213">
        <f t="shared" si="40"/>
        <v>88558709</v>
      </c>
      <c r="J140" s="214">
        <f t="shared" si="40"/>
        <v>165155</v>
      </c>
      <c r="K140" s="227">
        <f t="shared" si="40"/>
        <v>204591121</v>
      </c>
      <c r="L140" s="211">
        <f t="shared" si="40"/>
        <v>253605161</v>
      </c>
      <c r="M140" s="211">
        <f t="shared" si="40"/>
        <v>273211934</v>
      </c>
      <c r="N140" s="211">
        <f t="shared" si="40"/>
        <v>243339870</v>
      </c>
      <c r="O140" s="212">
        <f t="shared" si="40"/>
        <v>305136736</v>
      </c>
      <c r="P140" s="211">
        <f t="shared" si="40"/>
        <v>1280049977</v>
      </c>
      <c r="Q140" s="215">
        <f t="shared" si="40"/>
        <v>1368608686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="75" zoomScaleNormal="80" zoomScaleSheetLayoutView="75" workbookViewId="0" topLeftCell="B1">
      <selection activeCell="M38" sqref="M38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平成１９年６月月報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3" t="s">
        <v>108</v>
      </c>
      <c r="D8" s="294"/>
      <c r="E8" s="294"/>
      <c r="F8" s="295"/>
      <c r="G8" s="305" t="s">
        <v>49</v>
      </c>
      <c r="H8" s="306"/>
      <c r="I8" s="307"/>
      <c r="J8" s="308" t="s">
        <v>50</v>
      </c>
      <c r="K8" s="306"/>
      <c r="L8" s="306"/>
      <c r="M8" s="306"/>
      <c r="N8" s="306"/>
      <c r="O8" s="306"/>
      <c r="P8" s="306"/>
      <c r="Q8" s="309" t="s">
        <v>47</v>
      </c>
    </row>
    <row r="9" spans="3:17" ht="24.75" customHeight="1">
      <c r="C9" s="296"/>
      <c r="D9" s="297"/>
      <c r="E9" s="297"/>
      <c r="F9" s="298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0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5</v>
      </c>
      <c r="I11" s="184">
        <f t="shared" si="0"/>
        <v>6</v>
      </c>
      <c r="J11" s="185">
        <f t="shared" si="0"/>
        <v>0</v>
      </c>
      <c r="K11" s="228">
        <f t="shared" si="0"/>
        <v>170</v>
      </c>
      <c r="L11" s="221">
        <f t="shared" si="0"/>
        <v>290</v>
      </c>
      <c r="M11" s="221">
        <f t="shared" si="0"/>
        <v>362</v>
      </c>
      <c r="N11" s="221">
        <f t="shared" si="0"/>
        <v>363</v>
      </c>
      <c r="O11" s="221">
        <f t="shared" si="0"/>
        <v>433</v>
      </c>
      <c r="P11" s="184">
        <f t="shared" si="0"/>
        <v>1618</v>
      </c>
      <c r="Q11" s="186">
        <f t="shared" si="0"/>
        <v>1624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53</v>
      </c>
      <c r="L12" s="221">
        <v>112</v>
      </c>
      <c r="M12" s="221">
        <v>163</v>
      </c>
      <c r="N12" s="221">
        <v>196</v>
      </c>
      <c r="O12" s="221">
        <v>212</v>
      </c>
      <c r="P12" s="219">
        <f aca="true" t="shared" si="2" ref="P12:P18">SUM(J12:O12)</f>
        <v>736</v>
      </c>
      <c r="Q12" s="222">
        <f aca="true" t="shared" si="3" ref="Q12:Q18">I12+P12</f>
        <v>736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85</v>
      </c>
      <c r="L13" s="221">
        <v>111</v>
      </c>
      <c r="M13" s="221">
        <v>109</v>
      </c>
      <c r="N13" s="221">
        <v>92</v>
      </c>
      <c r="O13" s="221">
        <v>58</v>
      </c>
      <c r="P13" s="219">
        <f t="shared" si="2"/>
        <v>455</v>
      </c>
      <c r="Q13" s="222">
        <f t="shared" si="3"/>
        <v>455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3</v>
      </c>
      <c r="M14" s="221">
        <v>20</v>
      </c>
      <c r="N14" s="221">
        <v>36</v>
      </c>
      <c r="O14" s="221">
        <v>120</v>
      </c>
      <c r="P14" s="219">
        <f t="shared" si="2"/>
        <v>185</v>
      </c>
      <c r="Q14" s="222">
        <f t="shared" si="3"/>
        <v>185</v>
      </c>
    </row>
    <row r="15" spans="3:17" ht="14.25" customHeight="1">
      <c r="C15" s="130"/>
      <c r="D15" s="155"/>
      <c r="E15" s="283" t="s">
        <v>109</v>
      </c>
      <c r="F15" s="285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5</v>
      </c>
      <c r="I16" s="219">
        <f t="shared" si="1"/>
        <v>6</v>
      </c>
      <c r="J16" s="220">
        <v>0</v>
      </c>
      <c r="K16" s="229">
        <v>20</v>
      </c>
      <c r="L16" s="221">
        <v>54</v>
      </c>
      <c r="M16" s="221">
        <v>58</v>
      </c>
      <c r="N16" s="221">
        <v>31</v>
      </c>
      <c r="O16" s="221">
        <v>35</v>
      </c>
      <c r="P16" s="219">
        <f t="shared" si="2"/>
        <v>198</v>
      </c>
      <c r="Q16" s="222">
        <f t="shared" si="3"/>
        <v>204</v>
      </c>
    </row>
    <row r="17" spans="3:17" ht="14.25" customHeight="1">
      <c r="C17" s="130"/>
      <c r="D17" s="155"/>
      <c r="E17" s="283" t="s">
        <v>110</v>
      </c>
      <c r="F17" s="285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6</v>
      </c>
      <c r="L17" s="230">
        <v>10</v>
      </c>
      <c r="M17" s="230">
        <v>12</v>
      </c>
      <c r="N17" s="230">
        <v>8</v>
      </c>
      <c r="O17" s="230">
        <v>8</v>
      </c>
      <c r="P17" s="231">
        <f t="shared" si="2"/>
        <v>44</v>
      </c>
      <c r="Q17" s="234">
        <f t="shared" si="3"/>
        <v>44</v>
      </c>
    </row>
    <row r="18" spans="3:17" ht="14.25" customHeight="1">
      <c r="C18" s="130"/>
      <c r="D18" s="154"/>
      <c r="E18" s="286" t="s">
        <v>111</v>
      </c>
      <c r="F18" s="288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2</v>
      </c>
      <c r="I19" s="189">
        <f t="shared" si="4"/>
        <v>3</v>
      </c>
      <c r="J19" s="190">
        <f t="shared" si="4"/>
        <v>0</v>
      </c>
      <c r="K19" s="228">
        <f t="shared" si="4"/>
        <v>50</v>
      </c>
      <c r="L19" s="187">
        <f t="shared" si="4"/>
        <v>105</v>
      </c>
      <c r="M19" s="187">
        <f t="shared" si="4"/>
        <v>119</v>
      </c>
      <c r="N19" s="187">
        <f t="shared" si="4"/>
        <v>114</v>
      </c>
      <c r="O19" s="187">
        <f t="shared" si="4"/>
        <v>118</v>
      </c>
      <c r="P19" s="189">
        <f t="shared" si="4"/>
        <v>506</v>
      </c>
      <c r="Q19" s="191">
        <f t="shared" si="4"/>
        <v>509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15</v>
      </c>
      <c r="L20" s="221">
        <v>36</v>
      </c>
      <c r="M20" s="221">
        <v>58</v>
      </c>
      <c r="N20" s="221">
        <v>66</v>
      </c>
      <c r="O20" s="221">
        <v>55</v>
      </c>
      <c r="P20" s="219">
        <f aca="true" t="shared" si="6" ref="P20:P26">SUM(J20:O20)</f>
        <v>230</v>
      </c>
      <c r="Q20" s="222">
        <f aca="true" t="shared" si="7" ref="Q20:Q26">I20+P20</f>
        <v>230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15</v>
      </c>
      <c r="L21" s="221">
        <v>27</v>
      </c>
      <c r="M21" s="221">
        <v>19</v>
      </c>
      <c r="N21" s="221">
        <v>18</v>
      </c>
      <c r="O21" s="221">
        <v>8</v>
      </c>
      <c r="P21" s="219">
        <f t="shared" si="6"/>
        <v>87</v>
      </c>
      <c r="Q21" s="222">
        <f t="shared" si="7"/>
        <v>87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6</v>
      </c>
      <c r="N22" s="221">
        <v>11</v>
      </c>
      <c r="O22" s="221">
        <v>27</v>
      </c>
      <c r="P22" s="219">
        <f t="shared" si="6"/>
        <v>47</v>
      </c>
      <c r="Q22" s="222">
        <f t="shared" si="7"/>
        <v>47</v>
      </c>
    </row>
    <row r="23" spans="3:17" ht="14.25" customHeight="1">
      <c r="C23" s="130"/>
      <c r="D23" s="155"/>
      <c r="E23" s="283" t="s">
        <v>109</v>
      </c>
      <c r="F23" s="285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2</v>
      </c>
      <c r="I24" s="219">
        <f t="shared" si="5"/>
        <v>3</v>
      </c>
      <c r="J24" s="220">
        <v>0</v>
      </c>
      <c r="K24" s="229">
        <v>16</v>
      </c>
      <c r="L24" s="221">
        <v>41</v>
      </c>
      <c r="M24" s="221">
        <v>32</v>
      </c>
      <c r="N24" s="221">
        <v>17</v>
      </c>
      <c r="O24" s="221">
        <v>27</v>
      </c>
      <c r="P24" s="219">
        <f t="shared" si="6"/>
        <v>133</v>
      </c>
      <c r="Q24" s="222">
        <f t="shared" si="7"/>
        <v>136</v>
      </c>
    </row>
    <row r="25" spans="3:17" ht="14.25" customHeight="1">
      <c r="C25" s="130"/>
      <c r="D25" s="155"/>
      <c r="E25" s="283" t="s">
        <v>110</v>
      </c>
      <c r="F25" s="285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1</v>
      </c>
      <c r="M25" s="230">
        <v>4</v>
      </c>
      <c r="N25" s="230">
        <v>2</v>
      </c>
      <c r="O25" s="230">
        <v>1</v>
      </c>
      <c r="P25" s="231">
        <f t="shared" si="6"/>
        <v>9</v>
      </c>
      <c r="Q25" s="234">
        <f t="shared" si="7"/>
        <v>9</v>
      </c>
    </row>
    <row r="26" spans="3:17" ht="14.25" customHeight="1" thickBot="1">
      <c r="C26" s="167"/>
      <c r="D26" s="168"/>
      <c r="E26" s="303" t="s">
        <v>111</v>
      </c>
      <c r="F26" s="304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15310</v>
      </c>
      <c r="I28" s="184">
        <f t="shared" si="8"/>
        <v>17290</v>
      </c>
      <c r="J28" s="185">
        <f t="shared" si="8"/>
        <v>0</v>
      </c>
      <c r="K28" s="228">
        <f t="shared" si="8"/>
        <v>4320210</v>
      </c>
      <c r="L28" s="221">
        <f t="shared" si="8"/>
        <v>6535530</v>
      </c>
      <c r="M28" s="221">
        <f t="shared" si="8"/>
        <v>8509600</v>
      </c>
      <c r="N28" s="221">
        <f t="shared" si="8"/>
        <v>9354900</v>
      </c>
      <c r="O28" s="221">
        <f t="shared" si="8"/>
        <v>10914280</v>
      </c>
      <c r="P28" s="184">
        <f t="shared" si="8"/>
        <v>39634520</v>
      </c>
      <c r="Q28" s="186">
        <f>SUM(Q29:Q35)</f>
        <v>39651810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1469850</v>
      </c>
      <c r="L29" s="221">
        <v>3071080</v>
      </c>
      <c r="M29" s="221">
        <v>4488950</v>
      </c>
      <c r="N29" s="221">
        <v>5495300</v>
      </c>
      <c r="O29" s="221">
        <v>5850860</v>
      </c>
      <c r="P29" s="219">
        <f aca="true" t="shared" si="10" ref="P29:P35">SUM(J29:O29)</f>
        <v>20376040</v>
      </c>
      <c r="Q29" s="222">
        <f aca="true" t="shared" si="11" ref="Q29:Q35">I29+P29</f>
        <v>20376040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2494300</v>
      </c>
      <c r="L30" s="221">
        <v>2964340</v>
      </c>
      <c r="M30" s="221">
        <v>2993540</v>
      </c>
      <c r="N30" s="221">
        <v>2455570</v>
      </c>
      <c r="O30" s="221">
        <v>1477960</v>
      </c>
      <c r="P30" s="219">
        <f t="shared" si="10"/>
        <v>12385710</v>
      </c>
      <c r="Q30" s="222">
        <f t="shared" si="11"/>
        <v>12385710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180900</v>
      </c>
      <c r="L31" s="221">
        <v>81300</v>
      </c>
      <c r="M31" s="221">
        <v>507200</v>
      </c>
      <c r="N31" s="221">
        <v>1009890</v>
      </c>
      <c r="O31" s="221">
        <v>3232180</v>
      </c>
      <c r="P31" s="219">
        <f t="shared" si="10"/>
        <v>5011470</v>
      </c>
      <c r="Q31" s="222">
        <f>I31+P31</f>
        <v>5011470</v>
      </c>
    </row>
    <row r="32" spans="3:17" ht="14.25" customHeight="1">
      <c r="C32" s="130"/>
      <c r="D32" s="155"/>
      <c r="E32" s="283" t="s">
        <v>109</v>
      </c>
      <c r="F32" s="285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15310</v>
      </c>
      <c r="I33" s="219">
        <f t="shared" si="9"/>
        <v>17290</v>
      </c>
      <c r="J33" s="220">
        <v>0</v>
      </c>
      <c r="K33" s="229">
        <v>125840</v>
      </c>
      <c r="L33" s="221">
        <v>374210</v>
      </c>
      <c r="M33" s="221">
        <v>460120</v>
      </c>
      <c r="N33" s="221">
        <v>329470</v>
      </c>
      <c r="O33" s="221">
        <v>307120</v>
      </c>
      <c r="P33" s="219">
        <f t="shared" si="10"/>
        <v>1596760</v>
      </c>
      <c r="Q33" s="222">
        <f t="shared" si="11"/>
        <v>1614050</v>
      </c>
    </row>
    <row r="34" spans="3:17" ht="14.25" customHeight="1">
      <c r="C34" s="130"/>
      <c r="D34" s="155"/>
      <c r="E34" s="283" t="s">
        <v>110</v>
      </c>
      <c r="F34" s="285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49320</v>
      </c>
      <c r="L34" s="230">
        <v>44600</v>
      </c>
      <c r="M34" s="230">
        <v>59790</v>
      </c>
      <c r="N34" s="230">
        <v>64670</v>
      </c>
      <c r="O34" s="230">
        <v>46160</v>
      </c>
      <c r="P34" s="231">
        <f t="shared" si="10"/>
        <v>264540</v>
      </c>
      <c r="Q34" s="234">
        <f t="shared" si="11"/>
        <v>264540</v>
      </c>
    </row>
    <row r="35" spans="3:17" ht="14.25" customHeight="1">
      <c r="C35" s="130"/>
      <c r="D35" s="154"/>
      <c r="E35" s="286" t="s">
        <v>111</v>
      </c>
      <c r="F35" s="288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4380</v>
      </c>
      <c r="I36" s="189">
        <f t="shared" si="12"/>
        <v>5840</v>
      </c>
      <c r="J36" s="190">
        <f t="shared" si="12"/>
        <v>0</v>
      </c>
      <c r="K36" s="228">
        <f t="shared" si="12"/>
        <v>804530</v>
      </c>
      <c r="L36" s="187">
        <f t="shared" si="12"/>
        <v>1494320</v>
      </c>
      <c r="M36" s="187">
        <f t="shared" si="12"/>
        <v>1575650</v>
      </c>
      <c r="N36" s="187">
        <f t="shared" si="12"/>
        <v>1797910</v>
      </c>
      <c r="O36" s="187">
        <f t="shared" si="12"/>
        <v>1568250</v>
      </c>
      <c r="P36" s="189">
        <f t="shared" si="12"/>
        <v>7240660</v>
      </c>
      <c r="Q36" s="191">
        <f>SUM(Q37:Q43)</f>
        <v>7246500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346200</v>
      </c>
      <c r="L37" s="221">
        <v>709330</v>
      </c>
      <c r="M37" s="221">
        <v>1093390</v>
      </c>
      <c r="N37" s="221">
        <v>1182480</v>
      </c>
      <c r="O37" s="221">
        <v>910890</v>
      </c>
      <c r="P37" s="219">
        <f aca="true" t="shared" si="14" ref="P37:P43">SUM(J37:O37)</f>
        <v>4242290</v>
      </c>
      <c r="Q37" s="222">
        <f aca="true" t="shared" si="15" ref="Q37:Q43">I37+P37</f>
        <v>4242290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291840</v>
      </c>
      <c r="L38" s="221">
        <v>589000</v>
      </c>
      <c r="M38" s="221">
        <v>232220</v>
      </c>
      <c r="N38" s="221">
        <v>278040</v>
      </c>
      <c r="O38" s="221">
        <v>169500</v>
      </c>
      <c r="P38" s="219">
        <f t="shared" si="14"/>
        <v>1560600</v>
      </c>
      <c r="Q38" s="222">
        <f t="shared" si="15"/>
        <v>1560600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78600</v>
      </c>
      <c r="L39" s="221">
        <v>0</v>
      </c>
      <c r="M39" s="221">
        <v>84390</v>
      </c>
      <c r="N39" s="221">
        <v>229440</v>
      </c>
      <c r="O39" s="221">
        <v>356570</v>
      </c>
      <c r="P39" s="219">
        <f t="shared" si="14"/>
        <v>749000</v>
      </c>
      <c r="Q39" s="222">
        <f>I39+P39</f>
        <v>749000</v>
      </c>
    </row>
    <row r="40" spans="3:17" ht="14.25" customHeight="1">
      <c r="C40" s="130"/>
      <c r="D40" s="155"/>
      <c r="E40" s="283" t="s">
        <v>109</v>
      </c>
      <c r="F40" s="285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4380</v>
      </c>
      <c r="I41" s="219">
        <f t="shared" si="13"/>
        <v>5840</v>
      </c>
      <c r="J41" s="220">
        <v>0</v>
      </c>
      <c r="K41" s="229">
        <v>78690</v>
      </c>
      <c r="L41" s="221">
        <v>192540</v>
      </c>
      <c r="M41" s="221">
        <v>155740</v>
      </c>
      <c r="N41" s="221">
        <v>101430</v>
      </c>
      <c r="O41" s="221">
        <v>130010</v>
      </c>
      <c r="P41" s="219">
        <f t="shared" si="14"/>
        <v>658410</v>
      </c>
      <c r="Q41" s="222">
        <f t="shared" si="15"/>
        <v>664250</v>
      </c>
    </row>
    <row r="42" spans="3:17" ht="14.25" customHeight="1">
      <c r="C42" s="130"/>
      <c r="D42" s="165"/>
      <c r="E42" s="283" t="s">
        <v>110</v>
      </c>
      <c r="F42" s="285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9200</v>
      </c>
      <c r="L42" s="221">
        <v>3450</v>
      </c>
      <c r="M42" s="221">
        <v>9910</v>
      </c>
      <c r="N42" s="221">
        <v>6520</v>
      </c>
      <c r="O42" s="221">
        <v>1280</v>
      </c>
      <c r="P42" s="219">
        <f t="shared" si="14"/>
        <v>30360</v>
      </c>
      <c r="Q42" s="222">
        <f t="shared" si="15"/>
        <v>30360</v>
      </c>
    </row>
    <row r="43" spans="3:17" ht="14.25" customHeight="1">
      <c r="C43" s="151"/>
      <c r="D43" s="170"/>
      <c r="E43" s="286" t="s">
        <v>111</v>
      </c>
      <c r="F43" s="288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19690</v>
      </c>
      <c r="I44" s="213">
        <f t="shared" si="16"/>
        <v>23130</v>
      </c>
      <c r="J44" s="214">
        <f t="shared" si="16"/>
        <v>0</v>
      </c>
      <c r="K44" s="243">
        <f t="shared" si="16"/>
        <v>5124740</v>
      </c>
      <c r="L44" s="211">
        <f t="shared" si="16"/>
        <v>8029850</v>
      </c>
      <c r="M44" s="211">
        <f t="shared" si="16"/>
        <v>10085250</v>
      </c>
      <c r="N44" s="211">
        <f t="shared" si="16"/>
        <v>11152810</v>
      </c>
      <c r="O44" s="211">
        <f>O28+O36</f>
        <v>12482530</v>
      </c>
      <c r="P44" s="213">
        <f t="shared" si="16"/>
        <v>46875180</v>
      </c>
      <c r="Q44" s="215">
        <f>Q28+Q36</f>
        <v>46898310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I46" sqref="I46:J4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5" t="s">
        <v>16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" customFormat="1" ht="24" customHeight="1">
      <c r="A4" s="315" t="str">
        <f>'様式１'!A5</f>
        <v>平成１９年６月月報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157</v>
      </c>
      <c r="H14" s="254">
        <v>325</v>
      </c>
      <c r="I14" s="311">
        <f>SUM(G14:H14)</f>
        <v>482</v>
      </c>
      <c r="J14" s="312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825981</v>
      </c>
      <c r="H15" s="255">
        <v>2854140</v>
      </c>
      <c r="I15" s="313">
        <f>SUM(G15:H15)</f>
        <v>3680121</v>
      </c>
      <c r="J15" s="314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50</v>
      </c>
      <c r="H19" s="254">
        <v>288</v>
      </c>
      <c r="I19" s="311">
        <f>SUM(G19:H19)</f>
        <v>338</v>
      </c>
      <c r="J19" s="312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375735</v>
      </c>
      <c r="H20" s="255">
        <v>1800503</v>
      </c>
      <c r="I20" s="313">
        <f>SUM(G20:H20)</f>
        <v>2176238</v>
      </c>
      <c r="J20" s="314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67</v>
      </c>
      <c r="H24" s="254">
        <v>1576</v>
      </c>
      <c r="I24" s="311">
        <f>SUM(G24:H24)</f>
        <v>1643</v>
      </c>
      <c r="J24" s="312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5">
        <v>798183</v>
      </c>
      <c r="H25" s="255">
        <v>18589494</v>
      </c>
      <c r="I25" s="313">
        <f>SUM(G25:H25)</f>
        <v>19387677</v>
      </c>
      <c r="J25" s="314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29</v>
      </c>
      <c r="I29" s="311">
        <f>SUM(G29:H29)</f>
        <v>35</v>
      </c>
      <c r="J29" s="312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40338</v>
      </c>
      <c r="H30" s="255">
        <v>421273</v>
      </c>
      <c r="I30" s="313">
        <f>SUM(G30:H30)</f>
        <v>461611</v>
      </c>
      <c r="J30" s="314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280</v>
      </c>
      <c r="H34" s="254">
        <f>H14+H19+H24+H29</f>
        <v>2218</v>
      </c>
      <c r="I34" s="311">
        <f>SUM(G34:H34)</f>
        <v>2498</v>
      </c>
      <c r="J34" s="312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2040237</v>
      </c>
      <c r="H35" s="255">
        <f>H15+H20+H25+H30</f>
        <v>23665410</v>
      </c>
      <c r="I35" s="313">
        <f>SUM(G35:H35)</f>
        <v>25705647</v>
      </c>
      <c r="J35" s="314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7</v>
      </c>
      <c r="H40" s="254">
        <v>11</v>
      </c>
      <c r="I40" s="311">
        <f>SUM(G40:H40)</f>
        <v>18</v>
      </c>
      <c r="J40" s="312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47892</v>
      </c>
      <c r="H41" s="255">
        <v>67343</v>
      </c>
      <c r="I41" s="313">
        <f>SUM(G41:H41)</f>
        <v>115235</v>
      </c>
      <c r="J41" s="314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1">
        <f>SUM(G46:H46)</f>
        <v>0</v>
      </c>
      <c r="J46" s="312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3">
        <f>SUM(G47:H47)</f>
        <v>0</v>
      </c>
      <c r="J47" s="314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2007-07-25T01:29:39Z</cp:lastPrinted>
  <dcterms:created xsi:type="dcterms:W3CDTF">2006-12-27T00:16:47Z</dcterms:created>
  <dcterms:modified xsi:type="dcterms:W3CDTF">2007-07-25T01:41:35Z</dcterms:modified>
  <cp:category/>
  <cp:version/>
  <cp:contentType/>
  <cp:contentStatus/>
</cp:coreProperties>
</file>