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<sst xmlns="http://schemas.openxmlformats.org/spreadsheetml/2006/main" count="360" uniqueCount="134">
  <si>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</si>
  <si>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</si>
  <si>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</si>
  <si>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</si>
  <si>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</si>
  <si>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</si>
  <si>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</si>
  <si>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</si>
  <si>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</si>
  <si>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</si>
  <si>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</si>
  <si>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</si>
  <si>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</si>
  <si>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</si>
  <si>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</si>
  <si>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</si>
  <si>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</si>
  <si>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</si>
  <si>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</si>
  <si>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</si>
  <si>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</si>
  <si>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</si>
  <si>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</si>
  <si>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</si>
  <si>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</si>
  <si>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</si>
  <si>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</si>
  <si>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</si>
  <si>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</si>
  <si>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</si>
  <si>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</si>
  <si>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</si>
  <si>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</si>
  <si>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</si>
  <si>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</si>
  <si>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</si>
  <si>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</si>
  <si>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</si>
  <si>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</si>
  <si>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</si>
  <si>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</si>
  <si>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</si>
  <si>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</si>
  <si>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</si>
  <si>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</si>
  <si>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</si>
  <si>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</si>
  <si>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</si>
  <si>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</si>
  <si>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</si>
  <si>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</si>
  <si>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</si>
  <si>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</si>
  <si>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</si>
  <si>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</si>
  <si>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</si>
  <si>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</si>
  <si>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</si>
  <si>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</si>
  <si>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</si>
  <si>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</si>
  <si>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</si>
  <si>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</si>
  <si>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</si>
  <si>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</si>
  <si>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</si>
  <si>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</si>
  <si>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</si>
  <si>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</si>
  <si>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</si>
  <si>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</si>
  <si>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</si>
  <si>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</si>
  <si>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</si>
  <si>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</si>
  <si>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</si>
  <si>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</si>
  <si>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</si>
  <si>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</si>
  <si>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</si>
  <si>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</si>
  <si>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</si>
  <si>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</si>
  <si>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</si>
  <si>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</si>
  <si>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</si>
  <si>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</si>
  <si>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</si>
  <si>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</si>
  <si>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</si>
  <si>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</si>
  <si>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</si>
  <si>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</si>
  <si>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</si>
  <si>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</si>
  <si>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</si>
  <si>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</si>
  <si>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</si>
  <si>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</si>
  <si>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</si>
  <si>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</si>
  <si>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</si>
  <si>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</si>
  <si>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</si>
  <si>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</si>
  <si>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</si>
  <si>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</si>
  <si>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</si>
  <si>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</si>
  <si>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</si>
  <si>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</si>
  <si>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</si>
  <si>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</si>
  <si>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</si>
  <si>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</si>
  <si>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</si>
  <si>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</si>
  <si>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</si>
  <si>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</si>
  <si>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</si>
  <si>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</si>
  <si>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</si>
  <si>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</si>
  <si>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</si>
  <si>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</si>
  <si>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</si>
  <si>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</si>
  <si>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</si>
  <si>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</si>
  <si>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</si>
  <si>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</si>
  <si>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</si>
  <si>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転出</t>
  </si>
  <si>
    <t>平成１９年８月月報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</si>
</sst>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S25" sqref="S2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14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58</v>
      </c>
    </row>
    <row r="12" ht="4.5" customHeight="1" thickBot="1"/>
    <row r="13" spans="3:20" ht="21.75" customHeight="1">
      <c r="C13" s="69" t="s">
        <v>4</v>
      </c>
      <c r="D13" s="70" t="s">
        <v>54</v>
      </c>
      <c r="E13" s="71"/>
      <c r="F13" s="71"/>
      <c r="G13" s="71"/>
      <c r="H13" s="71"/>
      <c r="I13" s="70" t="s">
        <v>55</v>
      </c>
      <c r="J13" s="71"/>
      <c r="K13" s="71"/>
      <c r="L13" s="71"/>
      <c r="M13" s="71"/>
      <c r="N13" s="70" t="s">
        <v>56</v>
      </c>
      <c r="O13" s="71"/>
      <c r="P13" s="71"/>
      <c r="Q13" s="71"/>
      <c r="R13" s="71"/>
      <c r="S13" s="70" t="s">
        <v>57</v>
      </c>
      <c r="T13" s="72"/>
    </row>
    <row r="14" spans="3:20" ht="21.75" customHeight="1">
      <c r="C14" s="73" t="s">
        <v>16</v>
      </c>
      <c r="D14" s="260">
        <v>47193</v>
      </c>
      <c r="E14" s="262"/>
      <c r="F14" s="262"/>
      <c r="G14" s="262"/>
      <c r="H14" s="263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0">
        <v>47262</v>
      </c>
      <c r="T14" s="261"/>
    </row>
    <row r="15" spans="3:20" ht="21.75" customHeight="1">
      <c r="C15" s="73" t="s">
        <v>17</v>
      </c>
      <c r="D15" s="260">
        <v>35899</v>
      </c>
      <c r="E15" s="262"/>
      <c r="F15" s="262"/>
      <c r="G15" s="262"/>
      <c r="H15" s="263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0">
        <v>36041</v>
      </c>
      <c r="T15" s="261"/>
    </row>
    <row r="16" spans="3:20" ht="21.75" customHeight="1">
      <c r="C16" s="75" t="s">
        <v>18</v>
      </c>
      <c r="D16" s="260">
        <v>848</v>
      </c>
      <c r="E16" s="262"/>
      <c r="F16" s="262"/>
      <c r="G16" s="262"/>
      <c r="H16" s="263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0">
        <v>851</v>
      </c>
      <c r="T16" s="261"/>
    </row>
    <row r="17" spans="3:20" ht="21.75" customHeight="1">
      <c r="C17" s="75" t="s">
        <v>19</v>
      </c>
      <c r="D17" s="260">
        <v>174</v>
      </c>
      <c r="E17" s="262"/>
      <c r="F17" s="262"/>
      <c r="G17" s="262"/>
      <c r="H17" s="263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0">
        <v>181</v>
      </c>
      <c r="T17" s="261"/>
    </row>
    <row r="18" spans="3:20" ht="21.75" customHeight="1" thickBot="1">
      <c r="C18" s="76" t="s">
        <v>2</v>
      </c>
      <c r="D18" s="256">
        <f>SUM(D14:H15)</f>
        <v>83092</v>
      </c>
      <c r="E18" s="257"/>
      <c r="F18" s="257"/>
      <c r="G18" s="257"/>
      <c r="H18" s="258"/>
      <c r="I18" s="77" t="s">
        <v>20</v>
      </c>
      <c r="J18" s="78"/>
      <c r="K18" s="257">
        <f>S23</f>
        <v>509</v>
      </c>
      <c r="L18" s="257"/>
      <c r="M18" s="258"/>
      <c r="N18" s="77" t="s">
        <v>21</v>
      </c>
      <c r="O18" s="78"/>
      <c r="P18" s="257">
        <f>S25</f>
        <v>298</v>
      </c>
      <c r="Q18" s="257"/>
      <c r="R18" s="258"/>
      <c r="S18" s="256">
        <f>SUM(S14:T15)</f>
        <v>83303</v>
      </c>
      <c r="T18" s="259"/>
    </row>
    <row r="19" ht="15" customHeight="1"/>
    <row r="20" ht="19.5" customHeight="1">
      <c r="B20" s="16" t="s">
        <v>59</v>
      </c>
    </row>
    <row r="21" ht="4.5" customHeight="1" thickBot="1"/>
    <row r="22" spans="3:20" ht="24.75" customHeight="1">
      <c r="C22" s="264" t="s">
        <v>60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22</v>
      </c>
      <c r="K22" s="71"/>
      <c r="L22" s="79"/>
      <c r="M22" s="268" t="s">
        <v>36</v>
      </c>
      <c r="N22" s="269"/>
      <c r="O22" s="270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5"/>
      <c r="D23" s="260">
        <v>66</v>
      </c>
      <c r="E23" s="262"/>
      <c r="F23" s="263"/>
      <c r="G23" s="260">
        <v>2</v>
      </c>
      <c r="H23" s="262"/>
      <c r="I23" s="263"/>
      <c r="J23" s="260">
        <v>433</v>
      </c>
      <c r="K23" s="262"/>
      <c r="L23" s="263"/>
      <c r="M23" s="260">
        <v>0</v>
      </c>
      <c r="N23" s="262"/>
      <c r="O23" s="263"/>
      <c r="P23" s="260">
        <v>8</v>
      </c>
      <c r="Q23" s="262"/>
      <c r="R23" s="263"/>
      <c r="S23" s="89">
        <f>SUM(D23:R23)</f>
        <v>509</v>
      </c>
      <c r="T23" s="11"/>
    </row>
    <row r="24" spans="3:20" ht="24.75" customHeight="1">
      <c r="C24" s="266" t="s">
        <v>61</v>
      </c>
      <c r="D24" s="82" t="s">
        <v>132</v>
      </c>
      <c r="E24" s="83"/>
      <c r="F24" s="84"/>
      <c r="G24" s="82" t="s">
        <v>7</v>
      </c>
      <c r="H24" s="83"/>
      <c r="I24" s="84"/>
      <c r="J24" s="82" t="s">
        <v>8</v>
      </c>
      <c r="K24" s="83"/>
      <c r="L24" s="84"/>
      <c r="M24" s="271" t="s">
        <v>37</v>
      </c>
      <c r="N24" s="272"/>
      <c r="O24" s="273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7"/>
      <c r="D25" s="256">
        <v>58</v>
      </c>
      <c r="E25" s="257"/>
      <c r="F25" s="258"/>
      <c r="G25" s="256">
        <v>1</v>
      </c>
      <c r="H25" s="257"/>
      <c r="I25" s="258"/>
      <c r="J25" s="256">
        <v>233</v>
      </c>
      <c r="K25" s="257"/>
      <c r="L25" s="258"/>
      <c r="M25" s="256">
        <v>0</v>
      </c>
      <c r="N25" s="257"/>
      <c r="O25" s="258"/>
      <c r="P25" s="256">
        <v>6</v>
      </c>
      <c r="Q25" s="257"/>
      <c r="R25" s="258"/>
      <c r="S25" s="90">
        <f>SUM(D25:R25)</f>
        <v>298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E44" sqref="E44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平成１９年８月月報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41</v>
      </c>
    </row>
    <row r="11" spans="3:17" s="15" customFormat="1" ht="18.75" customHeight="1">
      <c r="C11" s="17"/>
      <c r="D11" s="18"/>
      <c r="E11" s="19"/>
      <c r="F11" s="20" t="s">
        <v>42</v>
      </c>
      <c r="G11" s="20" t="s">
        <v>43</v>
      </c>
      <c r="H11" s="21" t="s">
        <v>44</v>
      </c>
      <c r="I11" s="22" t="s">
        <v>45</v>
      </c>
      <c r="J11" s="23" t="s">
        <v>9</v>
      </c>
      <c r="K11" s="24" t="s">
        <v>10</v>
      </c>
      <c r="L11" s="24" t="s">
        <v>11</v>
      </c>
      <c r="M11" s="24" t="s">
        <v>12</v>
      </c>
      <c r="N11" s="24" t="s">
        <v>13</v>
      </c>
      <c r="O11" s="25" t="s">
        <v>2</v>
      </c>
      <c r="P11" s="26" t="s">
        <v>46</v>
      </c>
      <c r="Q11" s="3"/>
    </row>
    <row r="12" spans="3:17" s="15" customFormat="1" ht="18.75" customHeight="1">
      <c r="C12" s="27" t="s">
        <v>24</v>
      </c>
      <c r="D12" s="28"/>
      <c r="E12" s="28"/>
      <c r="F12" s="91">
        <f>SUM(F13:F14)</f>
        <v>2792</v>
      </c>
      <c r="G12" s="91">
        <f>SUM(G13:G14)</f>
        <v>1092</v>
      </c>
      <c r="H12" s="92">
        <f>SUM(F12:G12)</f>
        <v>3884</v>
      </c>
      <c r="I12" s="93">
        <f aca="true" t="shared" si="0" ref="I12:N12">SUM(I13:I14)</f>
        <v>0</v>
      </c>
      <c r="J12" s="95">
        <f t="shared" si="0"/>
        <v>2401</v>
      </c>
      <c r="K12" s="91">
        <f t="shared" si="0"/>
        <v>2027</v>
      </c>
      <c r="L12" s="91">
        <f t="shared" si="0"/>
        <v>1692</v>
      </c>
      <c r="M12" s="91">
        <f t="shared" si="0"/>
        <v>1210</v>
      </c>
      <c r="N12" s="91">
        <f t="shared" si="0"/>
        <v>1383</v>
      </c>
      <c r="O12" s="91">
        <f>SUM(I12:N12)</f>
        <v>8713</v>
      </c>
      <c r="P12" s="94">
        <f>H12+O12</f>
        <v>12597</v>
      </c>
      <c r="Q12" s="3"/>
    </row>
    <row r="13" spans="3:17" s="15" customFormat="1" ht="18.75" customHeight="1">
      <c r="C13" s="27"/>
      <c r="D13" s="29" t="s">
        <v>16</v>
      </c>
      <c r="E13" s="30"/>
      <c r="F13" s="91">
        <v>500</v>
      </c>
      <c r="G13" s="91">
        <v>210</v>
      </c>
      <c r="H13" s="92">
        <f>SUM(F13:G13)</f>
        <v>710</v>
      </c>
      <c r="I13" s="93">
        <v>0</v>
      </c>
      <c r="J13" s="95">
        <v>373</v>
      </c>
      <c r="K13" s="91">
        <v>297</v>
      </c>
      <c r="L13" s="91">
        <v>238</v>
      </c>
      <c r="M13" s="91">
        <v>151</v>
      </c>
      <c r="N13" s="91">
        <v>209</v>
      </c>
      <c r="O13" s="91">
        <f>SUM(I13:N13)</f>
        <v>1268</v>
      </c>
      <c r="P13" s="94">
        <f>H13+O13</f>
        <v>1978</v>
      </c>
      <c r="Q13" s="3"/>
    </row>
    <row r="14" spans="3:17" s="15" customFormat="1" ht="18.75" customHeight="1">
      <c r="C14" s="27"/>
      <c r="D14" s="30" t="s">
        <v>25</v>
      </c>
      <c r="E14" s="30"/>
      <c r="F14" s="91">
        <v>2292</v>
      </c>
      <c r="G14" s="91">
        <v>882</v>
      </c>
      <c r="H14" s="92">
        <f>SUM(F14:G14)</f>
        <v>3174</v>
      </c>
      <c r="I14" s="93">
        <v>0</v>
      </c>
      <c r="J14" s="95">
        <v>2028</v>
      </c>
      <c r="K14" s="91">
        <v>1730</v>
      </c>
      <c r="L14" s="91">
        <v>1454</v>
      </c>
      <c r="M14" s="91">
        <v>1059</v>
      </c>
      <c r="N14" s="91">
        <v>1174</v>
      </c>
      <c r="O14" s="91">
        <f>SUM(I14:N14)</f>
        <v>7445</v>
      </c>
      <c r="P14" s="94">
        <f>H14+O14</f>
        <v>10619</v>
      </c>
      <c r="Q14" s="3"/>
    </row>
    <row r="15" spans="3:17" s="15" customFormat="1" ht="18.75" customHeight="1">
      <c r="C15" s="27" t="s">
        <v>26</v>
      </c>
      <c r="D15" s="28"/>
      <c r="E15" s="28"/>
      <c r="F15" s="91">
        <v>85</v>
      </c>
      <c r="G15" s="91">
        <v>58</v>
      </c>
      <c r="H15" s="92">
        <f>SUM(F15:G15)</f>
        <v>143</v>
      </c>
      <c r="I15" s="93">
        <v>0</v>
      </c>
      <c r="J15" s="95">
        <v>87</v>
      </c>
      <c r="K15" s="91">
        <v>68</v>
      </c>
      <c r="L15" s="91">
        <v>74</v>
      </c>
      <c r="M15" s="91">
        <v>50</v>
      </c>
      <c r="N15" s="91">
        <v>58</v>
      </c>
      <c r="O15" s="91">
        <f>SUM(I15:N15)</f>
        <v>337</v>
      </c>
      <c r="P15" s="94">
        <f>H15+O15</f>
        <v>480</v>
      </c>
      <c r="Q15" s="3"/>
    </row>
    <row r="16" spans="3:17" s="15" customFormat="1" ht="18.75" customHeight="1" thickBot="1">
      <c r="C16" s="31" t="s">
        <v>27</v>
      </c>
      <c r="D16" s="32"/>
      <c r="E16" s="32"/>
      <c r="F16" s="96">
        <f>F12+F15</f>
        <v>2877</v>
      </c>
      <c r="G16" s="96">
        <f>G12+G15</f>
        <v>1150</v>
      </c>
      <c r="H16" s="97">
        <f>SUM(F16:G16)</f>
        <v>4027</v>
      </c>
      <c r="I16" s="98">
        <f aca="true" t="shared" si="1" ref="I16:N16">I12+I15</f>
        <v>0</v>
      </c>
      <c r="J16" s="100">
        <f t="shared" si="1"/>
        <v>2488</v>
      </c>
      <c r="K16" s="96">
        <f t="shared" si="1"/>
        <v>2095</v>
      </c>
      <c r="L16" s="96">
        <f t="shared" si="1"/>
        <v>1766</v>
      </c>
      <c r="M16" s="96">
        <f t="shared" si="1"/>
        <v>1260</v>
      </c>
      <c r="N16" s="96">
        <f t="shared" si="1"/>
        <v>1441</v>
      </c>
      <c r="O16" s="96">
        <f>SUM(I16:N16)</f>
        <v>9050</v>
      </c>
      <c r="P16" s="99">
        <f>H16+O16</f>
        <v>13077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47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4" t="s">
        <v>48</v>
      </c>
      <c r="G19" s="275"/>
      <c r="H19" s="276"/>
      <c r="I19" s="280" t="s">
        <v>49</v>
      </c>
      <c r="J19" s="275"/>
      <c r="K19" s="275"/>
      <c r="L19" s="275"/>
      <c r="M19" s="275"/>
      <c r="N19" s="275"/>
      <c r="O19" s="276"/>
      <c r="P19" s="277" t="s">
        <v>46</v>
      </c>
    </row>
    <row r="20" spans="3:17" s="15" customFormat="1" ht="18.75" customHeight="1">
      <c r="C20" s="40"/>
      <c r="D20" s="28"/>
      <c r="E20" s="41"/>
      <c r="F20" s="42" t="s">
        <v>62</v>
      </c>
      <c r="G20" s="42" t="s">
        <v>63</v>
      </c>
      <c r="H20" s="43" t="s">
        <v>44</v>
      </c>
      <c r="I20" s="44" t="s">
        <v>45</v>
      </c>
      <c r="J20" s="45" t="s">
        <v>9</v>
      </c>
      <c r="K20" s="46" t="s">
        <v>10</v>
      </c>
      <c r="L20" s="46" t="s">
        <v>11</v>
      </c>
      <c r="M20" s="46" t="s">
        <v>12</v>
      </c>
      <c r="N20" s="46" t="s">
        <v>13</v>
      </c>
      <c r="O20" s="47" t="s">
        <v>2</v>
      </c>
      <c r="P20" s="279"/>
      <c r="Q20" s="3"/>
    </row>
    <row r="21" spans="3:17" s="15" customFormat="1" ht="18.75" customHeight="1">
      <c r="C21" s="40" t="s">
        <v>28</v>
      </c>
      <c r="D21" s="28"/>
      <c r="E21" s="28"/>
      <c r="F21" s="91">
        <v>1752</v>
      </c>
      <c r="G21" s="91">
        <v>769</v>
      </c>
      <c r="H21" s="92">
        <f>SUM(F21:G21)</f>
        <v>2521</v>
      </c>
      <c r="I21" s="93">
        <v>1</v>
      </c>
      <c r="J21" s="95">
        <v>1712</v>
      </c>
      <c r="K21" s="91">
        <v>1348</v>
      </c>
      <c r="L21" s="91">
        <v>952</v>
      </c>
      <c r="M21" s="91">
        <v>538</v>
      </c>
      <c r="N21" s="91">
        <v>473</v>
      </c>
      <c r="O21" s="101">
        <f>SUM(I21:N21)</f>
        <v>5024</v>
      </c>
      <c r="P21" s="94">
        <f>O21+H21</f>
        <v>7545</v>
      </c>
      <c r="Q21" s="3"/>
    </row>
    <row r="22" spans="3:17" s="15" customFormat="1" ht="18.75" customHeight="1">
      <c r="C22" s="40" t="s">
        <v>29</v>
      </c>
      <c r="D22" s="28"/>
      <c r="E22" s="28"/>
      <c r="F22" s="91">
        <v>39</v>
      </c>
      <c r="G22" s="91">
        <v>43</v>
      </c>
      <c r="H22" s="92">
        <f>SUM(F22:G22)</f>
        <v>82</v>
      </c>
      <c r="I22" s="93">
        <v>0</v>
      </c>
      <c r="J22" s="95">
        <v>61</v>
      </c>
      <c r="K22" s="91">
        <v>54</v>
      </c>
      <c r="L22" s="91">
        <v>58</v>
      </c>
      <c r="M22" s="91">
        <v>32</v>
      </c>
      <c r="N22" s="91">
        <v>22</v>
      </c>
      <c r="O22" s="101">
        <f>SUM(I22:N22)</f>
        <v>227</v>
      </c>
      <c r="P22" s="94">
        <f>O22+H22</f>
        <v>309</v>
      </c>
      <c r="Q22" s="3"/>
    </row>
    <row r="23" spans="3:17" s="15" customFormat="1" ht="18.75" customHeight="1" thickBot="1">
      <c r="C23" s="31" t="s">
        <v>27</v>
      </c>
      <c r="D23" s="32"/>
      <c r="E23" s="32"/>
      <c r="F23" s="96">
        <f>SUM(F21:F22)</f>
        <v>1791</v>
      </c>
      <c r="G23" s="96">
        <f aca="true" t="shared" si="2" ref="G23:N23">SUM(G21:G22)</f>
        <v>812</v>
      </c>
      <c r="H23" s="97">
        <f>SUM(F23:G23)</f>
        <v>2603</v>
      </c>
      <c r="I23" s="98">
        <f t="shared" si="2"/>
        <v>1</v>
      </c>
      <c r="J23" s="100">
        <f t="shared" si="2"/>
        <v>1773</v>
      </c>
      <c r="K23" s="96">
        <f t="shared" si="2"/>
        <v>1402</v>
      </c>
      <c r="L23" s="96">
        <f t="shared" si="2"/>
        <v>1010</v>
      </c>
      <c r="M23" s="96">
        <f t="shared" si="2"/>
        <v>570</v>
      </c>
      <c r="N23" s="96">
        <f t="shared" si="2"/>
        <v>495</v>
      </c>
      <c r="O23" s="102">
        <f>SUM(I23:N23)</f>
        <v>5251</v>
      </c>
      <c r="P23" s="99">
        <f>O23+H23</f>
        <v>7854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50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4" t="s">
        <v>48</v>
      </c>
      <c r="G26" s="275"/>
      <c r="H26" s="276"/>
      <c r="I26" s="280" t="s">
        <v>49</v>
      </c>
      <c r="J26" s="281"/>
      <c r="K26" s="275"/>
      <c r="L26" s="275"/>
      <c r="M26" s="275"/>
      <c r="N26" s="275"/>
      <c r="O26" s="276"/>
      <c r="P26" s="277" t="s">
        <v>46</v>
      </c>
    </row>
    <row r="27" spans="3:17" s="15" customFormat="1" ht="18.75" customHeight="1">
      <c r="C27" s="40"/>
      <c r="D27" s="28"/>
      <c r="E27" s="41"/>
      <c r="F27" s="42" t="s">
        <v>62</v>
      </c>
      <c r="G27" s="42" t="s">
        <v>63</v>
      </c>
      <c r="H27" s="43" t="s">
        <v>44</v>
      </c>
      <c r="I27" s="44" t="s">
        <v>45</v>
      </c>
      <c r="J27" s="45" t="s">
        <v>9</v>
      </c>
      <c r="K27" s="46" t="s">
        <v>10</v>
      </c>
      <c r="L27" s="46" t="s">
        <v>11</v>
      </c>
      <c r="M27" s="46" t="s">
        <v>12</v>
      </c>
      <c r="N27" s="46" t="s">
        <v>13</v>
      </c>
      <c r="O27" s="47" t="s">
        <v>2</v>
      </c>
      <c r="P27" s="279"/>
      <c r="Q27" s="3"/>
    </row>
    <row r="28" spans="3:17" s="15" customFormat="1" ht="18.75" customHeight="1">
      <c r="C28" s="40" t="s">
        <v>28</v>
      </c>
      <c r="D28" s="28"/>
      <c r="E28" s="28"/>
      <c r="F28" s="91">
        <v>3</v>
      </c>
      <c r="G28" s="91">
        <v>7</v>
      </c>
      <c r="H28" s="92">
        <f>SUM(F28:G28)</f>
        <v>10</v>
      </c>
      <c r="I28" s="93">
        <v>0</v>
      </c>
      <c r="J28" s="95">
        <v>109</v>
      </c>
      <c r="K28" s="91">
        <v>120</v>
      </c>
      <c r="L28" s="91">
        <v>124</v>
      </c>
      <c r="M28" s="91">
        <v>74</v>
      </c>
      <c r="N28" s="91">
        <v>43</v>
      </c>
      <c r="O28" s="101">
        <f>SUM(I28:N28)</f>
        <v>470</v>
      </c>
      <c r="P28" s="94">
        <f>O28+H28</f>
        <v>480</v>
      </c>
      <c r="Q28" s="3"/>
    </row>
    <row r="29" spans="3:17" s="15" customFormat="1" ht="18.75" customHeight="1">
      <c r="C29" s="40" t="s">
        <v>29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1</v>
      </c>
      <c r="L29" s="91">
        <v>0</v>
      </c>
      <c r="M29" s="91">
        <v>1</v>
      </c>
      <c r="N29" s="91">
        <v>2</v>
      </c>
      <c r="O29" s="101">
        <f>SUM(I29:N29)</f>
        <v>4</v>
      </c>
      <c r="P29" s="94">
        <f>O29+H29</f>
        <v>4</v>
      </c>
      <c r="Q29" s="3"/>
    </row>
    <row r="30" spans="3:17" s="15" customFormat="1" ht="18.75" customHeight="1" thickBot="1">
      <c r="C30" s="31" t="s">
        <v>27</v>
      </c>
      <c r="D30" s="32"/>
      <c r="E30" s="32"/>
      <c r="F30" s="96">
        <f>SUM(F28:F29)</f>
        <v>3</v>
      </c>
      <c r="G30" s="96">
        <f>SUM(G28:G29)</f>
        <v>7</v>
      </c>
      <c r="H30" s="97">
        <f>SUM(F30:G30)</f>
        <v>10</v>
      </c>
      <c r="I30" s="98">
        <f aca="true" t="shared" si="3" ref="I30:N30">SUM(I28:I29)</f>
        <v>0</v>
      </c>
      <c r="J30" s="100">
        <f t="shared" si="3"/>
        <v>109</v>
      </c>
      <c r="K30" s="96">
        <f t="shared" si="3"/>
        <v>121</v>
      </c>
      <c r="L30" s="96">
        <f t="shared" si="3"/>
        <v>124</v>
      </c>
      <c r="M30" s="96">
        <f t="shared" si="3"/>
        <v>75</v>
      </c>
      <c r="N30" s="96">
        <f t="shared" si="3"/>
        <v>45</v>
      </c>
      <c r="O30" s="102">
        <f>SUM(I30:N30)</f>
        <v>474</v>
      </c>
      <c r="P30" s="99">
        <f>O30+H30</f>
        <v>484</v>
      </c>
      <c r="Q30" s="3"/>
    </row>
    <row r="31" s="15" customFormat="1" ht="18.75" customHeight="1"/>
    <row r="32" s="15" customFormat="1" ht="18.75" customHeight="1" thickBot="1">
      <c r="B32" s="16" t="s">
        <v>51</v>
      </c>
    </row>
    <row r="33" spans="2:15" s="15" customFormat="1" ht="18.75" customHeight="1">
      <c r="B33" s="16"/>
      <c r="C33" s="37"/>
      <c r="D33" s="38"/>
      <c r="E33" s="39"/>
      <c r="F33" s="274" t="s">
        <v>48</v>
      </c>
      <c r="G33" s="275"/>
      <c r="H33" s="276"/>
      <c r="I33" s="282" t="s">
        <v>39</v>
      </c>
      <c r="J33" s="275"/>
      <c r="K33" s="275"/>
      <c r="L33" s="275"/>
      <c r="M33" s="275"/>
      <c r="N33" s="276"/>
      <c r="O33" s="277" t="s">
        <v>46</v>
      </c>
    </row>
    <row r="34" spans="2:15" s="15" customFormat="1" ht="18.75" customHeight="1" thickBot="1">
      <c r="B34" s="16"/>
      <c r="C34" s="40"/>
      <c r="D34" s="28"/>
      <c r="E34" s="41"/>
      <c r="F34" s="48" t="s">
        <v>62</v>
      </c>
      <c r="G34" s="48" t="s">
        <v>63</v>
      </c>
      <c r="H34" s="49" t="s">
        <v>44</v>
      </c>
      <c r="I34" s="50" t="s">
        <v>9</v>
      </c>
      <c r="J34" s="51" t="s">
        <v>10</v>
      </c>
      <c r="K34" s="51" t="s">
        <v>11</v>
      </c>
      <c r="L34" s="51" t="s">
        <v>12</v>
      </c>
      <c r="M34" s="51" t="s">
        <v>13</v>
      </c>
      <c r="N34" s="52" t="s">
        <v>2</v>
      </c>
      <c r="O34" s="278"/>
    </row>
    <row r="35" spans="3:15" s="15" customFormat="1" ht="18.75" customHeight="1">
      <c r="C35" s="53" t="s">
        <v>30</v>
      </c>
      <c r="D35" s="54"/>
      <c r="E35" s="19"/>
      <c r="F35" s="103">
        <f>SUM(F36:F37)</f>
        <v>0</v>
      </c>
      <c r="G35" s="103">
        <f aca="true" t="shared" si="4" ref="G35:M35">SUM(G36:G37)</f>
        <v>3</v>
      </c>
      <c r="H35" s="104">
        <f aca="true" t="shared" si="5" ref="H35:H44">SUM(F35:G35)</f>
        <v>3</v>
      </c>
      <c r="I35" s="103">
        <f t="shared" si="4"/>
        <v>66</v>
      </c>
      <c r="J35" s="105">
        <f t="shared" si="4"/>
        <v>147</v>
      </c>
      <c r="K35" s="105">
        <f t="shared" si="4"/>
        <v>220</v>
      </c>
      <c r="L35" s="105">
        <f t="shared" si="4"/>
        <v>281</v>
      </c>
      <c r="M35" s="105">
        <f t="shared" si="4"/>
        <v>327</v>
      </c>
      <c r="N35" s="106">
        <f aca="true" t="shared" si="6" ref="N35:N44">SUM(I35:M35)</f>
        <v>1041</v>
      </c>
      <c r="O35" s="107">
        <f aca="true" t="shared" si="7" ref="O35:O43">SUM(H35+N35)</f>
        <v>1044</v>
      </c>
    </row>
    <row r="36" spans="3:15" s="15" customFormat="1" ht="18.75" customHeight="1">
      <c r="C36" s="55" t="s">
        <v>28</v>
      </c>
      <c r="D36" s="56"/>
      <c r="E36" s="57"/>
      <c r="F36" s="95">
        <v>0</v>
      </c>
      <c r="G36" s="95">
        <v>3</v>
      </c>
      <c r="H36" s="92">
        <f t="shared" si="5"/>
        <v>3</v>
      </c>
      <c r="I36" s="95">
        <v>65</v>
      </c>
      <c r="J36" s="91">
        <v>146</v>
      </c>
      <c r="K36" s="91">
        <v>219</v>
      </c>
      <c r="L36" s="91">
        <v>280</v>
      </c>
      <c r="M36" s="91">
        <v>324</v>
      </c>
      <c r="N36" s="101">
        <f t="shared" si="6"/>
        <v>1034</v>
      </c>
      <c r="O36" s="94">
        <f t="shared" si="7"/>
        <v>1037</v>
      </c>
    </row>
    <row r="37" spans="3:15" s="15" customFormat="1" ht="18.75" customHeight="1" thickBot="1">
      <c r="C37" s="55" t="s">
        <v>29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1</v>
      </c>
      <c r="J37" s="96">
        <v>1</v>
      </c>
      <c r="K37" s="96">
        <v>1</v>
      </c>
      <c r="L37" s="96">
        <v>1</v>
      </c>
      <c r="M37" s="96">
        <v>3</v>
      </c>
      <c r="N37" s="102">
        <f t="shared" si="6"/>
        <v>7</v>
      </c>
      <c r="O37" s="99">
        <f t="shared" si="7"/>
        <v>7</v>
      </c>
    </row>
    <row r="38" spans="3:15" s="15" customFormat="1" ht="18.75" customHeight="1">
      <c r="C38" s="53" t="s">
        <v>52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146</v>
      </c>
      <c r="J38" s="105">
        <f>SUM(J39:J40)</f>
        <v>216</v>
      </c>
      <c r="K38" s="105">
        <f>SUM(K39:K40)</f>
        <v>206</v>
      </c>
      <c r="L38" s="105">
        <f>SUM(L39:L40)</f>
        <v>164</v>
      </c>
      <c r="M38" s="105">
        <f>SUM(M39:M40)</f>
        <v>129</v>
      </c>
      <c r="N38" s="106">
        <f t="shared" si="6"/>
        <v>861</v>
      </c>
      <c r="O38" s="107">
        <f t="shared" si="7"/>
        <v>861</v>
      </c>
    </row>
    <row r="39" spans="3:15" s="15" customFormat="1" ht="18.75" customHeight="1">
      <c r="C39" s="55" t="s">
        <v>28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140</v>
      </c>
      <c r="J39" s="91">
        <v>213</v>
      </c>
      <c r="K39" s="91">
        <v>205</v>
      </c>
      <c r="L39" s="91">
        <v>163</v>
      </c>
      <c r="M39" s="91">
        <v>123</v>
      </c>
      <c r="N39" s="101">
        <f t="shared" si="6"/>
        <v>844</v>
      </c>
      <c r="O39" s="94">
        <f t="shared" si="7"/>
        <v>844</v>
      </c>
    </row>
    <row r="40" spans="3:15" s="15" customFormat="1" ht="18.75" customHeight="1" thickBot="1">
      <c r="C40" s="55" t="s">
        <v>29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6</v>
      </c>
      <c r="J40" s="96">
        <v>3</v>
      </c>
      <c r="K40" s="96">
        <v>1</v>
      </c>
      <c r="L40" s="96">
        <v>1</v>
      </c>
      <c r="M40" s="96">
        <v>6</v>
      </c>
      <c r="N40" s="102">
        <f t="shared" si="6"/>
        <v>17</v>
      </c>
      <c r="O40" s="99">
        <f t="shared" si="7"/>
        <v>17</v>
      </c>
    </row>
    <row r="41" spans="3:15" s="15" customFormat="1" ht="18.75" customHeight="1">
      <c r="C41" s="53" t="s">
        <v>53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6</v>
      </c>
      <c r="J41" s="105">
        <f>SUM(J42:J43)</f>
        <v>9</v>
      </c>
      <c r="K41" s="105">
        <f>SUM(K42:K43)</f>
        <v>29</v>
      </c>
      <c r="L41" s="105">
        <f>SUM(L42:L43)</f>
        <v>71</v>
      </c>
      <c r="M41" s="105">
        <f>SUM(M42:M43)</f>
        <v>204</v>
      </c>
      <c r="N41" s="106">
        <f t="shared" si="6"/>
        <v>319</v>
      </c>
      <c r="O41" s="107">
        <f t="shared" si="7"/>
        <v>319</v>
      </c>
    </row>
    <row r="42" spans="3:15" s="15" customFormat="1" ht="18.75" customHeight="1">
      <c r="C42" s="55" t="s">
        <v>28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6</v>
      </c>
      <c r="J42" s="91">
        <v>9</v>
      </c>
      <c r="K42" s="91">
        <v>29</v>
      </c>
      <c r="L42" s="91">
        <v>68</v>
      </c>
      <c r="M42" s="91">
        <v>201</v>
      </c>
      <c r="N42" s="101">
        <f t="shared" si="6"/>
        <v>313</v>
      </c>
      <c r="O42" s="94">
        <f t="shared" si="7"/>
        <v>313</v>
      </c>
    </row>
    <row r="43" spans="3:15" s="15" customFormat="1" ht="18.75" customHeight="1" thickBot="1">
      <c r="C43" s="59" t="s">
        <v>29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3</v>
      </c>
      <c r="M43" s="96">
        <v>3</v>
      </c>
      <c r="N43" s="102">
        <f t="shared" si="6"/>
        <v>6</v>
      </c>
      <c r="O43" s="99">
        <f t="shared" si="7"/>
        <v>6</v>
      </c>
    </row>
    <row r="44" spans="3:15" s="15" customFormat="1" ht="18.75" customHeight="1" thickBot="1">
      <c r="C44" s="59" t="s">
        <v>27</v>
      </c>
      <c r="D44" s="60"/>
      <c r="E44" s="60"/>
      <c r="F44" s="96">
        <v>0</v>
      </c>
      <c r="G44" s="108">
        <v>3</v>
      </c>
      <c r="H44" s="109">
        <f t="shared" si="5"/>
        <v>3</v>
      </c>
      <c r="I44" s="100">
        <v>218</v>
      </c>
      <c r="J44" s="96">
        <v>370</v>
      </c>
      <c r="K44" s="96">
        <v>451</v>
      </c>
      <c r="L44" s="96">
        <v>512</v>
      </c>
      <c r="M44" s="96">
        <v>656</v>
      </c>
      <c r="N44" s="102">
        <f t="shared" si="6"/>
        <v>2207</v>
      </c>
      <c r="O44" s="110">
        <f>H44+N44</f>
        <v>2210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="75" zoomScaleNormal="80" zoomScaleSheetLayoutView="75" workbookViewId="0" topLeftCell="A1">
      <selection activeCell="K133" sqref="K133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64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15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平成１９年８月月報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65</v>
      </c>
    </row>
    <row r="7" ht="12">
      <c r="B7" s="116" t="s">
        <v>66</v>
      </c>
    </row>
    <row r="8" ht="12.75" thickBot="1">
      <c r="D8" s="116" t="s">
        <v>87</v>
      </c>
    </row>
    <row r="9" spans="2:17" ht="18.75" customHeight="1">
      <c r="B9" s="117"/>
      <c r="C9" s="288" t="s">
        <v>67</v>
      </c>
      <c r="D9" s="289"/>
      <c r="E9" s="289"/>
      <c r="F9" s="290"/>
      <c r="G9" s="296" t="s">
        <v>48</v>
      </c>
      <c r="H9" s="297"/>
      <c r="I9" s="298"/>
      <c r="J9" s="299" t="s">
        <v>49</v>
      </c>
      <c r="K9" s="297"/>
      <c r="L9" s="297"/>
      <c r="M9" s="297"/>
      <c r="N9" s="297"/>
      <c r="O9" s="297"/>
      <c r="P9" s="298"/>
      <c r="Q9" s="286" t="s">
        <v>46</v>
      </c>
    </row>
    <row r="10" spans="1:18" ht="28.5" customHeight="1">
      <c r="A10" s="118"/>
      <c r="B10" s="118"/>
      <c r="C10" s="291"/>
      <c r="D10" s="292"/>
      <c r="E10" s="292"/>
      <c r="F10" s="293"/>
      <c r="G10" s="176" t="s">
        <v>88</v>
      </c>
      <c r="H10" s="177" t="s">
        <v>89</v>
      </c>
      <c r="I10" s="178" t="s">
        <v>44</v>
      </c>
      <c r="J10" s="179" t="s">
        <v>45</v>
      </c>
      <c r="K10" s="177" t="s">
        <v>9</v>
      </c>
      <c r="L10" s="176" t="s">
        <v>10</v>
      </c>
      <c r="M10" s="176" t="s">
        <v>11</v>
      </c>
      <c r="N10" s="176" t="s">
        <v>12</v>
      </c>
      <c r="O10" s="177" t="s">
        <v>13</v>
      </c>
      <c r="P10" s="178" t="s">
        <v>2</v>
      </c>
      <c r="Q10" s="287"/>
      <c r="R10" s="118"/>
    </row>
    <row r="11" spans="1:18" ht="18" customHeight="1">
      <c r="A11" s="118"/>
      <c r="B11" s="118"/>
      <c r="C11" s="123" t="s">
        <v>68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69</v>
      </c>
      <c r="D12" s="128"/>
      <c r="E12" s="128"/>
      <c r="F12" s="129"/>
      <c r="G12" s="182">
        <f aca="true" t="shared" si="0" ref="G12:Q12">G13+G19+G22+G26+G30+G31</f>
        <v>4175</v>
      </c>
      <c r="H12" s="183">
        <f t="shared" si="0"/>
        <v>2068</v>
      </c>
      <c r="I12" s="184">
        <f t="shared" si="0"/>
        <v>6243</v>
      </c>
      <c r="J12" s="185">
        <f>J13+J19+J22+J26+J30+J31</f>
        <v>-1</v>
      </c>
      <c r="K12" s="183">
        <f t="shared" si="0"/>
        <v>5139</v>
      </c>
      <c r="L12" s="182">
        <f t="shared" si="0"/>
        <v>4618</v>
      </c>
      <c r="M12" s="182">
        <f t="shared" si="0"/>
        <v>3641</v>
      </c>
      <c r="N12" s="182">
        <f t="shared" si="0"/>
        <v>2276</v>
      </c>
      <c r="O12" s="183">
        <f t="shared" si="0"/>
        <v>2312</v>
      </c>
      <c r="P12" s="182">
        <f t="shared" si="0"/>
        <v>17985</v>
      </c>
      <c r="Q12" s="186">
        <f t="shared" si="0"/>
        <v>24228</v>
      </c>
      <c r="R12" s="118"/>
    </row>
    <row r="13" spans="1:18" ht="18" customHeight="1">
      <c r="A13" s="118"/>
      <c r="B13" s="118"/>
      <c r="C13" s="130"/>
      <c r="D13" s="131" t="s">
        <v>90</v>
      </c>
      <c r="E13" s="132"/>
      <c r="F13" s="132"/>
      <c r="G13" s="187">
        <f aca="true" t="shared" si="1" ref="G13:Q13">SUM(G14:G18)</f>
        <v>1483</v>
      </c>
      <c r="H13" s="188">
        <f t="shared" si="1"/>
        <v>662</v>
      </c>
      <c r="I13" s="189">
        <f t="shared" si="1"/>
        <v>2145</v>
      </c>
      <c r="J13" s="190">
        <f t="shared" si="1"/>
        <v>-1</v>
      </c>
      <c r="K13" s="188">
        <f t="shared" si="1"/>
        <v>1645</v>
      </c>
      <c r="L13" s="187">
        <f t="shared" si="1"/>
        <v>1325</v>
      </c>
      <c r="M13" s="187">
        <f t="shared" si="1"/>
        <v>1118</v>
      </c>
      <c r="N13" s="187">
        <f t="shared" si="1"/>
        <v>794</v>
      </c>
      <c r="O13" s="188">
        <f t="shared" si="1"/>
        <v>1046</v>
      </c>
      <c r="P13" s="187">
        <f t="shared" si="1"/>
        <v>5927</v>
      </c>
      <c r="Q13" s="191">
        <f t="shared" si="1"/>
        <v>8072</v>
      </c>
      <c r="R13" s="118"/>
    </row>
    <row r="14" spans="1:18" ht="18" customHeight="1">
      <c r="A14" s="118"/>
      <c r="B14" s="118"/>
      <c r="C14" s="130"/>
      <c r="D14" s="133"/>
      <c r="E14" s="134" t="s">
        <v>91</v>
      </c>
      <c r="F14" s="135"/>
      <c r="G14" s="187">
        <v>1353</v>
      </c>
      <c r="H14" s="188">
        <v>542</v>
      </c>
      <c r="I14" s="189">
        <f>SUM(G14:H14)</f>
        <v>1895</v>
      </c>
      <c r="J14" s="190">
        <v>-1</v>
      </c>
      <c r="K14" s="188">
        <v>1228</v>
      </c>
      <c r="L14" s="187">
        <v>844</v>
      </c>
      <c r="M14" s="187">
        <v>624</v>
      </c>
      <c r="N14" s="187">
        <v>386</v>
      </c>
      <c r="O14" s="188">
        <v>409</v>
      </c>
      <c r="P14" s="187">
        <f>SUM(J14:O14)</f>
        <v>3490</v>
      </c>
      <c r="Q14" s="191">
        <f>I14+P14</f>
        <v>5385</v>
      </c>
      <c r="R14" s="118"/>
    </row>
    <row r="15" spans="1:18" ht="18" customHeight="1">
      <c r="A15" s="118"/>
      <c r="B15" s="118"/>
      <c r="C15" s="130"/>
      <c r="D15" s="133"/>
      <c r="E15" s="134" t="s">
        <v>92</v>
      </c>
      <c r="F15" s="135"/>
      <c r="G15" s="187">
        <v>0</v>
      </c>
      <c r="H15" s="188">
        <v>1</v>
      </c>
      <c r="I15" s="189">
        <f>SUM(G15:H15)</f>
        <v>1</v>
      </c>
      <c r="J15" s="190">
        <v>0</v>
      </c>
      <c r="K15" s="188">
        <v>4</v>
      </c>
      <c r="L15" s="187">
        <v>15</v>
      </c>
      <c r="M15" s="187">
        <v>33</v>
      </c>
      <c r="N15" s="187">
        <v>53</v>
      </c>
      <c r="O15" s="188">
        <v>170</v>
      </c>
      <c r="P15" s="187">
        <f>SUM(J15:O15)</f>
        <v>275</v>
      </c>
      <c r="Q15" s="191">
        <f>I15+P15</f>
        <v>276</v>
      </c>
      <c r="R15" s="118"/>
    </row>
    <row r="16" spans="1:18" ht="18" customHeight="1">
      <c r="A16" s="118"/>
      <c r="B16" s="118"/>
      <c r="C16" s="130"/>
      <c r="D16" s="133"/>
      <c r="E16" s="134" t="s">
        <v>93</v>
      </c>
      <c r="F16" s="135"/>
      <c r="G16" s="187">
        <v>64</v>
      </c>
      <c r="H16" s="188">
        <v>64</v>
      </c>
      <c r="I16" s="189">
        <f>SUM(G16:H16)</f>
        <v>128</v>
      </c>
      <c r="J16" s="190">
        <v>0</v>
      </c>
      <c r="K16" s="188">
        <v>199</v>
      </c>
      <c r="L16" s="187">
        <v>221</v>
      </c>
      <c r="M16" s="187">
        <v>240</v>
      </c>
      <c r="N16" s="187">
        <v>191</v>
      </c>
      <c r="O16" s="188">
        <v>266</v>
      </c>
      <c r="P16" s="187">
        <f>SUM(J16:O16)</f>
        <v>1117</v>
      </c>
      <c r="Q16" s="191">
        <f>I16+P16</f>
        <v>1245</v>
      </c>
      <c r="R16" s="118"/>
    </row>
    <row r="17" spans="1:18" ht="18" customHeight="1">
      <c r="A17" s="118"/>
      <c r="B17" s="118"/>
      <c r="C17" s="130"/>
      <c r="D17" s="133"/>
      <c r="E17" s="134" t="s">
        <v>94</v>
      </c>
      <c r="F17" s="135"/>
      <c r="G17" s="187">
        <v>5</v>
      </c>
      <c r="H17" s="188">
        <v>5</v>
      </c>
      <c r="I17" s="189">
        <f>SUM(G17:H17)</f>
        <v>10</v>
      </c>
      <c r="J17" s="190">
        <v>0</v>
      </c>
      <c r="K17" s="188">
        <v>20</v>
      </c>
      <c r="L17" s="187">
        <v>19</v>
      </c>
      <c r="M17" s="187">
        <v>19</v>
      </c>
      <c r="N17" s="187">
        <v>12</v>
      </c>
      <c r="O17" s="188">
        <v>15</v>
      </c>
      <c r="P17" s="187">
        <f>SUM(J17:O17)</f>
        <v>85</v>
      </c>
      <c r="Q17" s="191">
        <f>I17+P17</f>
        <v>95</v>
      </c>
      <c r="R17" s="118"/>
    </row>
    <row r="18" spans="1:18" ht="18" customHeight="1">
      <c r="A18" s="118"/>
      <c r="B18" s="118"/>
      <c r="C18" s="130"/>
      <c r="D18" s="133"/>
      <c r="E18" s="294" t="s">
        <v>95</v>
      </c>
      <c r="F18" s="295"/>
      <c r="G18" s="187">
        <v>61</v>
      </c>
      <c r="H18" s="188">
        <v>50</v>
      </c>
      <c r="I18" s="189">
        <f>SUM(G18:H18)</f>
        <v>111</v>
      </c>
      <c r="J18" s="190">
        <v>0</v>
      </c>
      <c r="K18" s="188">
        <v>194</v>
      </c>
      <c r="L18" s="187">
        <v>226</v>
      </c>
      <c r="M18" s="187">
        <v>202</v>
      </c>
      <c r="N18" s="187">
        <v>152</v>
      </c>
      <c r="O18" s="188">
        <v>186</v>
      </c>
      <c r="P18" s="187">
        <f>SUM(J18:O18)</f>
        <v>960</v>
      </c>
      <c r="Q18" s="191">
        <f>I18+P18</f>
        <v>1071</v>
      </c>
      <c r="R18" s="118"/>
    </row>
    <row r="19" spans="1:18" ht="18" customHeight="1">
      <c r="A19" s="118"/>
      <c r="B19" s="118"/>
      <c r="C19" s="130"/>
      <c r="D19" s="131" t="s">
        <v>70</v>
      </c>
      <c r="E19" s="136"/>
      <c r="F19" s="135"/>
      <c r="G19" s="187">
        <f aca="true" t="shared" si="2" ref="G19:Q19">SUM(G20:G21)</f>
        <v>532</v>
      </c>
      <c r="H19" s="188">
        <f t="shared" si="2"/>
        <v>346</v>
      </c>
      <c r="I19" s="189">
        <f t="shared" si="2"/>
        <v>878</v>
      </c>
      <c r="J19" s="190">
        <f t="shared" si="2"/>
        <v>0</v>
      </c>
      <c r="K19" s="188">
        <f t="shared" si="2"/>
        <v>963</v>
      </c>
      <c r="L19" s="187">
        <f>SUM(L20:L21)</f>
        <v>858</v>
      </c>
      <c r="M19" s="187">
        <f t="shared" si="2"/>
        <v>603</v>
      </c>
      <c r="N19" s="187">
        <f t="shared" si="2"/>
        <v>320</v>
      </c>
      <c r="O19" s="188">
        <f t="shared" si="2"/>
        <v>176</v>
      </c>
      <c r="P19" s="187">
        <f>SUM(P20:P21)</f>
        <v>2920</v>
      </c>
      <c r="Q19" s="191">
        <f t="shared" si="2"/>
        <v>3798</v>
      </c>
      <c r="R19" s="118"/>
    </row>
    <row r="20" spans="1:18" ht="18" customHeight="1">
      <c r="A20" s="118"/>
      <c r="B20" s="118"/>
      <c r="C20" s="130"/>
      <c r="D20" s="133"/>
      <c r="E20" s="137" t="s">
        <v>96</v>
      </c>
      <c r="F20" s="137"/>
      <c r="G20" s="187">
        <v>451</v>
      </c>
      <c r="H20" s="188">
        <v>284</v>
      </c>
      <c r="I20" s="189">
        <f>SUM(G20:H20)</f>
        <v>735</v>
      </c>
      <c r="J20" s="190">
        <v>0</v>
      </c>
      <c r="K20" s="188">
        <v>768</v>
      </c>
      <c r="L20" s="187">
        <v>656</v>
      </c>
      <c r="M20" s="187">
        <v>443</v>
      </c>
      <c r="N20" s="187">
        <v>238</v>
      </c>
      <c r="O20" s="188">
        <v>136</v>
      </c>
      <c r="P20" s="187">
        <f>SUM(J20:O20)</f>
        <v>2241</v>
      </c>
      <c r="Q20" s="191">
        <f>I20+P20</f>
        <v>2976</v>
      </c>
      <c r="R20" s="118"/>
    </row>
    <row r="21" spans="1:18" ht="18" customHeight="1">
      <c r="A21" s="118"/>
      <c r="B21" s="118"/>
      <c r="C21" s="130"/>
      <c r="D21" s="133"/>
      <c r="E21" s="137" t="s">
        <v>97</v>
      </c>
      <c r="F21" s="137"/>
      <c r="G21" s="187">
        <v>81</v>
      </c>
      <c r="H21" s="188">
        <v>62</v>
      </c>
      <c r="I21" s="189">
        <f>SUM(G21:H21)</f>
        <v>143</v>
      </c>
      <c r="J21" s="190">
        <v>0</v>
      </c>
      <c r="K21" s="188">
        <v>195</v>
      </c>
      <c r="L21" s="187">
        <v>202</v>
      </c>
      <c r="M21" s="187">
        <v>160</v>
      </c>
      <c r="N21" s="187">
        <v>82</v>
      </c>
      <c r="O21" s="188">
        <v>40</v>
      </c>
      <c r="P21" s="187">
        <f>SUM(J21:O21)</f>
        <v>679</v>
      </c>
      <c r="Q21" s="191">
        <f>I21+P21</f>
        <v>822</v>
      </c>
      <c r="R21" s="118"/>
    </row>
    <row r="22" spans="1:18" ht="18" customHeight="1">
      <c r="A22" s="118"/>
      <c r="B22" s="118"/>
      <c r="C22" s="130"/>
      <c r="D22" s="131" t="s">
        <v>71</v>
      </c>
      <c r="E22" s="132"/>
      <c r="F22" s="132"/>
      <c r="G22" s="187">
        <f aca="true" t="shared" si="3" ref="G22:Q22">SUM(G23:G25)</f>
        <v>5</v>
      </c>
      <c r="H22" s="188">
        <f t="shared" si="3"/>
        <v>11</v>
      </c>
      <c r="I22" s="189">
        <f t="shared" si="3"/>
        <v>16</v>
      </c>
      <c r="J22" s="190">
        <f t="shared" si="3"/>
        <v>0</v>
      </c>
      <c r="K22" s="188">
        <f t="shared" si="3"/>
        <v>99</v>
      </c>
      <c r="L22" s="187">
        <f t="shared" si="3"/>
        <v>165</v>
      </c>
      <c r="M22" s="187">
        <f t="shared" si="3"/>
        <v>190</v>
      </c>
      <c r="N22" s="187">
        <f t="shared" si="3"/>
        <v>113</v>
      </c>
      <c r="O22" s="188">
        <f t="shared" si="3"/>
        <v>104</v>
      </c>
      <c r="P22" s="187">
        <f t="shared" si="3"/>
        <v>671</v>
      </c>
      <c r="Q22" s="191">
        <f t="shared" si="3"/>
        <v>687</v>
      </c>
      <c r="R22" s="118"/>
    </row>
    <row r="23" spans="1:18" ht="18" customHeight="1">
      <c r="A23" s="118"/>
      <c r="B23" s="118"/>
      <c r="C23" s="130"/>
      <c r="D23" s="133"/>
      <c r="E23" s="134" t="s">
        <v>98</v>
      </c>
      <c r="F23" s="135"/>
      <c r="G23" s="187">
        <v>5</v>
      </c>
      <c r="H23" s="188">
        <v>10</v>
      </c>
      <c r="I23" s="189">
        <f>SUM(G23:H23)</f>
        <v>15</v>
      </c>
      <c r="J23" s="190">
        <v>0</v>
      </c>
      <c r="K23" s="188">
        <v>79</v>
      </c>
      <c r="L23" s="187">
        <v>136</v>
      </c>
      <c r="M23" s="187">
        <v>138</v>
      </c>
      <c r="N23" s="187">
        <v>85</v>
      </c>
      <c r="O23" s="188">
        <v>75</v>
      </c>
      <c r="P23" s="187">
        <f>SUM(J23:O23)</f>
        <v>513</v>
      </c>
      <c r="Q23" s="191">
        <f>I23+P23</f>
        <v>528</v>
      </c>
      <c r="R23" s="118"/>
    </row>
    <row r="24" spans="1:18" ht="18" customHeight="1">
      <c r="A24" s="118"/>
      <c r="B24" s="118"/>
      <c r="C24" s="130"/>
      <c r="D24" s="133"/>
      <c r="E24" s="283" t="s">
        <v>99</v>
      </c>
      <c r="F24" s="285"/>
      <c r="G24" s="187">
        <v>0</v>
      </c>
      <c r="H24" s="188">
        <v>1</v>
      </c>
      <c r="I24" s="189">
        <f>SUM(G24:H24)</f>
        <v>1</v>
      </c>
      <c r="J24" s="190">
        <v>0</v>
      </c>
      <c r="K24" s="188">
        <v>20</v>
      </c>
      <c r="L24" s="187">
        <v>29</v>
      </c>
      <c r="M24" s="187">
        <v>52</v>
      </c>
      <c r="N24" s="187">
        <v>28</v>
      </c>
      <c r="O24" s="188">
        <v>28</v>
      </c>
      <c r="P24" s="187">
        <f>SUM(J24:O24)</f>
        <v>157</v>
      </c>
      <c r="Q24" s="191">
        <f>I24+P24</f>
        <v>158</v>
      </c>
      <c r="R24" s="118"/>
    </row>
    <row r="25" spans="1:18" ht="18" customHeight="1">
      <c r="A25" s="118"/>
      <c r="B25" s="118"/>
      <c r="C25" s="130"/>
      <c r="D25" s="137"/>
      <c r="E25" s="283" t="s">
        <v>100</v>
      </c>
      <c r="F25" s="285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1</v>
      </c>
      <c r="P25" s="187">
        <f>SUM(J25:O25)</f>
        <v>1</v>
      </c>
      <c r="Q25" s="191">
        <f>I25+P25</f>
        <v>1</v>
      </c>
      <c r="R25" s="118"/>
    </row>
    <row r="26" spans="1:18" ht="18" customHeight="1">
      <c r="A26" s="118"/>
      <c r="B26" s="118"/>
      <c r="C26" s="130"/>
      <c r="D26" s="131" t="s">
        <v>72</v>
      </c>
      <c r="E26" s="132"/>
      <c r="F26" s="138"/>
      <c r="G26" s="187">
        <f aca="true" t="shared" si="4" ref="G26:Q26">SUM(G27:G29)</f>
        <v>278</v>
      </c>
      <c r="H26" s="188">
        <f t="shared" si="4"/>
        <v>218</v>
      </c>
      <c r="I26" s="189">
        <f t="shared" si="4"/>
        <v>496</v>
      </c>
      <c r="J26" s="190">
        <f t="shared" si="4"/>
        <v>1</v>
      </c>
      <c r="K26" s="188">
        <f t="shared" si="4"/>
        <v>605</v>
      </c>
      <c r="L26" s="187">
        <f t="shared" si="4"/>
        <v>879</v>
      </c>
      <c r="M26" s="187">
        <f t="shared" si="4"/>
        <v>735</v>
      </c>
      <c r="N26" s="187">
        <f t="shared" si="4"/>
        <v>486</v>
      </c>
      <c r="O26" s="188">
        <f t="shared" si="4"/>
        <v>495</v>
      </c>
      <c r="P26" s="187">
        <f t="shared" si="4"/>
        <v>3201</v>
      </c>
      <c r="Q26" s="191">
        <f t="shared" si="4"/>
        <v>3697</v>
      </c>
      <c r="R26" s="118"/>
    </row>
    <row r="27" spans="1:18" ht="18" customHeight="1">
      <c r="A27" s="118"/>
      <c r="B27" s="118"/>
      <c r="C27" s="130"/>
      <c r="D27" s="133"/>
      <c r="E27" s="139" t="s">
        <v>101</v>
      </c>
      <c r="F27" s="135"/>
      <c r="G27" s="187">
        <v>218</v>
      </c>
      <c r="H27" s="188">
        <v>196</v>
      </c>
      <c r="I27" s="189">
        <f>SUM(G27:H27)</f>
        <v>414</v>
      </c>
      <c r="J27" s="190">
        <v>0</v>
      </c>
      <c r="K27" s="188">
        <v>542</v>
      </c>
      <c r="L27" s="187">
        <v>826</v>
      </c>
      <c r="M27" s="187">
        <v>687</v>
      </c>
      <c r="N27" s="187">
        <v>455</v>
      </c>
      <c r="O27" s="188">
        <v>481</v>
      </c>
      <c r="P27" s="187">
        <f>SUM(J27:O27)</f>
        <v>2991</v>
      </c>
      <c r="Q27" s="191">
        <f>I27+P27</f>
        <v>3405</v>
      </c>
      <c r="R27" s="118"/>
    </row>
    <row r="28" spans="1:18" ht="18" customHeight="1">
      <c r="A28" s="118"/>
      <c r="B28" s="118"/>
      <c r="C28" s="130"/>
      <c r="D28" s="140"/>
      <c r="E28" s="137" t="s">
        <v>73</v>
      </c>
      <c r="F28" s="141"/>
      <c r="G28" s="187">
        <v>34</v>
      </c>
      <c r="H28" s="188">
        <v>14</v>
      </c>
      <c r="I28" s="189">
        <f>SUM(G28:H28)</f>
        <v>48</v>
      </c>
      <c r="J28" s="190">
        <v>1</v>
      </c>
      <c r="K28" s="188">
        <v>35</v>
      </c>
      <c r="L28" s="187">
        <v>31</v>
      </c>
      <c r="M28" s="187">
        <v>28</v>
      </c>
      <c r="N28" s="187">
        <v>19</v>
      </c>
      <c r="O28" s="188">
        <v>11</v>
      </c>
      <c r="P28" s="187">
        <f>SUM(J28:O28)</f>
        <v>125</v>
      </c>
      <c r="Q28" s="191">
        <f>I28+P28</f>
        <v>173</v>
      </c>
      <c r="R28" s="118"/>
    </row>
    <row r="29" spans="1:18" ht="18" customHeight="1">
      <c r="A29" s="118"/>
      <c r="B29" s="118"/>
      <c r="C29" s="130"/>
      <c r="D29" s="142"/>
      <c r="E29" s="134" t="s">
        <v>74</v>
      </c>
      <c r="F29" s="143"/>
      <c r="G29" s="187">
        <v>26</v>
      </c>
      <c r="H29" s="188">
        <v>8</v>
      </c>
      <c r="I29" s="189">
        <f>SUM(G29:H29)</f>
        <v>34</v>
      </c>
      <c r="J29" s="190">
        <v>0</v>
      </c>
      <c r="K29" s="188">
        <v>28</v>
      </c>
      <c r="L29" s="187">
        <v>22</v>
      </c>
      <c r="M29" s="187">
        <v>20</v>
      </c>
      <c r="N29" s="187">
        <v>12</v>
      </c>
      <c r="O29" s="188">
        <v>3</v>
      </c>
      <c r="P29" s="187">
        <f>SUM(J29:O29)</f>
        <v>85</v>
      </c>
      <c r="Q29" s="191">
        <f>I29+P29</f>
        <v>119</v>
      </c>
      <c r="R29" s="118"/>
    </row>
    <row r="30" spans="1:18" ht="18" customHeight="1">
      <c r="A30" s="118"/>
      <c r="B30" s="118"/>
      <c r="C30" s="130"/>
      <c r="D30" s="133" t="s">
        <v>75</v>
      </c>
      <c r="E30" s="144"/>
      <c r="F30" s="144"/>
      <c r="G30" s="187">
        <v>42</v>
      </c>
      <c r="H30" s="188">
        <v>21</v>
      </c>
      <c r="I30" s="189">
        <f>SUM(G30:H30)</f>
        <v>63</v>
      </c>
      <c r="J30" s="190">
        <v>0</v>
      </c>
      <c r="K30" s="188">
        <v>71</v>
      </c>
      <c r="L30" s="187">
        <v>73</v>
      </c>
      <c r="M30" s="187">
        <v>52</v>
      </c>
      <c r="N30" s="187">
        <v>50</v>
      </c>
      <c r="O30" s="188">
        <v>24</v>
      </c>
      <c r="P30" s="187">
        <f>SUM(J30:O30)</f>
        <v>270</v>
      </c>
      <c r="Q30" s="191">
        <f>I30+P30</f>
        <v>333</v>
      </c>
      <c r="R30" s="118"/>
    </row>
    <row r="31" spans="1:18" ht="18" customHeight="1">
      <c r="A31" s="118"/>
      <c r="B31" s="118"/>
      <c r="C31" s="145"/>
      <c r="D31" s="146" t="s">
        <v>102</v>
      </c>
      <c r="E31" s="147"/>
      <c r="F31" s="147"/>
      <c r="G31" s="192">
        <v>1835</v>
      </c>
      <c r="H31" s="193">
        <v>810</v>
      </c>
      <c r="I31" s="194">
        <f>SUM(G31:H31)</f>
        <v>2645</v>
      </c>
      <c r="J31" s="195">
        <v>-1</v>
      </c>
      <c r="K31" s="193">
        <v>1756</v>
      </c>
      <c r="L31" s="192">
        <v>1318</v>
      </c>
      <c r="M31" s="192">
        <v>943</v>
      </c>
      <c r="N31" s="192">
        <v>513</v>
      </c>
      <c r="O31" s="193">
        <v>467</v>
      </c>
      <c r="P31" s="194">
        <f>SUM(J31:O31)</f>
        <v>4996</v>
      </c>
      <c r="Q31" s="196">
        <f>I31+P31</f>
        <v>7641</v>
      </c>
      <c r="R31" s="118"/>
    </row>
    <row r="32" spans="1:18" ht="18" customHeight="1">
      <c r="A32" s="118"/>
      <c r="B32" s="118"/>
      <c r="C32" s="127" t="s">
        <v>76</v>
      </c>
      <c r="D32" s="148"/>
      <c r="E32" s="149"/>
      <c r="F32" s="150"/>
      <c r="G32" s="182">
        <f aca="true" t="shared" si="5" ref="G32:Q32">SUM(G33:G38)</f>
        <v>3</v>
      </c>
      <c r="H32" s="183">
        <f t="shared" si="5"/>
        <v>8</v>
      </c>
      <c r="I32" s="184">
        <f t="shared" si="5"/>
        <v>11</v>
      </c>
      <c r="J32" s="185">
        <f t="shared" si="5"/>
        <v>0</v>
      </c>
      <c r="K32" s="183">
        <f t="shared" si="5"/>
        <v>111</v>
      </c>
      <c r="L32" s="182">
        <f t="shared" si="5"/>
        <v>121</v>
      </c>
      <c r="M32" s="182">
        <f t="shared" si="5"/>
        <v>129</v>
      </c>
      <c r="N32" s="182">
        <f t="shared" si="5"/>
        <v>83</v>
      </c>
      <c r="O32" s="183">
        <f t="shared" si="5"/>
        <v>47</v>
      </c>
      <c r="P32" s="182">
        <f t="shared" si="5"/>
        <v>491</v>
      </c>
      <c r="Q32" s="186">
        <f t="shared" si="5"/>
        <v>502</v>
      </c>
      <c r="R32" s="118"/>
    </row>
    <row r="33" spans="1:18" ht="18" customHeight="1">
      <c r="A33" s="118"/>
      <c r="B33" s="118"/>
      <c r="C33" s="130"/>
      <c r="D33" s="283" t="s">
        <v>77</v>
      </c>
      <c r="E33" s="284"/>
      <c r="F33" s="285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3" t="s">
        <v>78</v>
      </c>
      <c r="E34" s="284"/>
      <c r="F34" s="285"/>
      <c r="G34" s="187">
        <v>2</v>
      </c>
      <c r="H34" s="188">
        <v>3</v>
      </c>
      <c r="I34" s="189">
        <f>SUM(G34:H34)</f>
        <v>5</v>
      </c>
      <c r="J34" s="190">
        <v>0</v>
      </c>
      <c r="K34" s="188">
        <v>23</v>
      </c>
      <c r="L34" s="187">
        <v>20</v>
      </c>
      <c r="M34" s="187">
        <v>37</v>
      </c>
      <c r="N34" s="187">
        <v>30</v>
      </c>
      <c r="O34" s="188">
        <v>21</v>
      </c>
      <c r="P34" s="187">
        <f t="shared" si="6"/>
        <v>131</v>
      </c>
      <c r="Q34" s="191">
        <f t="shared" si="7"/>
        <v>136</v>
      </c>
      <c r="R34" s="118"/>
    </row>
    <row r="35" spans="1:18" ht="18" customHeight="1">
      <c r="A35" s="118"/>
      <c r="B35" s="118"/>
      <c r="C35" s="130"/>
      <c r="D35" s="283" t="s">
        <v>79</v>
      </c>
      <c r="E35" s="284"/>
      <c r="F35" s="285"/>
      <c r="G35" s="187">
        <v>1</v>
      </c>
      <c r="H35" s="188">
        <v>3</v>
      </c>
      <c r="I35" s="189">
        <f>SUM(G35:H35)</f>
        <v>4</v>
      </c>
      <c r="J35" s="190">
        <v>0</v>
      </c>
      <c r="K35" s="188">
        <v>8</v>
      </c>
      <c r="L35" s="187">
        <v>8</v>
      </c>
      <c r="M35" s="187">
        <v>14</v>
      </c>
      <c r="N35" s="187">
        <v>5</v>
      </c>
      <c r="O35" s="188">
        <v>9</v>
      </c>
      <c r="P35" s="187">
        <f t="shared" si="6"/>
        <v>44</v>
      </c>
      <c r="Q35" s="191">
        <f t="shared" si="7"/>
        <v>48</v>
      </c>
      <c r="R35" s="118"/>
    </row>
    <row r="36" spans="1:18" ht="18" customHeight="1">
      <c r="A36" s="118"/>
      <c r="B36" s="118"/>
      <c r="C36" s="130"/>
      <c r="D36" s="283" t="s">
        <v>80</v>
      </c>
      <c r="E36" s="284"/>
      <c r="F36" s="285"/>
      <c r="G36" s="198"/>
      <c r="H36" s="188">
        <v>2</v>
      </c>
      <c r="I36" s="189">
        <f>SUM(G36:H36)</f>
        <v>2</v>
      </c>
      <c r="J36" s="200"/>
      <c r="K36" s="188">
        <v>80</v>
      </c>
      <c r="L36" s="187">
        <v>93</v>
      </c>
      <c r="M36" s="187">
        <v>78</v>
      </c>
      <c r="N36" s="187">
        <v>48</v>
      </c>
      <c r="O36" s="188">
        <v>17</v>
      </c>
      <c r="P36" s="187">
        <f t="shared" si="6"/>
        <v>316</v>
      </c>
      <c r="Q36" s="191">
        <f t="shared" si="7"/>
        <v>318</v>
      </c>
      <c r="R36" s="118"/>
    </row>
    <row r="37" spans="1:18" ht="18" customHeight="1">
      <c r="A37" s="118"/>
      <c r="B37" s="118"/>
      <c r="C37" s="130"/>
      <c r="D37" s="283" t="s">
        <v>81</v>
      </c>
      <c r="E37" s="284"/>
      <c r="F37" s="285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0" t="s">
        <v>82</v>
      </c>
      <c r="E38" s="301"/>
      <c r="F38" s="302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103</v>
      </c>
      <c r="D39" s="132"/>
      <c r="E39" s="132"/>
      <c r="F39" s="132"/>
      <c r="G39" s="183">
        <f>SUM(G40:G42)</f>
        <v>0</v>
      </c>
      <c r="H39" s="183">
        <f>SUM(H40:H42)</f>
        <v>3</v>
      </c>
      <c r="I39" s="184">
        <f>SUM(I40:I42)</f>
        <v>3</v>
      </c>
      <c r="J39" s="203"/>
      <c r="K39" s="183">
        <f aca="true" t="shared" si="8" ref="K39:Q39">SUM(K40:K42)</f>
        <v>226</v>
      </c>
      <c r="L39" s="182">
        <f t="shared" si="8"/>
        <v>382</v>
      </c>
      <c r="M39" s="182">
        <f t="shared" si="8"/>
        <v>471</v>
      </c>
      <c r="N39" s="182">
        <f t="shared" si="8"/>
        <v>522</v>
      </c>
      <c r="O39" s="183">
        <f t="shared" si="8"/>
        <v>673</v>
      </c>
      <c r="P39" s="182">
        <f t="shared" si="8"/>
        <v>2274</v>
      </c>
      <c r="Q39" s="186">
        <f t="shared" si="8"/>
        <v>2277</v>
      </c>
      <c r="R39" s="118"/>
    </row>
    <row r="40" spans="1:18" ht="18" customHeight="1">
      <c r="A40" s="118"/>
      <c r="B40" s="118"/>
      <c r="C40" s="130"/>
      <c r="D40" s="139" t="s">
        <v>30</v>
      </c>
      <c r="E40" s="139"/>
      <c r="F40" s="143"/>
      <c r="G40" s="188">
        <v>0</v>
      </c>
      <c r="H40" s="188">
        <v>3</v>
      </c>
      <c r="I40" s="189">
        <f>SUM(G40:H40)</f>
        <v>3</v>
      </c>
      <c r="J40" s="200"/>
      <c r="K40" s="188">
        <v>67</v>
      </c>
      <c r="L40" s="187">
        <v>146</v>
      </c>
      <c r="M40" s="187">
        <v>222</v>
      </c>
      <c r="N40" s="187">
        <v>281</v>
      </c>
      <c r="O40" s="188">
        <v>330</v>
      </c>
      <c r="P40" s="187">
        <f>SUM(J40:O40)</f>
        <v>1046</v>
      </c>
      <c r="Q40" s="191">
        <f>I40+P40</f>
        <v>1049</v>
      </c>
      <c r="R40" s="118"/>
    </row>
    <row r="41" spans="1:18" ht="18" customHeight="1">
      <c r="A41" s="118"/>
      <c r="B41" s="118"/>
      <c r="C41" s="130"/>
      <c r="D41" s="139" t="s">
        <v>31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153</v>
      </c>
      <c r="L41" s="187">
        <v>227</v>
      </c>
      <c r="M41" s="187">
        <v>220</v>
      </c>
      <c r="N41" s="187">
        <v>170</v>
      </c>
      <c r="O41" s="188">
        <v>133</v>
      </c>
      <c r="P41" s="187">
        <f>SUM(J41:O41)</f>
        <v>903</v>
      </c>
      <c r="Q41" s="191">
        <f>I41+P41</f>
        <v>903</v>
      </c>
      <c r="R41" s="118"/>
    </row>
    <row r="42" spans="1:18" ht="18" customHeight="1">
      <c r="A42" s="118"/>
      <c r="B42" s="118"/>
      <c r="C42" s="130"/>
      <c r="D42" s="152" t="s">
        <v>32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6</v>
      </c>
      <c r="L42" s="209">
        <v>9</v>
      </c>
      <c r="M42" s="209">
        <v>29</v>
      </c>
      <c r="N42" s="209">
        <v>71</v>
      </c>
      <c r="O42" s="208">
        <v>210</v>
      </c>
      <c r="P42" s="209">
        <f>SUM(J42:O42)</f>
        <v>325</v>
      </c>
      <c r="Q42" s="210">
        <f>I42+P42</f>
        <v>325</v>
      </c>
      <c r="R42" s="118"/>
    </row>
    <row r="43" spans="1:18" ht="18" customHeight="1" thickBot="1">
      <c r="A43" s="118"/>
      <c r="B43" s="118"/>
      <c r="C43" s="156"/>
      <c r="D43" s="157" t="s">
        <v>83</v>
      </c>
      <c r="E43" s="157"/>
      <c r="F43" s="157"/>
      <c r="G43" s="211">
        <f aca="true" t="shared" si="9" ref="G43:Q43">G12+G32+G39</f>
        <v>4178</v>
      </c>
      <c r="H43" s="212">
        <f t="shared" si="9"/>
        <v>2079</v>
      </c>
      <c r="I43" s="213">
        <f t="shared" si="9"/>
        <v>6257</v>
      </c>
      <c r="J43" s="214">
        <f>J12+J32+J39</f>
        <v>-1</v>
      </c>
      <c r="K43" s="212">
        <f t="shared" si="9"/>
        <v>5476</v>
      </c>
      <c r="L43" s="211">
        <f t="shared" si="9"/>
        <v>5121</v>
      </c>
      <c r="M43" s="211">
        <f t="shared" si="9"/>
        <v>4241</v>
      </c>
      <c r="N43" s="211">
        <f t="shared" si="9"/>
        <v>2881</v>
      </c>
      <c r="O43" s="212">
        <f t="shared" si="9"/>
        <v>3032</v>
      </c>
      <c r="P43" s="211">
        <f t="shared" si="9"/>
        <v>20750</v>
      </c>
      <c r="Q43" s="215">
        <f t="shared" si="9"/>
        <v>27007</v>
      </c>
      <c r="R43" s="118"/>
    </row>
    <row r="44" spans="3:17" ht="18" customHeight="1">
      <c r="C44" s="123" t="s">
        <v>84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69</v>
      </c>
      <c r="D45" s="128"/>
      <c r="E45" s="128"/>
      <c r="F45" s="129"/>
      <c r="G45" s="182">
        <f aca="true" t="shared" si="10" ref="G45:Q45">G46+G52+G55+G59+G61+G62</f>
        <v>5088313</v>
      </c>
      <c r="H45" s="183">
        <f t="shared" si="10"/>
        <v>4082890</v>
      </c>
      <c r="I45" s="184">
        <f t="shared" si="10"/>
        <v>9171203</v>
      </c>
      <c r="J45" s="185">
        <f t="shared" si="10"/>
        <v>-1141</v>
      </c>
      <c r="K45" s="183">
        <f t="shared" si="10"/>
        <v>14922301</v>
      </c>
      <c r="L45" s="182">
        <f t="shared" si="10"/>
        <v>15991064</v>
      </c>
      <c r="M45" s="182">
        <f t="shared" si="10"/>
        <v>15234868</v>
      </c>
      <c r="N45" s="182">
        <f t="shared" si="10"/>
        <v>10765393</v>
      </c>
      <c r="O45" s="183">
        <f t="shared" si="10"/>
        <v>12063409</v>
      </c>
      <c r="P45" s="182">
        <f t="shared" si="10"/>
        <v>68975894</v>
      </c>
      <c r="Q45" s="186">
        <f t="shared" si="10"/>
        <v>78147097</v>
      </c>
    </row>
    <row r="46" spans="3:17" ht="18" customHeight="1">
      <c r="C46" s="130"/>
      <c r="D46" s="131" t="s">
        <v>90</v>
      </c>
      <c r="E46" s="132"/>
      <c r="F46" s="132"/>
      <c r="G46" s="187">
        <f aca="true" t="shared" si="11" ref="G46:Q46">SUM(G47:G51)</f>
        <v>2612830</v>
      </c>
      <c r="H46" s="188">
        <f t="shared" si="11"/>
        <v>1665650</v>
      </c>
      <c r="I46" s="189">
        <f t="shared" si="11"/>
        <v>4278480</v>
      </c>
      <c r="J46" s="190">
        <f t="shared" si="11"/>
        <v>-291</v>
      </c>
      <c r="K46" s="188">
        <f t="shared" si="11"/>
        <v>6409253</v>
      </c>
      <c r="L46" s="187">
        <f t="shared" si="11"/>
        <v>6119852</v>
      </c>
      <c r="M46" s="187">
        <f t="shared" si="11"/>
        <v>6329876</v>
      </c>
      <c r="N46" s="187">
        <f t="shared" si="11"/>
        <v>4720461</v>
      </c>
      <c r="O46" s="188">
        <f t="shared" si="11"/>
        <v>7432310</v>
      </c>
      <c r="P46" s="187">
        <f t="shared" si="11"/>
        <v>31011461</v>
      </c>
      <c r="Q46" s="191">
        <f t="shared" si="11"/>
        <v>35289941</v>
      </c>
    </row>
    <row r="47" spans="3:17" ht="18" customHeight="1">
      <c r="C47" s="130"/>
      <c r="D47" s="133"/>
      <c r="E47" s="134" t="s">
        <v>91</v>
      </c>
      <c r="F47" s="135"/>
      <c r="G47" s="187">
        <v>2417013</v>
      </c>
      <c r="H47" s="188">
        <v>1413753</v>
      </c>
      <c r="I47" s="189">
        <f>SUM(G47:H47)</f>
        <v>3830766</v>
      </c>
      <c r="J47" s="190">
        <v>-291</v>
      </c>
      <c r="K47" s="188">
        <v>5334493</v>
      </c>
      <c r="L47" s="187">
        <v>4929920</v>
      </c>
      <c r="M47" s="187">
        <v>4778621</v>
      </c>
      <c r="N47" s="187">
        <v>3295741</v>
      </c>
      <c r="O47" s="188">
        <v>4597221</v>
      </c>
      <c r="P47" s="187">
        <f>SUM(J47:O47)</f>
        <v>22935705</v>
      </c>
      <c r="Q47" s="191">
        <f>I47+P47</f>
        <v>26766471</v>
      </c>
    </row>
    <row r="48" spans="3:17" ht="18" customHeight="1">
      <c r="C48" s="130"/>
      <c r="D48" s="133"/>
      <c r="E48" s="134" t="s">
        <v>92</v>
      </c>
      <c r="F48" s="135"/>
      <c r="G48" s="187">
        <v>0</v>
      </c>
      <c r="H48" s="188">
        <v>5978</v>
      </c>
      <c r="I48" s="189">
        <f>SUM(G48:H48)</f>
        <v>5978</v>
      </c>
      <c r="J48" s="190">
        <v>0</v>
      </c>
      <c r="K48" s="188">
        <v>17200</v>
      </c>
      <c r="L48" s="187">
        <v>62200</v>
      </c>
      <c r="M48" s="187">
        <v>178050</v>
      </c>
      <c r="N48" s="187">
        <v>308958</v>
      </c>
      <c r="O48" s="188">
        <v>993775</v>
      </c>
      <c r="P48" s="187">
        <f>SUM(J48:O48)</f>
        <v>1560183</v>
      </c>
      <c r="Q48" s="191">
        <f>I48+P48</f>
        <v>1566161</v>
      </c>
    </row>
    <row r="49" spans="3:17" ht="18" customHeight="1">
      <c r="C49" s="130"/>
      <c r="D49" s="133"/>
      <c r="E49" s="134" t="s">
        <v>93</v>
      </c>
      <c r="F49" s="135"/>
      <c r="G49" s="187">
        <v>132377</v>
      </c>
      <c r="H49" s="188">
        <v>188019</v>
      </c>
      <c r="I49" s="189">
        <f>SUM(G49:H49)</f>
        <v>320396</v>
      </c>
      <c r="J49" s="190">
        <v>0</v>
      </c>
      <c r="K49" s="188">
        <v>837950</v>
      </c>
      <c r="L49" s="187">
        <v>882172</v>
      </c>
      <c r="M49" s="187">
        <v>1161095</v>
      </c>
      <c r="N49" s="187">
        <v>950382</v>
      </c>
      <c r="O49" s="188">
        <v>1659144</v>
      </c>
      <c r="P49" s="187">
        <f>SUM(J49:O49)</f>
        <v>5490743</v>
      </c>
      <c r="Q49" s="191">
        <f>I49+P49</f>
        <v>5811139</v>
      </c>
    </row>
    <row r="50" spans="3:17" ht="18" customHeight="1">
      <c r="C50" s="130"/>
      <c r="D50" s="133"/>
      <c r="E50" s="134" t="s">
        <v>94</v>
      </c>
      <c r="F50" s="135"/>
      <c r="G50" s="187">
        <v>11440</v>
      </c>
      <c r="H50" s="188">
        <v>12420</v>
      </c>
      <c r="I50" s="189">
        <f>SUM(G50:H50)</f>
        <v>23860</v>
      </c>
      <c r="J50" s="190">
        <v>0</v>
      </c>
      <c r="K50" s="188">
        <v>44120</v>
      </c>
      <c r="L50" s="187">
        <v>49840</v>
      </c>
      <c r="M50" s="187">
        <v>41960</v>
      </c>
      <c r="N50" s="187">
        <v>32680</v>
      </c>
      <c r="O50" s="188">
        <v>35360</v>
      </c>
      <c r="P50" s="187">
        <f>SUM(J50:O50)</f>
        <v>203960</v>
      </c>
      <c r="Q50" s="191">
        <f>I50+P50</f>
        <v>227820</v>
      </c>
    </row>
    <row r="51" spans="3:17" ht="18" customHeight="1">
      <c r="C51" s="130"/>
      <c r="D51" s="133"/>
      <c r="E51" s="294" t="s">
        <v>104</v>
      </c>
      <c r="F51" s="295"/>
      <c r="G51" s="187">
        <v>52000</v>
      </c>
      <c r="H51" s="188">
        <v>45480</v>
      </c>
      <c r="I51" s="189">
        <f>SUM(G51:H51)</f>
        <v>97480</v>
      </c>
      <c r="J51" s="190">
        <v>0</v>
      </c>
      <c r="K51" s="188">
        <v>175490</v>
      </c>
      <c r="L51" s="187">
        <v>195720</v>
      </c>
      <c r="M51" s="187">
        <v>170150</v>
      </c>
      <c r="N51" s="187">
        <v>132700</v>
      </c>
      <c r="O51" s="188">
        <v>146810</v>
      </c>
      <c r="P51" s="187">
        <f>SUM(J51:O51)</f>
        <v>820870</v>
      </c>
      <c r="Q51" s="191">
        <f>I51+P51</f>
        <v>918350</v>
      </c>
    </row>
    <row r="52" spans="3:17" ht="18" customHeight="1">
      <c r="C52" s="130"/>
      <c r="D52" s="131" t="s">
        <v>70</v>
      </c>
      <c r="E52" s="136"/>
      <c r="F52" s="135"/>
      <c r="G52" s="187">
        <f aca="true" t="shared" si="12" ref="G52:Q52">SUM(G53:G54)</f>
        <v>1293341</v>
      </c>
      <c r="H52" s="188">
        <f t="shared" si="12"/>
        <v>1594328</v>
      </c>
      <c r="I52" s="189">
        <f t="shared" si="12"/>
        <v>2887669</v>
      </c>
      <c r="J52" s="190">
        <f t="shared" si="12"/>
        <v>0</v>
      </c>
      <c r="K52" s="188">
        <f t="shared" si="12"/>
        <v>4719171</v>
      </c>
      <c r="L52" s="187">
        <f t="shared" si="12"/>
        <v>5257625</v>
      </c>
      <c r="M52" s="187">
        <f t="shared" si="12"/>
        <v>4319812</v>
      </c>
      <c r="N52" s="187">
        <f t="shared" si="12"/>
        <v>2469951</v>
      </c>
      <c r="O52" s="188">
        <f t="shared" si="12"/>
        <v>1559536</v>
      </c>
      <c r="P52" s="187">
        <f t="shared" si="12"/>
        <v>18326095</v>
      </c>
      <c r="Q52" s="191">
        <f t="shared" si="12"/>
        <v>21213764</v>
      </c>
    </row>
    <row r="53" spans="3:17" ht="18" customHeight="1">
      <c r="C53" s="130"/>
      <c r="D53" s="133"/>
      <c r="E53" s="137" t="s">
        <v>96</v>
      </c>
      <c r="F53" s="137"/>
      <c r="G53" s="187">
        <v>1079018</v>
      </c>
      <c r="H53" s="188">
        <v>1289603</v>
      </c>
      <c r="I53" s="189">
        <f>SUM(G53:H53)</f>
        <v>2368621</v>
      </c>
      <c r="J53" s="190">
        <v>0</v>
      </c>
      <c r="K53" s="188">
        <v>3787044</v>
      </c>
      <c r="L53" s="187">
        <v>4132054</v>
      </c>
      <c r="M53" s="187">
        <v>3213168</v>
      </c>
      <c r="N53" s="187">
        <v>1884999</v>
      </c>
      <c r="O53" s="188">
        <v>1228866</v>
      </c>
      <c r="P53" s="187">
        <f>SUM(J53:O53)</f>
        <v>14246131</v>
      </c>
      <c r="Q53" s="191">
        <f>I53+P53</f>
        <v>16614752</v>
      </c>
    </row>
    <row r="54" spans="3:17" ht="18" customHeight="1">
      <c r="C54" s="130"/>
      <c r="D54" s="133"/>
      <c r="E54" s="137" t="s">
        <v>97</v>
      </c>
      <c r="F54" s="137"/>
      <c r="G54" s="187">
        <v>214323</v>
      </c>
      <c r="H54" s="188">
        <v>304725</v>
      </c>
      <c r="I54" s="189">
        <f>SUM(G54:H54)</f>
        <v>519048</v>
      </c>
      <c r="J54" s="190">
        <v>0</v>
      </c>
      <c r="K54" s="188">
        <v>932127</v>
      </c>
      <c r="L54" s="187">
        <v>1125571</v>
      </c>
      <c r="M54" s="187">
        <v>1106644</v>
      </c>
      <c r="N54" s="187">
        <v>584952</v>
      </c>
      <c r="O54" s="188">
        <v>330670</v>
      </c>
      <c r="P54" s="187">
        <f>SUM(J54:O54)</f>
        <v>4079964</v>
      </c>
      <c r="Q54" s="191">
        <f>I54+P54</f>
        <v>4599012</v>
      </c>
    </row>
    <row r="55" spans="3:17" ht="18" customHeight="1">
      <c r="C55" s="130"/>
      <c r="D55" s="131" t="s">
        <v>71</v>
      </c>
      <c r="E55" s="132"/>
      <c r="F55" s="132"/>
      <c r="G55" s="187">
        <f aca="true" t="shared" si="13" ref="G55:Q55">SUM(G56:G58)</f>
        <v>9737</v>
      </c>
      <c r="H55" s="188">
        <f t="shared" si="13"/>
        <v>32874</v>
      </c>
      <c r="I55" s="189">
        <f t="shared" si="13"/>
        <v>42611</v>
      </c>
      <c r="J55" s="190">
        <f t="shared" si="13"/>
        <v>0</v>
      </c>
      <c r="K55" s="188">
        <f t="shared" si="13"/>
        <v>505420</v>
      </c>
      <c r="L55" s="187">
        <f t="shared" si="13"/>
        <v>934282</v>
      </c>
      <c r="M55" s="187">
        <f t="shared" si="13"/>
        <v>1325212</v>
      </c>
      <c r="N55" s="187">
        <f t="shared" si="13"/>
        <v>1044194</v>
      </c>
      <c r="O55" s="188">
        <f t="shared" si="13"/>
        <v>950018</v>
      </c>
      <c r="P55" s="187">
        <f t="shared" si="13"/>
        <v>4759126</v>
      </c>
      <c r="Q55" s="191">
        <f t="shared" si="13"/>
        <v>4801737</v>
      </c>
    </row>
    <row r="56" spans="3:17" ht="18" customHeight="1">
      <c r="C56" s="130"/>
      <c r="D56" s="133"/>
      <c r="E56" s="134" t="s">
        <v>98</v>
      </c>
      <c r="F56" s="135"/>
      <c r="G56" s="187">
        <v>9737</v>
      </c>
      <c r="H56" s="188">
        <v>27183</v>
      </c>
      <c r="I56" s="189">
        <f>SUM(G56:H56)</f>
        <v>36920</v>
      </c>
      <c r="J56" s="190">
        <v>0</v>
      </c>
      <c r="K56" s="188">
        <v>394495</v>
      </c>
      <c r="L56" s="187">
        <v>749778</v>
      </c>
      <c r="M56" s="187">
        <v>977322</v>
      </c>
      <c r="N56" s="187">
        <v>780525</v>
      </c>
      <c r="O56" s="188">
        <v>705834</v>
      </c>
      <c r="P56" s="187">
        <f>SUM(J56:O56)</f>
        <v>3607954</v>
      </c>
      <c r="Q56" s="191">
        <f>I56+P56</f>
        <v>3644874</v>
      </c>
    </row>
    <row r="57" spans="3:17" ht="18" customHeight="1">
      <c r="C57" s="130"/>
      <c r="D57" s="133"/>
      <c r="E57" s="283" t="s">
        <v>99</v>
      </c>
      <c r="F57" s="285"/>
      <c r="G57" s="187">
        <v>0</v>
      </c>
      <c r="H57" s="188">
        <v>5691</v>
      </c>
      <c r="I57" s="189">
        <f>SUM(G57:H57)</f>
        <v>5691</v>
      </c>
      <c r="J57" s="190">
        <v>0</v>
      </c>
      <c r="K57" s="188">
        <v>110925</v>
      </c>
      <c r="L57" s="187">
        <v>184504</v>
      </c>
      <c r="M57" s="187">
        <v>347890</v>
      </c>
      <c r="N57" s="187">
        <v>263669</v>
      </c>
      <c r="O57" s="188">
        <v>234192</v>
      </c>
      <c r="P57" s="187">
        <f>SUM(J57:O57)</f>
        <v>1141180</v>
      </c>
      <c r="Q57" s="191">
        <f>I57+P57</f>
        <v>1146871</v>
      </c>
    </row>
    <row r="58" spans="3:17" ht="18" customHeight="1">
      <c r="C58" s="130"/>
      <c r="D58" s="137"/>
      <c r="E58" s="283" t="s">
        <v>100</v>
      </c>
      <c r="F58" s="285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9992</v>
      </c>
      <c r="P58" s="187">
        <f>SUM(J58:O58)</f>
        <v>9992</v>
      </c>
      <c r="Q58" s="191">
        <f>I58+P58</f>
        <v>9992</v>
      </c>
    </row>
    <row r="59" spans="3:17" ht="18" customHeight="1">
      <c r="C59" s="130"/>
      <c r="D59" s="131" t="s">
        <v>72</v>
      </c>
      <c r="E59" s="132"/>
      <c r="F59" s="138"/>
      <c r="G59" s="187">
        <f aca="true" t="shared" si="14" ref="G59:Q59">G60</f>
        <v>150743</v>
      </c>
      <c r="H59" s="188">
        <f t="shared" si="14"/>
        <v>147574</v>
      </c>
      <c r="I59" s="189">
        <f t="shared" si="14"/>
        <v>298317</v>
      </c>
      <c r="J59" s="190">
        <f t="shared" si="14"/>
        <v>0</v>
      </c>
      <c r="K59" s="188">
        <f t="shared" si="14"/>
        <v>434898</v>
      </c>
      <c r="L59" s="187">
        <f t="shared" si="14"/>
        <v>1075442</v>
      </c>
      <c r="M59" s="187">
        <f t="shared" si="14"/>
        <v>1070750</v>
      </c>
      <c r="N59" s="187">
        <f t="shared" si="14"/>
        <v>810022</v>
      </c>
      <c r="O59" s="188">
        <f t="shared" si="14"/>
        <v>957433</v>
      </c>
      <c r="P59" s="187">
        <f t="shared" si="14"/>
        <v>4348545</v>
      </c>
      <c r="Q59" s="191">
        <f t="shared" si="14"/>
        <v>4646862</v>
      </c>
    </row>
    <row r="60" spans="3:17" ht="18" customHeight="1">
      <c r="C60" s="130"/>
      <c r="D60" s="133"/>
      <c r="E60" s="134" t="s">
        <v>101</v>
      </c>
      <c r="F60" s="135"/>
      <c r="G60" s="187">
        <v>150743</v>
      </c>
      <c r="H60" s="188">
        <v>147574</v>
      </c>
      <c r="I60" s="189">
        <f>SUM(G60:H60)</f>
        <v>298317</v>
      </c>
      <c r="J60" s="190">
        <v>0</v>
      </c>
      <c r="K60" s="188">
        <v>434898</v>
      </c>
      <c r="L60" s="187">
        <v>1075442</v>
      </c>
      <c r="M60" s="187">
        <v>1070750</v>
      </c>
      <c r="N60" s="187">
        <v>810022</v>
      </c>
      <c r="O60" s="188">
        <v>957433</v>
      </c>
      <c r="P60" s="187">
        <f>SUM(J60:O60)</f>
        <v>4348545</v>
      </c>
      <c r="Q60" s="191">
        <f>I60+P60</f>
        <v>4646862</v>
      </c>
    </row>
    <row r="61" spans="3:17" ht="18" customHeight="1">
      <c r="C61" s="158"/>
      <c r="D61" s="134" t="s">
        <v>105</v>
      </c>
      <c r="E61" s="136"/>
      <c r="F61" s="136"/>
      <c r="G61" s="218">
        <v>256877</v>
      </c>
      <c r="H61" s="218">
        <v>308214</v>
      </c>
      <c r="I61" s="219">
        <f>SUM(G61:H61)</f>
        <v>565091</v>
      </c>
      <c r="J61" s="220">
        <v>0</v>
      </c>
      <c r="K61" s="218">
        <v>1127459</v>
      </c>
      <c r="L61" s="221">
        <v>1298928</v>
      </c>
      <c r="M61" s="221">
        <v>976898</v>
      </c>
      <c r="N61" s="221">
        <v>1059830</v>
      </c>
      <c r="O61" s="218">
        <v>559092</v>
      </c>
      <c r="P61" s="221">
        <f>SUM(J61:O61)</f>
        <v>5022207</v>
      </c>
      <c r="Q61" s="222">
        <f>I61+P61</f>
        <v>5587298</v>
      </c>
    </row>
    <row r="62" spans="3:17" ht="18" customHeight="1">
      <c r="C62" s="145"/>
      <c r="D62" s="146" t="s">
        <v>106</v>
      </c>
      <c r="E62" s="147"/>
      <c r="F62" s="147"/>
      <c r="G62" s="192">
        <v>764785</v>
      </c>
      <c r="H62" s="193">
        <v>334250</v>
      </c>
      <c r="I62" s="194">
        <f>SUM(G62:H62)</f>
        <v>1099035</v>
      </c>
      <c r="J62" s="195">
        <v>-850</v>
      </c>
      <c r="K62" s="193">
        <v>1726100</v>
      </c>
      <c r="L62" s="192">
        <v>1304935</v>
      </c>
      <c r="M62" s="192">
        <v>1212320</v>
      </c>
      <c r="N62" s="192">
        <v>660935</v>
      </c>
      <c r="O62" s="193">
        <v>605020</v>
      </c>
      <c r="P62" s="194">
        <f>SUM(J62:O62)</f>
        <v>5508460</v>
      </c>
      <c r="Q62" s="196">
        <f>I62+P62</f>
        <v>6607495</v>
      </c>
    </row>
    <row r="63" spans="3:17" ht="18" customHeight="1">
      <c r="C63" s="127" t="s">
        <v>76</v>
      </c>
      <c r="D63" s="148"/>
      <c r="E63" s="149"/>
      <c r="F63" s="150"/>
      <c r="G63" s="182">
        <f aca="true" t="shared" si="15" ref="G63:Q63">SUM(G64:G69)</f>
        <v>12149</v>
      </c>
      <c r="H63" s="183">
        <f t="shared" si="15"/>
        <v>90765</v>
      </c>
      <c r="I63" s="184">
        <f t="shared" si="15"/>
        <v>102914</v>
      </c>
      <c r="J63" s="185">
        <f t="shared" si="15"/>
        <v>0</v>
      </c>
      <c r="K63" s="183">
        <f t="shared" si="15"/>
        <v>2234038</v>
      </c>
      <c r="L63" s="182">
        <f t="shared" si="15"/>
        <v>2592819</v>
      </c>
      <c r="M63" s="182">
        <f t="shared" si="15"/>
        <v>2671942</v>
      </c>
      <c r="N63" s="182">
        <f t="shared" si="15"/>
        <v>1639037</v>
      </c>
      <c r="O63" s="183">
        <f t="shared" si="15"/>
        <v>967635</v>
      </c>
      <c r="P63" s="182">
        <f t="shared" si="15"/>
        <v>10105471</v>
      </c>
      <c r="Q63" s="186">
        <f t="shared" si="15"/>
        <v>10208385</v>
      </c>
    </row>
    <row r="64" spans="3:17" ht="18" customHeight="1">
      <c r="C64" s="130"/>
      <c r="D64" s="283" t="s">
        <v>77</v>
      </c>
      <c r="E64" s="284"/>
      <c r="F64" s="285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3" t="s">
        <v>78</v>
      </c>
      <c r="E65" s="284"/>
      <c r="F65" s="285"/>
      <c r="G65" s="187">
        <v>7680</v>
      </c>
      <c r="H65" s="188">
        <v>16020</v>
      </c>
      <c r="I65" s="189">
        <f>SUM(G65:H65)</f>
        <v>23700</v>
      </c>
      <c r="J65" s="190">
        <v>0</v>
      </c>
      <c r="K65" s="188">
        <v>135410</v>
      </c>
      <c r="L65" s="187">
        <v>148995</v>
      </c>
      <c r="M65" s="187">
        <v>403418</v>
      </c>
      <c r="N65" s="187">
        <v>256836</v>
      </c>
      <c r="O65" s="188">
        <v>277725</v>
      </c>
      <c r="P65" s="187">
        <f t="shared" si="16"/>
        <v>1222384</v>
      </c>
      <c r="Q65" s="191">
        <f t="shared" si="17"/>
        <v>1246084</v>
      </c>
    </row>
    <row r="66" spans="3:17" ht="18" customHeight="1">
      <c r="C66" s="130"/>
      <c r="D66" s="283" t="s">
        <v>79</v>
      </c>
      <c r="E66" s="284"/>
      <c r="F66" s="285"/>
      <c r="G66" s="187">
        <v>4469</v>
      </c>
      <c r="H66" s="188">
        <v>24885</v>
      </c>
      <c r="I66" s="189">
        <f>SUM(G66:H66)</f>
        <v>29354</v>
      </c>
      <c r="J66" s="190">
        <v>0</v>
      </c>
      <c r="K66" s="188">
        <v>82022</v>
      </c>
      <c r="L66" s="187">
        <v>129164</v>
      </c>
      <c r="M66" s="187">
        <v>298486</v>
      </c>
      <c r="N66" s="187">
        <v>128015</v>
      </c>
      <c r="O66" s="188">
        <v>246210</v>
      </c>
      <c r="P66" s="187">
        <f t="shared" si="16"/>
        <v>883897</v>
      </c>
      <c r="Q66" s="191">
        <f t="shared" si="17"/>
        <v>913251</v>
      </c>
    </row>
    <row r="67" spans="3:17" ht="18" customHeight="1">
      <c r="C67" s="130"/>
      <c r="D67" s="283" t="s">
        <v>80</v>
      </c>
      <c r="E67" s="284"/>
      <c r="F67" s="285"/>
      <c r="G67" s="198"/>
      <c r="H67" s="188">
        <v>49860</v>
      </c>
      <c r="I67" s="189">
        <f>SUM(G67:H67)</f>
        <v>49860</v>
      </c>
      <c r="J67" s="200"/>
      <c r="K67" s="188">
        <v>2016606</v>
      </c>
      <c r="L67" s="187">
        <v>2314660</v>
      </c>
      <c r="M67" s="187">
        <v>1970038</v>
      </c>
      <c r="N67" s="187">
        <v>1254186</v>
      </c>
      <c r="O67" s="188">
        <v>443700</v>
      </c>
      <c r="P67" s="187">
        <f t="shared" si="16"/>
        <v>7999190</v>
      </c>
      <c r="Q67" s="191">
        <f t="shared" si="17"/>
        <v>8049050</v>
      </c>
    </row>
    <row r="68" spans="3:17" ht="18" customHeight="1">
      <c r="C68" s="130"/>
      <c r="D68" s="283" t="s">
        <v>81</v>
      </c>
      <c r="E68" s="284"/>
      <c r="F68" s="285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0" t="s">
        <v>82</v>
      </c>
      <c r="E69" s="301"/>
      <c r="F69" s="302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103</v>
      </c>
      <c r="D70" s="132"/>
      <c r="E70" s="132"/>
      <c r="F70" s="132"/>
      <c r="G70" s="183">
        <f>SUM(G71:G73)</f>
        <v>0</v>
      </c>
      <c r="H70" s="183">
        <f>SUM(H71:H73)</f>
        <v>63030</v>
      </c>
      <c r="I70" s="184">
        <f>SUM(I71:I73)</f>
        <v>63030</v>
      </c>
      <c r="J70" s="203"/>
      <c r="K70" s="183">
        <f aca="true" t="shared" si="18" ref="K70:Q70">SUM(K71:K73)</f>
        <v>5028084</v>
      </c>
      <c r="L70" s="182">
        <f t="shared" si="18"/>
        <v>8879483</v>
      </c>
      <c r="M70" s="182">
        <f t="shared" si="18"/>
        <v>11683434</v>
      </c>
      <c r="N70" s="182">
        <f t="shared" si="18"/>
        <v>14375166</v>
      </c>
      <c r="O70" s="183">
        <f t="shared" si="18"/>
        <v>21347403</v>
      </c>
      <c r="P70" s="182">
        <f t="shared" si="18"/>
        <v>61313570</v>
      </c>
      <c r="Q70" s="186">
        <f t="shared" si="18"/>
        <v>61376600</v>
      </c>
    </row>
    <row r="71" spans="3:17" ht="18" customHeight="1">
      <c r="C71" s="130"/>
      <c r="D71" s="139" t="s">
        <v>30</v>
      </c>
      <c r="E71" s="139"/>
      <c r="F71" s="143"/>
      <c r="G71" s="188">
        <v>0</v>
      </c>
      <c r="H71" s="188">
        <v>63030</v>
      </c>
      <c r="I71" s="189">
        <f>SUM(G71:H71)</f>
        <v>63030</v>
      </c>
      <c r="J71" s="200"/>
      <c r="K71" s="188">
        <v>1367530</v>
      </c>
      <c r="L71" s="187">
        <v>3198318</v>
      </c>
      <c r="M71" s="187">
        <v>5221076</v>
      </c>
      <c r="N71" s="187">
        <v>7224490</v>
      </c>
      <c r="O71" s="188">
        <v>9141067</v>
      </c>
      <c r="P71" s="187">
        <f>SUM(J71:O71)</f>
        <v>26152481</v>
      </c>
      <c r="Q71" s="191">
        <f>I71+P71</f>
        <v>26215511</v>
      </c>
    </row>
    <row r="72" spans="3:17" ht="18" customHeight="1">
      <c r="C72" s="130"/>
      <c r="D72" s="139" t="s">
        <v>31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3518675</v>
      </c>
      <c r="L72" s="187">
        <v>5403107</v>
      </c>
      <c r="M72" s="187">
        <v>5519949</v>
      </c>
      <c r="N72" s="187">
        <v>4572585</v>
      </c>
      <c r="O72" s="188">
        <v>3739893</v>
      </c>
      <c r="P72" s="187">
        <f>SUM(J72:O72)</f>
        <v>22754209</v>
      </c>
      <c r="Q72" s="191">
        <f>I72+P72</f>
        <v>22754209</v>
      </c>
    </row>
    <row r="73" spans="3:17" ht="18" customHeight="1">
      <c r="C73" s="130"/>
      <c r="D73" s="152" t="s">
        <v>32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141879</v>
      </c>
      <c r="L73" s="209">
        <v>278058</v>
      </c>
      <c r="M73" s="209">
        <v>942409</v>
      </c>
      <c r="N73" s="209">
        <v>2578091</v>
      </c>
      <c r="O73" s="208">
        <v>8466443</v>
      </c>
      <c r="P73" s="209">
        <f>SUM(J73:O73)</f>
        <v>12406880</v>
      </c>
      <c r="Q73" s="210">
        <f>I73+P73</f>
        <v>12406880</v>
      </c>
    </row>
    <row r="74" spans="3:17" ht="18" customHeight="1" thickBot="1">
      <c r="C74" s="156"/>
      <c r="D74" s="157" t="s">
        <v>83</v>
      </c>
      <c r="E74" s="157"/>
      <c r="F74" s="157"/>
      <c r="G74" s="211">
        <f aca="true" t="shared" si="19" ref="G74:Q74">G45+G63+G70</f>
        <v>5100462</v>
      </c>
      <c r="H74" s="212">
        <f t="shared" si="19"/>
        <v>4236685</v>
      </c>
      <c r="I74" s="213">
        <f t="shared" si="19"/>
        <v>9337147</v>
      </c>
      <c r="J74" s="214">
        <f t="shared" si="19"/>
        <v>-1141</v>
      </c>
      <c r="K74" s="212">
        <f t="shared" si="19"/>
        <v>22184423</v>
      </c>
      <c r="L74" s="211">
        <f t="shared" si="19"/>
        <v>27463366</v>
      </c>
      <c r="M74" s="211">
        <f t="shared" si="19"/>
        <v>29590244</v>
      </c>
      <c r="N74" s="211">
        <f t="shared" si="19"/>
        <v>26779596</v>
      </c>
      <c r="O74" s="212">
        <f t="shared" si="19"/>
        <v>34378447</v>
      </c>
      <c r="P74" s="211">
        <f t="shared" si="19"/>
        <v>140394935</v>
      </c>
      <c r="Q74" s="215">
        <f t="shared" si="19"/>
        <v>149732082</v>
      </c>
    </row>
    <row r="75" spans="3:17" ht="18" customHeight="1">
      <c r="C75" s="123" t="s">
        <v>85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69</v>
      </c>
      <c r="D76" s="128"/>
      <c r="E76" s="128"/>
      <c r="F76" s="129"/>
      <c r="G76" s="182">
        <f aca="true" t="shared" si="20" ref="G76:Q76">G77+G83+G86+G90+G94+G95</f>
        <v>57709262</v>
      </c>
      <c r="H76" s="183">
        <f t="shared" si="20"/>
        <v>44077807</v>
      </c>
      <c r="I76" s="184">
        <f t="shared" si="20"/>
        <v>101787069</v>
      </c>
      <c r="J76" s="185">
        <f t="shared" si="20"/>
        <v>-3394</v>
      </c>
      <c r="K76" s="223">
        <f t="shared" si="20"/>
        <v>161436683</v>
      </c>
      <c r="L76" s="182">
        <f t="shared" si="20"/>
        <v>172488994</v>
      </c>
      <c r="M76" s="182">
        <f t="shared" si="20"/>
        <v>163286094</v>
      </c>
      <c r="N76" s="182">
        <f t="shared" si="20"/>
        <v>115247164</v>
      </c>
      <c r="O76" s="183">
        <f t="shared" si="20"/>
        <v>127525662</v>
      </c>
      <c r="P76" s="182">
        <f t="shared" si="20"/>
        <v>739981203</v>
      </c>
      <c r="Q76" s="186">
        <f t="shared" si="20"/>
        <v>841768272</v>
      </c>
    </row>
    <row r="77" spans="3:17" ht="18" customHeight="1">
      <c r="C77" s="130"/>
      <c r="D77" s="131" t="s">
        <v>90</v>
      </c>
      <c r="E77" s="132"/>
      <c r="F77" s="132"/>
      <c r="G77" s="187">
        <f aca="true" t="shared" si="21" ref="G77:Q77">SUM(G78:G82)</f>
        <v>27630921</v>
      </c>
      <c r="H77" s="188">
        <f t="shared" si="21"/>
        <v>17586358</v>
      </c>
      <c r="I77" s="189">
        <f t="shared" si="21"/>
        <v>45217279</v>
      </c>
      <c r="J77" s="190">
        <f t="shared" si="21"/>
        <v>-3084</v>
      </c>
      <c r="K77" s="224">
        <f t="shared" si="21"/>
        <v>67647558</v>
      </c>
      <c r="L77" s="187">
        <f t="shared" si="21"/>
        <v>64577653</v>
      </c>
      <c r="M77" s="187">
        <f t="shared" si="21"/>
        <v>66777338</v>
      </c>
      <c r="N77" s="187">
        <f t="shared" si="21"/>
        <v>49765599</v>
      </c>
      <c r="O77" s="188">
        <f t="shared" si="21"/>
        <v>78319114</v>
      </c>
      <c r="P77" s="187">
        <f t="shared" si="21"/>
        <v>327084178</v>
      </c>
      <c r="Q77" s="191">
        <f t="shared" si="21"/>
        <v>372301457</v>
      </c>
    </row>
    <row r="78" spans="3:17" ht="18" customHeight="1">
      <c r="C78" s="130"/>
      <c r="D78" s="133"/>
      <c r="E78" s="134" t="s">
        <v>91</v>
      </c>
      <c r="F78" s="135"/>
      <c r="G78" s="187">
        <v>25615225</v>
      </c>
      <c r="H78" s="188">
        <v>14984294</v>
      </c>
      <c r="I78" s="189">
        <f>SUM(G78:H78)</f>
        <v>40599519</v>
      </c>
      <c r="J78" s="190">
        <v>-3084</v>
      </c>
      <c r="K78" s="224">
        <v>56542412</v>
      </c>
      <c r="L78" s="187">
        <v>52273407</v>
      </c>
      <c r="M78" s="187">
        <v>50681703</v>
      </c>
      <c r="N78" s="187">
        <v>34941617</v>
      </c>
      <c r="O78" s="188">
        <v>48701015</v>
      </c>
      <c r="P78" s="187">
        <f>SUM(J78:O78)</f>
        <v>243137070</v>
      </c>
      <c r="Q78" s="191">
        <f>I78+P78</f>
        <v>283736589</v>
      </c>
    </row>
    <row r="79" spans="3:17" ht="18" customHeight="1">
      <c r="C79" s="130"/>
      <c r="D79" s="133"/>
      <c r="E79" s="134" t="s">
        <v>92</v>
      </c>
      <c r="F79" s="135"/>
      <c r="G79" s="187">
        <v>0</v>
      </c>
      <c r="H79" s="188">
        <v>63366</v>
      </c>
      <c r="I79" s="189">
        <f>SUM(G79:H79)</f>
        <v>63366</v>
      </c>
      <c r="J79" s="190">
        <v>0</v>
      </c>
      <c r="K79" s="224">
        <v>182320</v>
      </c>
      <c r="L79" s="187">
        <v>659320</v>
      </c>
      <c r="M79" s="187">
        <v>1887330</v>
      </c>
      <c r="N79" s="187">
        <v>3274955</v>
      </c>
      <c r="O79" s="188">
        <v>10529446</v>
      </c>
      <c r="P79" s="187">
        <f>SUM(J79:O79)</f>
        <v>16533371</v>
      </c>
      <c r="Q79" s="191">
        <f>I79+P79</f>
        <v>16596737</v>
      </c>
    </row>
    <row r="80" spans="3:17" ht="18" customHeight="1">
      <c r="C80" s="130"/>
      <c r="D80" s="133"/>
      <c r="E80" s="134" t="s">
        <v>93</v>
      </c>
      <c r="F80" s="135"/>
      <c r="G80" s="187">
        <v>1376720</v>
      </c>
      <c r="H80" s="188">
        <v>1954730</v>
      </c>
      <c r="I80" s="189">
        <f>SUM(G80:H80)</f>
        <v>3331450</v>
      </c>
      <c r="J80" s="190">
        <v>0</v>
      </c>
      <c r="K80" s="224">
        <v>8709078</v>
      </c>
      <c r="L80" s="187">
        <v>9169390</v>
      </c>
      <c r="M80" s="187">
        <v>12070421</v>
      </c>
      <c r="N80" s="187">
        <v>9882322</v>
      </c>
      <c r="O80" s="188">
        <v>17252809</v>
      </c>
      <c r="P80" s="187">
        <f>SUM(J80:O80)</f>
        <v>57084020</v>
      </c>
      <c r="Q80" s="191">
        <f>I80+P80</f>
        <v>60415470</v>
      </c>
    </row>
    <row r="81" spans="3:17" ht="18" customHeight="1">
      <c r="C81" s="130"/>
      <c r="D81" s="133"/>
      <c r="E81" s="134" t="s">
        <v>94</v>
      </c>
      <c r="F81" s="135"/>
      <c r="G81" s="187">
        <v>118976</v>
      </c>
      <c r="H81" s="188">
        <v>129168</v>
      </c>
      <c r="I81" s="189">
        <f>SUM(G81:H81)</f>
        <v>248144</v>
      </c>
      <c r="J81" s="190">
        <v>0</v>
      </c>
      <c r="K81" s="224">
        <v>458848</v>
      </c>
      <c r="L81" s="187">
        <v>518336</v>
      </c>
      <c r="M81" s="187">
        <v>436384</v>
      </c>
      <c r="N81" s="187">
        <v>339705</v>
      </c>
      <c r="O81" s="188">
        <v>367744</v>
      </c>
      <c r="P81" s="187">
        <f>SUM(J81:O81)</f>
        <v>2121017</v>
      </c>
      <c r="Q81" s="191">
        <f>I81+P81</f>
        <v>2369161</v>
      </c>
    </row>
    <row r="82" spans="3:17" ht="18" customHeight="1">
      <c r="C82" s="130"/>
      <c r="D82" s="133"/>
      <c r="E82" s="294" t="s">
        <v>104</v>
      </c>
      <c r="F82" s="295"/>
      <c r="G82" s="187">
        <v>520000</v>
      </c>
      <c r="H82" s="188">
        <v>454800</v>
      </c>
      <c r="I82" s="189">
        <f>SUM(G82:H82)</f>
        <v>974800</v>
      </c>
      <c r="J82" s="190">
        <v>0</v>
      </c>
      <c r="K82" s="224">
        <v>1754900</v>
      </c>
      <c r="L82" s="187">
        <v>1957200</v>
      </c>
      <c r="M82" s="187">
        <v>1701500</v>
      </c>
      <c r="N82" s="187">
        <v>1327000</v>
      </c>
      <c r="O82" s="188">
        <v>1468100</v>
      </c>
      <c r="P82" s="187">
        <f>SUM(J82:O82)</f>
        <v>8208700</v>
      </c>
      <c r="Q82" s="191">
        <f>I82+P82</f>
        <v>9183500</v>
      </c>
    </row>
    <row r="83" spans="3:17" ht="18" customHeight="1">
      <c r="C83" s="130"/>
      <c r="D83" s="131" t="s">
        <v>70</v>
      </c>
      <c r="E83" s="136"/>
      <c r="F83" s="135"/>
      <c r="G83" s="187">
        <f aca="true" t="shared" si="22" ref="G83:Q83">SUM(G84:G85)</f>
        <v>13662236</v>
      </c>
      <c r="H83" s="188">
        <f t="shared" si="22"/>
        <v>16831598</v>
      </c>
      <c r="I83" s="189">
        <f t="shared" si="22"/>
        <v>30493834</v>
      </c>
      <c r="J83" s="190">
        <f t="shared" si="22"/>
        <v>0</v>
      </c>
      <c r="K83" s="224">
        <f t="shared" si="22"/>
        <v>49815106</v>
      </c>
      <c r="L83" s="187">
        <f t="shared" si="22"/>
        <v>55463607</v>
      </c>
      <c r="M83" s="187">
        <f t="shared" si="22"/>
        <v>45557346</v>
      </c>
      <c r="N83" s="187">
        <f t="shared" si="22"/>
        <v>26059958</v>
      </c>
      <c r="O83" s="188">
        <f t="shared" si="22"/>
        <v>16464492</v>
      </c>
      <c r="P83" s="187">
        <f t="shared" si="22"/>
        <v>193360509</v>
      </c>
      <c r="Q83" s="191">
        <f t="shared" si="22"/>
        <v>223854343</v>
      </c>
    </row>
    <row r="84" spans="3:17" ht="18" customHeight="1">
      <c r="C84" s="130"/>
      <c r="D84" s="133"/>
      <c r="E84" s="137" t="s">
        <v>96</v>
      </c>
      <c r="F84" s="137"/>
      <c r="G84" s="187">
        <v>11435160</v>
      </c>
      <c r="H84" s="188">
        <v>13662458</v>
      </c>
      <c r="I84" s="189">
        <f>SUM(G84:H84)</f>
        <v>25097618</v>
      </c>
      <c r="J84" s="190">
        <v>0</v>
      </c>
      <c r="K84" s="224">
        <v>40124545</v>
      </c>
      <c r="L84" s="187">
        <v>43760018</v>
      </c>
      <c r="M84" s="187">
        <v>34051754</v>
      </c>
      <c r="N84" s="187">
        <v>19976491</v>
      </c>
      <c r="O84" s="188">
        <v>13025934</v>
      </c>
      <c r="P84" s="187">
        <f>SUM(J84:O84)</f>
        <v>150938742</v>
      </c>
      <c r="Q84" s="191">
        <f>I84+P84</f>
        <v>176036360</v>
      </c>
    </row>
    <row r="85" spans="3:17" ht="18" customHeight="1">
      <c r="C85" s="130"/>
      <c r="D85" s="133"/>
      <c r="E85" s="137" t="s">
        <v>97</v>
      </c>
      <c r="F85" s="137"/>
      <c r="G85" s="187">
        <v>2227076</v>
      </c>
      <c r="H85" s="188">
        <v>3169140</v>
      </c>
      <c r="I85" s="189">
        <f>SUM(G85:H85)</f>
        <v>5396216</v>
      </c>
      <c r="J85" s="190">
        <v>0</v>
      </c>
      <c r="K85" s="224">
        <v>9690561</v>
      </c>
      <c r="L85" s="187">
        <v>11703589</v>
      </c>
      <c r="M85" s="187">
        <v>11505592</v>
      </c>
      <c r="N85" s="187">
        <v>6083467</v>
      </c>
      <c r="O85" s="188">
        <v>3438558</v>
      </c>
      <c r="P85" s="187">
        <f>SUM(J85:O85)</f>
        <v>42421767</v>
      </c>
      <c r="Q85" s="191">
        <f>I85+P85</f>
        <v>47817983</v>
      </c>
    </row>
    <row r="86" spans="3:17" ht="18" customHeight="1">
      <c r="C86" s="130"/>
      <c r="D86" s="131" t="s">
        <v>71</v>
      </c>
      <c r="E86" s="132"/>
      <c r="F86" s="132"/>
      <c r="G86" s="187">
        <f aca="true" t="shared" si="23" ref="G86:Q86">SUM(G87:G89)</f>
        <v>101262</v>
      </c>
      <c r="H86" s="188">
        <f t="shared" si="23"/>
        <v>341884</v>
      </c>
      <c r="I86" s="189">
        <f t="shared" si="23"/>
        <v>443146</v>
      </c>
      <c r="J86" s="190">
        <f t="shared" si="23"/>
        <v>0</v>
      </c>
      <c r="K86" s="224">
        <f t="shared" si="23"/>
        <v>5246742</v>
      </c>
      <c r="L86" s="187">
        <f t="shared" si="23"/>
        <v>9712062</v>
      </c>
      <c r="M86" s="187">
        <f t="shared" si="23"/>
        <v>13767595</v>
      </c>
      <c r="N86" s="187">
        <f t="shared" si="23"/>
        <v>10856974</v>
      </c>
      <c r="O86" s="188">
        <f t="shared" si="23"/>
        <v>9879975</v>
      </c>
      <c r="P86" s="187">
        <f t="shared" si="23"/>
        <v>49463348</v>
      </c>
      <c r="Q86" s="191">
        <f t="shared" si="23"/>
        <v>49906494</v>
      </c>
    </row>
    <row r="87" spans="3:17" ht="18" customHeight="1">
      <c r="C87" s="130"/>
      <c r="D87" s="133"/>
      <c r="E87" s="134" t="s">
        <v>98</v>
      </c>
      <c r="F87" s="135"/>
      <c r="G87" s="187">
        <v>101262</v>
      </c>
      <c r="H87" s="188">
        <v>282698</v>
      </c>
      <c r="I87" s="189">
        <f>SUM(G87:H87)</f>
        <v>383960</v>
      </c>
      <c r="J87" s="190">
        <v>0</v>
      </c>
      <c r="K87" s="224">
        <v>4093133</v>
      </c>
      <c r="L87" s="187">
        <v>7793230</v>
      </c>
      <c r="M87" s="187">
        <v>10151504</v>
      </c>
      <c r="N87" s="187">
        <v>8114826</v>
      </c>
      <c r="O87" s="188">
        <v>7340643</v>
      </c>
      <c r="P87" s="187">
        <f>SUM(J87:O87)</f>
        <v>37493336</v>
      </c>
      <c r="Q87" s="191">
        <f>I87+P87</f>
        <v>37877296</v>
      </c>
    </row>
    <row r="88" spans="3:17" ht="18" customHeight="1">
      <c r="C88" s="130"/>
      <c r="D88" s="133"/>
      <c r="E88" s="283" t="s">
        <v>99</v>
      </c>
      <c r="F88" s="285"/>
      <c r="G88" s="187">
        <v>0</v>
      </c>
      <c r="H88" s="188">
        <v>59186</v>
      </c>
      <c r="I88" s="189">
        <f>SUM(G88:H88)</f>
        <v>59186</v>
      </c>
      <c r="J88" s="190">
        <v>0</v>
      </c>
      <c r="K88" s="224">
        <v>1153609</v>
      </c>
      <c r="L88" s="187">
        <v>1918832</v>
      </c>
      <c r="M88" s="187">
        <v>3616091</v>
      </c>
      <c r="N88" s="187">
        <v>2742148</v>
      </c>
      <c r="O88" s="188">
        <v>2435588</v>
      </c>
      <c r="P88" s="187">
        <f>SUM(J88:O88)</f>
        <v>11866268</v>
      </c>
      <c r="Q88" s="191">
        <f>I88+P88</f>
        <v>11925454</v>
      </c>
    </row>
    <row r="89" spans="3:17" ht="18" customHeight="1">
      <c r="C89" s="130"/>
      <c r="D89" s="137"/>
      <c r="E89" s="283" t="s">
        <v>100</v>
      </c>
      <c r="F89" s="285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103744</v>
      </c>
      <c r="P89" s="187">
        <f>SUM(J89:O89)</f>
        <v>103744</v>
      </c>
      <c r="Q89" s="191">
        <f>I89+P89</f>
        <v>103744</v>
      </c>
    </row>
    <row r="90" spans="3:17" ht="18" customHeight="1">
      <c r="C90" s="130"/>
      <c r="D90" s="131" t="s">
        <v>72</v>
      </c>
      <c r="E90" s="132"/>
      <c r="F90" s="138"/>
      <c r="G90" s="187">
        <f aca="true" t="shared" si="24" ref="G90:Q90">SUM(G91:G93)</f>
        <v>5491777</v>
      </c>
      <c r="H90" s="188">
        <f t="shared" si="24"/>
        <v>2514074</v>
      </c>
      <c r="I90" s="189">
        <f t="shared" si="24"/>
        <v>8005851</v>
      </c>
      <c r="J90" s="190">
        <f t="shared" si="24"/>
        <v>8700</v>
      </c>
      <c r="K90" s="188">
        <f t="shared" si="24"/>
        <v>8521022</v>
      </c>
      <c r="L90" s="187">
        <f t="shared" si="24"/>
        <v>15155434</v>
      </c>
      <c r="M90" s="187">
        <f t="shared" si="24"/>
        <v>14009881</v>
      </c>
      <c r="N90" s="187">
        <f t="shared" si="24"/>
        <v>10328566</v>
      </c>
      <c r="O90" s="188">
        <f t="shared" si="24"/>
        <v>10551120</v>
      </c>
      <c r="P90" s="187">
        <f t="shared" si="24"/>
        <v>58574723</v>
      </c>
      <c r="Q90" s="191">
        <f t="shared" si="24"/>
        <v>66580574</v>
      </c>
    </row>
    <row r="91" spans="3:17" ht="18" customHeight="1">
      <c r="C91" s="130"/>
      <c r="D91" s="133"/>
      <c r="E91" s="139" t="s">
        <v>101</v>
      </c>
      <c r="F91" s="135"/>
      <c r="G91" s="187">
        <v>1507430</v>
      </c>
      <c r="H91" s="188">
        <v>1475740</v>
      </c>
      <c r="I91" s="189">
        <f>SUM(G91:H91)</f>
        <v>2983170</v>
      </c>
      <c r="J91" s="190">
        <v>0</v>
      </c>
      <c r="K91" s="188">
        <v>4348980</v>
      </c>
      <c r="L91" s="187">
        <v>10754420</v>
      </c>
      <c r="M91" s="187">
        <v>10707500</v>
      </c>
      <c r="N91" s="187">
        <v>8100220</v>
      </c>
      <c r="O91" s="188">
        <v>9574330</v>
      </c>
      <c r="P91" s="187">
        <f>SUM(J91:O91)</f>
        <v>43485450</v>
      </c>
      <c r="Q91" s="191">
        <f>I91+P91</f>
        <v>46468620</v>
      </c>
    </row>
    <row r="92" spans="3:17" ht="18" customHeight="1">
      <c r="C92" s="130"/>
      <c r="D92" s="140"/>
      <c r="E92" s="137" t="s">
        <v>73</v>
      </c>
      <c r="F92" s="141"/>
      <c r="G92" s="187">
        <v>884355</v>
      </c>
      <c r="H92" s="188">
        <v>339412</v>
      </c>
      <c r="I92" s="189">
        <f>SUM(G92:H92)</f>
        <v>1223767</v>
      </c>
      <c r="J92" s="190">
        <v>8700</v>
      </c>
      <c r="K92" s="188">
        <v>787892</v>
      </c>
      <c r="L92" s="187">
        <v>1056752</v>
      </c>
      <c r="M92" s="187">
        <v>866396</v>
      </c>
      <c r="N92" s="187">
        <v>538368</v>
      </c>
      <c r="O92" s="188">
        <v>503190</v>
      </c>
      <c r="P92" s="187">
        <f>SUM(J92:O92)</f>
        <v>3761298</v>
      </c>
      <c r="Q92" s="191">
        <f>I92+P92</f>
        <v>4985065</v>
      </c>
    </row>
    <row r="93" spans="3:17" ht="18" customHeight="1">
      <c r="C93" s="130"/>
      <c r="D93" s="142"/>
      <c r="E93" s="134" t="s">
        <v>74</v>
      </c>
      <c r="F93" s="143"/>
      <c r="G93" s="187">
        <v>3099992</v>
      </c>
      <c r="H93" s="188">
        <v>698922</v>
      </c>
      <c r="I93" s="189">
        <f>SUM(G93:H93)</f>
        <v>3798914</v>
      </c>
      <c r="J93" s="190">
        <v>0</v>
      </c>
      <c r="K93" s="188">
        <v>3384150</v>
      </c>
      <c r="L93" s="187">
        <v>3344262</v>
      </c>
      <c r="M93" s="187">
        <v>2435985</v>
      </c>
      <c r="N93" s="187">
        <v>1689978</v>
      </c>
      <c r="O93" s="188">
        <v>473600</v>
      </c>
      <c r="P93" s="187">
        <f>SUM(J93:O93)</f>
        <v>11327975</v>
      </c>
      <c r="Q93" s="191">
        <f>I93+P93</f>
        <v>15126889</v>
      </c>
    </row>
    <row r="94" spans="3:17" ht="18" customHeight="1">
      <c r="C94" s="130"/>
      <c r="D94" s="133" t="s">
        <v>75</v>
      </c>
      <c r="E94" s="144"/>
      <c r="F94" s="144"/>
      <c r="G94" s="187">
        <v>2716345</v>
      </c>
      <c r="H94" s="188">
        <v>3260843</v>
      </c>
      <c r="I94" s="189">
        <f>SUM(G94:H94)</f>
        <v>5977188</v>
      </c>
      <c r="J94" s="190">
        <v>0</v>
      </c>
      <c r="K94" s="188">
        <v>11915997</v>
      </c>
      <c r="L94" s="187">
        <v>13752895</v>
      </c>
      <c r="M94" s="187">
        <v>10327086</v>
      </c>
      <c r="N94" s="187">
        <v>11232724</v>
      </c>
      <c r="O94" s="188">
        <v>5900863</v>
      </c>
      <c r="P94" s="187">
        <f>SUM(J94:O94)</f>
        <v>53129565</v>
      </c>
      <c r="Q94" s="191">
        <f>I94+P94</f>
        <v>59106753</v>
      </c>
    </row>
    <row r="95" spans="3:17" ht="18" customHeight="1">
      <c r="C95" s="145"/>
      <c r="D95" s="146" t="s">
        <v>102</v>
      </c>
      <c r="E95" s="147"/>
      <c r="F95" s="147"/>
      <c r="G95" s="192">
        <v>8106721</v>
      </c>
      <c r="H95" s="193">
        <v>3543050</v>
      </c>
      <c r="I95" s="194">
        <f>SUM(G95:H95)</f>
        <v>11649771</v>
      </c>
      <c r="J95" s="195">
        <v>-9010</v>
      </c>
      <c r="K95" s="193">
        <v>18290258</v>
      </c>
      <c r="L95" s="192">
        <v>13827343</v>
      </c>
      <c r="M95" s="192">
        <v>12846848</v>
      </c>
      <c r="N95" s="192">
        <v>7003343</v>
      </c>
      <c r="O95" s="193">
        <v>6410098</v>
      </c>
      <c r="P95" s="194">
        <f>SUM(J95:O95)</f>
        <v>58368880</v>
      </c>
      <c r="Q95" s="196">
        <f>I95+P95</f>
        <v>70018651</v>
      </c>
    </row>
    <row r="96" spans="3:17" ht="18" customHeight="1">
      <c r="C96" s="127" t="s">
        <v>76</v>
      </c>
      <c r="D96" s="148"/>
      <c r="E96" s="149"/>
      <c r="F96" s="150"/>
      <c r="G96" s="182">
        <f aca="true" t="shared" si="25" ref="G96:P96">SUM(G97:G102)</f>
        <v>128779</v>
      </c>
      <c r="H96" s="183">
        <f t="shared" si="25"/>
        <v>962108</v>
      </c>
      <c r="I96" s="184">
        <f t="shared" si="25"/>
        <v>1090887</v>
      </c>
      <c r="J96" s="185">
        <f t="shared" si="25"/>
        <v>0</v>
      </c>
      <c r="K96" s="223">
        <f t="shared" si="25"/>
        <v>23691412</v>
      </c>
      <c r="L96" s="182">
        <f t="shared" si="25"/>
        <v>27435737</v>
      </c>
      <c r="M96" s="182">
        <f t="shared" si="25"/>
        <v>28264776</v>
      </c>
      <c r="N96" s="182">
        <f t="shared" si="25"/>
        <v>17341325</v>
      </c>
      <c r="O96" s="183">
        <f t="shared" si="25"/>
        <v>10256921</v>
      </c>
      <c r="P96" s="182">
        <f t="shared" si="25"/>
        <v>106990171</v>
      </c>
      <c r="Q96" s="186">
        <f>SUM(Q97:Q102)</f>
        <v>108081058</v>
      </c>
    </row>
    <row r="97" spans="3:17" ht="18" customHeight="1">
      <c r="C97" s="130"/>
      <c r="D97" s="283" t="s">
        <v>77</v>
      </c>
      <c r="E97" s="284"/>
      <c r="F97" s="285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3" t="s">
        <v>78</v>
      </c>
      <c r="E98" s="284"/>
      <c r="F98" s="285"/>
      <c r="G98" s="187">
        <v>81408</v>
      </c>
      <c r="H98" s="188">
        <v>169811</v>
      </c>
      <c r="I98" s="189">
        <f>SUM(G98:H98)</f>
        <v>251219</v>
      </c>
      <c r="J98" s="190">
        <v>0</v>
      </c>
      <c r="K98" s="224">
        <v>1430702</v>
      </c>
      <c r="L98" s="187">
        <v>1579340</v>
      </c>
      <c r="M98" s="187">
        <v>4276224</v>
      </c>
      <c r="N98" s="187">
        <v>2722452</v>
      </c>
      <c r="O98" s="188">
        <v>2943876</v>
      </c>
      <c r="P98" s="187">
        <f t="shared" si="26"/>
        <v>12952594</v>
      </c>
      <c r="Q98" s="191">
        <f>I98+P98</f>
        <v>13203813</v>
      </c>
    </row>
    <row r="99" spans="3:17" ht="18" customHeight="1">
      <c r="C99" s="130"/>
      <c r="D99" s="283" t="s">
        <v>79</v>
      </c>
      <c r="E99" s="284"/>
      <c r="F99" s="285"/>
      <c r="G99" s="187">
        <v>47371</v>
      </c>
      <c r="H99" s="188">
        <v>263781</v>
      </c>
      <c r="I99" s="189">
        <f>SUM(G99:H99)</f>
        <v>311152</v>
      </c>
      <c r="J99" s="190">
        <v>0</v>
      </c>
      <c r="K99" s="224">
        <v>869432</v>
      </c>
      <c r="L99" s="187">
        <v>1369138</v>
      </c>
      <c r="M99" s="187">
        <v>3163943</v>
      </c>
      <c r="N99" s="187">
        <v>1356958</v>
      </c>
      <c r="O99" s="188">
        <v>2609826</v>
      </c>
      <c r="P99" s="187">
        <f>SUM(J99:O99)</f>
        <v>9369297</v>
      </c>
      <c r="Q99" s="191">
        <f t="shared" si="27"/>
        <v>9680449</v>
      </c>
    </row>
    <row r="100" spans="3:17" ht="18" customHeight="1">
      <c r="C100" s="130"/>
      <c r="D100" s="283" t="s">
        <v>80</v>
      </c>
      <c r="E100" s="284"/>
      <c r="F100" s="285"/>
      <c r="G100" s="198"/>
      <c r="H100" s="188">
        <v>528516</v>
      </c>
      <c r="I100" s="189">
        <f>SUM(G100:H100)</f>
        <v>528516</v>
      </c>
      <c r="J100" s="200"/>
      <c r="K100" s="224">
        <v>21391278</v>
      </c>
      <c r="L100" s="187">
        <v>24487259</v>
      </c>
      <c r="M100" s="187">
        <v>20824609</v>
      </c>
      <c r="N100" s="187">
        <v>13261915</v>
      </c>
      <c r="O100" s="188">
        <v>4703219</v>
      </c>
      <c r="P100" s="187">
        <f t="shared" si="26"/>
        <v>84668280</v>
      </c>
      <c r="Q100" s="191">
        <f t="shared" si="27"/>
        <v>85196796</v>
      </c>
    </row>
    <row r="101" spans="3:17" ht="18" customHeight="1">
      <c r="C101" s="130"/>
      <c r="D101" s="283" t="s">
        <v>81</v>
      </c>
      <c r="E101" s="284"/>
      <c r="F101" s="285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0" t="s">
        <v>82</v>
      </c>
      <c r="E102" s="301"/>
      <c r="F102" s="302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103</v>
      </c>
      <c r="D103" s="132"/>
      <c r="E103" s="132"/>
      <c r="F103" s="132"/>
      <c r="G103" s="183">
        <f>SUM(G104:G106)</f>
        <v>0</v>
      </c>
      <c r="H103" s="183">
        <f>SUM(H104:H106)</f>
        <v>655512</v>
      </c>
      <c r="I103" s="184">
        <f>SUM(I104:I106)</f>
        <v>655512</v>
      </c>
      <c r="J103" s="203"/>
      <c r="K103" s="223">
        <f aca="true" t="shared" si="28" ref="K103:P103">SUM(K104:K106)</f>
        <v>52160450</v>
      </c>
      <c r="L103" s="182">
        <f t="shared" si="28"/>
        <v>92095016</v>
      </c>
      <c r="M103" s="182">
        <f t="shared" si="28"/>
        <v>121178946</v>
      </c>
      <c r="N103" s="182">
        <f t="shared" si="28"/>
        <v>149007961</v>
      </c>
      <c r="O103" s="183">
        <f t="shared" si="28"/>
        <v>221005084</v>
      </c>
      <c r="P103" s="182">
        <f t="shared" si="28"/>
        <v>635447457</v>
      </c>
      <c r="Q103" s="186">
        <f>SUM(Q104:Q106)</f>
        <v>636102969</v>
      </c>
    </row>
    <row r="104" spans="3:17" ht="18" customHeight="1">
      <c r="C104" s="130"/>
      <c r="D104" s="139" t="s">
        <v>30</v>
      </c>
      <c r="E104" s="139"/>
      <c r="F104" s="143"/>
      <c r="G104" s="188">
        <v>0</v>
      </c>
      <c r="H104" s="188">
        <v>655512</v>
      </c>
      <c r="I104" s="189">
        <f>SUM(G104:H104)</f>
        <v>655512</v>
      </c>
      <c r="J104" s="200"/>
      <c r="K104" s="224">
        <v>14177764</v>
      </c>
      <c r="L104" s="187">
        <v>33159709</v>
      </c>
      <c r="M104" s="187">
        <v>54155251</v>
      </c>
      <c r="N104" s="187">
        <v>74932328</v>
      </c>
      <c r="O104" s="188">
        <v>94846824</v>
      </c>
      <c r="P104" s="187">
        <f>SUM(J104:O104)</f>
        <v>271271876</v>
      </c>
      <c r="Q104" s="191">
        <f>I104+P104</f>
        <v>271927388</v>
      </c>
    </row>
    <row r="105" spans="3:17" ht="18" customHeight="1">
      <c r="C105" s="130"/>
      <c r="D105" s="139" t="s">
        <v>31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36520168</v>
      </c>
      <c r="L105" s="187">
        <v>56067833</v>
      </c>
      <c r="M105" s="187">
        <v>57326195</v>
      </c>
      <c r="N105" s="187">
        <v>47461376</v>
      </c>
      <c r="O105" s="188">
        <v>38823749</v>
      </c>
      <c r="P105" s="187">
        <f>SUM(J105:O105)</f>
        <v>236199321</v>
      </c>
      <c r="Q105" s="191">
        <f>I105+P105</f>
        <v>236199321</v>
      </c>
    </row>
    <row r="106" spans="3:17" ht="18" customHeight="1">
      <c r="C106" s="130"/>
      <c r="D106" s="152" t="s">
        <v>32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1462518</v>
      </c>
      <c r="L106" s="209">
        <v>2867474</v>
      </c>
      <c r="M106" s="209">
        <v>9697500</v>
      </c>
      <c r="N106" s="209">
        <v>26614257</v>
      </c>
      <c r="O106" s="208">
        <v>87334511</v>
      </c>
      <c r="P106" s="209">
        <f>SUM(J106:O106)</f>
        <v>127976260</v>
      </c>
      <c r="Q106" s="210">
        <f>I106+P106</f>
        <v>127976260</v>
      </c>
    </row>
    <row r="107" spans="3:17" ht="18" customHeight="1" thickBot="1">
      <c r="C107" s="156"/>
      <c r="D107" s="157" t="s">
        <v>83</v>
      </c>
      <c r="E107" s="157"/>
      <c r="F107" s="157"/>
      <c r="G107" s="211">
        <f aca="true" t="shared" si="29" ref="G107:P107">G76+G96+G103</f>
        <v>57838041</v>
      </c>
      <c r="H107" s="212">
        <f t="shared" si="29"/>
        <v>45695427</v>
      </c>
      <c r="I107" s="213">
        <f t="shared" si="29"/>
        <v>103533468</v>
      </c>
      <c r="J107" s="214">
        <f t="shared" si="29"/>
        <v>-3394</v>
      </c>
      <c r="K107" s="227">
        <f t="shared" si="29"/>
        <v>237288545</v>
      </c>
      <c r="L107" s="211">
        <f t="shared" si="29"/>
        <v>292019747</v>
      </c>
      <c r="M107" s="211">
        <f t="shared" si="29"/>
        <v>312729816</v>
      </c>
      <c r="N107" s="211">
        <f t="shared" si="29"/>
        <v>281596450</v>
      </c>
      <c r="O107" s="212">
        <f t="shared" si="29"/>
        <v>358787667</v>
      </c>
      <c r="P107" s="211">
        <f t="shared" si="29"/>
        <v>1482418831</v>
      </c>
      <c r="Q107" s="215">
        <f>Q76+Q96+Q103</f>
        <v>1585952299</v>
      </c>
    </row>
    <row r="108" spans="3:17" ht="18" customHeight="1">
      <c r="C108" s="123" t="s">
        <v>86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69</v>
      </c>
      <c r="D109" s="128"/>
      <c r="E109" s="128"/>
      <c r="F109" s="129"/>
      <c r="G109" s="182">
        <f aca="true" t="shared" si="30" ref="G109:Q109">G110+G116+G119+G123+G127+G128</f>
        <v>52748858</v>
      </c>
      <c r="H109" s="183">
        <f t="shared" si="30"/>
        <v>40024067</v>
      </c>
      <c r="I109" s="184">
        <f t="shared" si="30"/>
        <v>92772925</v>
      </c>
      <c r="J109" s="185">
        <f t="shared" si="30"/>
        <v>-3955</v>
      </c>
      <c r="K109" s="223">
        <f t="shared" si="30"/>
        <v>147120903</v>
      </c>
      <c r="L109" s="182">
        <f t="shared" si="30"/>
        <v>156621928</v>
      </c>
      <c r="M109" s="182">
        <f t="shared" si="30"/>
        <v>148390287</v>
      </c>
      <c r="N109" s="182">
        <f t="shared" si="30"/>
        <v>104422345</v>
      </c>
      <c r="O109" s="183">
        <f t="shared" si="30"/>
        <v>115413669</v>
      </c>
      <c r="P109" s="182">
        <f t="shared" si="30"/>
        <v>671965177</v>
      </c>
      <c r="Q109" s="186">
        <f t="shared" si="30"/>
        <v>764738102</v>
      </c>
    </row>
    <row r="110" spans="3:17" ht="18" customHeight="1">
      <c r="C110" s="130"/>
      <c r="D110" s="131" t="s">
        <v>90</v>
      </c>
      <c r="E110" s="132"/>
      <c r="F110" s="132"/>
      <c r="G110" s="187">
        <f aca="true" t="shared" si="31" ref="G110:Q110">SUM(G111:G115)</f>
        <v>24867804</v>
      </c>
      <c r="H110" s="188">
        <f t="shared" si="31"/>
        <v>15827627</v>
      </c>
      <c r="I110" s="189">
        <f t="shared" si="31"/>
        <v>40695431</v>
      </c>
      <c r="J110" s="190">
        <f t="shared" si="31"/>
        <v>-2775</v>
      </c>
      <c r="K110" s="224">
        <f t="shared" si="31"/>
        <v>60882191</v>
      </c>
      <c r="L110" s="187">
        <f t="shared" si="31"/>
        <v>58119445</v>
      </c>
      <c r="M110" s="187">
        <f t="shared" si="31"/>
        <v>60099227</v>
      </c>
      <c r="N110" s="187">
        <f t="shared" si="31"/>
        <v>44788789</v>
      </c>
      <c r="O110" s="188">
        <f t="shared" si="31"/>
        <v>70486910</v>
      </c>
      <c r="P110" s="187">
        <f t="shared" si="31"/>
        <v>294373787</v>
      </c>
      <c r="Q110" s="191">
        <f t="shared" si="31"/>
        <v>335069218</v>
      </c>
    </row>
    <row r="111" spans="3:17" ht="18" customHeight="1">
      <c r="C111" s="130"/>
      <c r="D111" s="133"/>
      <c r="E111" s="134" t="s">
        <v>91</v>
      </c>
      <c r="F111" s="135"/>
      <c r="G111" s="187">
        <v>23053697</v>
      </c>
      <c r="H111" s="188">
        <v>13485793</v>
      </c>
      <c r="I111" s="189">
        <f>SUM(G111:H111)</f>
        <v>36539490</v>
      </c>
      <c r="J111" s="190">
        <v>-2775</v>
      </c>
      <c r="K111" s="224">
        <v>50887637</v>
      </c>
      <c r="L111" s="187">
        <v>47045703</v>
      </c>
      <c r="M111" s="187">
        <v>45613261</v>
      </c>
      <c r="N111" s="187">
        <v>31447281</v>
      </c>
      <c r="O111" s="188">
        <v>43830739</v>
      </c>
      <c r="P111" s="187">
        <f>SUM(J111:O111)</f>
        <v>218821846</v>
      </c>
      <c r="Q111" s="191">
        <f>I111+P111</f>
        <v>255361336</v>
      </c>
    </row>
    <row r="112" spans="3:17" ht="18" customHeight="1">
      <c r="C112" s="130"/>
      <c r="D112" s="133"/>
      <c r="E112" s="134" t="s">
        <v>92</v>
      </c>
      <c r="F112" s="135"/>
      <c r="G112" s="187">
        <v>0</v>
      </c>
      <c r="H112" s="188">
        <v>57029</v>
      </c>
      <c r="I112" s="189">
        <f>SUM(G112:H112)</f>
        <v>57029</v>
      </c>
      <c r="J112" s="190">
        <v>0</v>
      </c>
      <c r="K112" s="224">
        <v>164088</v>
      </c>
      <c r="L112" s="187">
        <v>593387</v>
      </c>
      <c r="M112" s="187">
        <v>1698595</v>
      </c>
      <c r="N112" s="187">
        <v>2947457</v>
      </c>
      <c r="O112" s="188">
        <v>9476495</v>
      </c>
      <c r="P112" s="187">
        <f>SUM(J112:O112)</f>
        <v>14880022</v>
      </c>
      <c r="Q112" s="191">
        <f>I112+P112</f>
        <v>14937051</v>
      </c>
    </row>
    <row r="113" spans="3:17" ht="18" customHeight="1">
      <c r="C113" s="130"/>
      <c r="D113" s="133"/>
      <c r="E113" s="134" t="s">
        <v>93</v>
      </c>
      <c r="F113" s="135"/>
      <c r="G113" s="187">
        <v>1239032</v>
      </c>
      <c r="H113" s="188">
        <v>1759235</v>
      </c>
      <c r="I113" s="189">
        <f>SUM(G113:H113)</f>
        <v>2998267</v>
      </c>
      <c r="J113" s="190">
        <v>0</v>
      </c>
      <c r="K113" s="224">
        <v>7838104</v>
      </c>
      <c r="L113" s="187">
        <v>8252383</v>
      </c>
      <c r="M113" s="187">
        <v>10863286</v>
      </c>
      <c r="N113" s="187">
        <v>8894023</v>
      </c>
      <c r="O113" s="188">
        <v>15527425</v>
      </c>
      <c r="P113" s="187">
        <f>SUM(J113:O113)</f>
        <v>51375221</v>
      </c>
      <c r="Q113" s="191">
        <f>I113+P113</f>
        <v>54373488</v>
      </c>
    </row>
    <row r="114" spans="3:17" ht="18" customHeight="1">
      <c r="C114" s="130"/>
      <c r="D114" s="133"/>
      <c r="E114" s="134" t="s">
        <v>94</v>
      </c>
      <c r="F114" s="135"/>
      <c r="G114" s="187">
        <v>107075</v>
      </c>
      <c r="H114" s="188">
        <v>116250</v>
      </c>
      <c r="I114" s="189">
        <f>SUM(G114:H114)</f>
        <v>223325</v>
      </c>
      <c r="J114" s="190">
        <v>0</v>
      </c>
      <c r="K114" s="224">
        <v>412952</v>
      </c>
      <c r="L114" s="187">
        <v>466492</v>
      </c>
      <c r="M114" s="187">
        <v>392735</v>
      </c>
      <c r="N114" s="187">
        <v>305728</v>
      </c>
      <c r="O114" s="188">
        <v>330961</v>
      </c>
      <c r="P114" s="187">
        <f>SUM(J114:O114)</f>
        <v>1908868</v>
      </c>
      <c r="Q114" s="191">
        <f>I114+P114</f>
        <v>2132193</v>
      </c>
    </row>
    <row r="115" spans="3:17" ht="18" customHeight="1">
      <c r="C115" s="130"/>
      <c r="D115" s="133"/>
      <c r="E115" s="294" t="s">
        <v>104</v>
      </c>
      <c r="F115" s="295"/>
      <c r="G115" s="187">
        <v>468000</v>
      </c>
      <c r="H115" s="188">
        <v>409320</v>
      </c>
      <c r="I115" s="189">
        <f>SUM(G115:H115)</f>
        <v>877320</v>
      </c>
      <c r="J115" s="190">
        <v>0</v>
      </c>
      <c r="K115" s="224">
        <v>1579410</v>
      </c>
      <c r="L115" s="187">
        <v>1761480</v>
      </c>
      <c r="M115" s="187">
        <v>1531350</v>
      </c>
      <c r="N115" s="187">
        <v>1194300</v>
      </c>
      <c r="O115" s="188">
        <v>1321290</v>
      </c>
      <c r="P115" s="187">
        <f>SUM(J115:O115)</f>
        <v>7387830</v>
      </c>
      <c r="Q115" s="191">
        <f>I115+P115</f>
        <v>8265150</v>
      </c>
    </row>
    <row r="116" spans="3:17" ht="18" customHeight="1">
      <c r="C116" s="130"/>
      <c r="D116" s="131" t="s">
        <v>70</v>
      </c>
      <c r="E116" s="136"/>
      <c r="F116" s="135"/>
      <c r="G116" s="187">
        <f aca="true" t="shared" si="32" ref="G116:Q116">SUM(G117:G118)</f>
        <v>12295914</v>
      </c>
      <c r="H116" s="188">
        <f t="shared" si="32"/>
        <v>15148293</v>
      </c>
      <c r="I116" s="189">
        <f t="shared" si="32"/>
        <v>27444207</v>
      </c>
      <c r="J116" s="190">
        <f t="shared" si="32"/>
        <v>0</v>
      </c>
      <c r="K116" s="224">
        <f t="shared" si="32"/>
        <v>44833159</v>
      </c>
      <c r="L116" s="187">
        <f t="shared" si="32"/>
        <v>49916904</v>
      </c>
      <c r="M116" s="187">
        <f t="shared" si="32"/>
        <v>41150221</v>
      </c>
      <c r="N116" s="187">
        <f t="shared" si="32"/>
        <v>23453832</v>
      </c>
      <c r="O116" s="188">
        <f t="shared" si="32"/>
        <v>14817958</v>
      </c>
      <c r="P116" s="187">
        <f t="shared" si="32"/>
        <v>174172074</v>
      </c>
      <c r="Q116" s="191">
        <f t="shared" si="32"/>
        <v>201616281</v>
      </c>
    </row>
    <row r="117" spans="3:17" ht="18" customHeight="1">
      <c r="C117" s="130"/>
      <c r="D117" s="133"/>
      <c r="E117" s="137" t="s">
        <v>96</v>
      </c>
      <c r="F117" s="137"/>
      <c r="G117" s="187">
        <v>10291561</v>
      </c>
      <c r="H117" s="188">
        <v>12296115</v>
      </c>
      <c r="I117" s="189">
        <f>SUM(G117:H117)</f>
        <v>22587676</v>
      </c>
      <c r="J117" s="190">
        <v>0</v>
      </c>
      <c r="K117" s="224">
        <v>36111736</v>
      </c>
      <c r="L117" s="187">
        <v>39383751</v>
      </c>
      <c r="M117" s="187">
        <v>30795261</v>
      </c>
      <c r="N117" s="187">
        <v>17978737</v>
      </c>
      <c r="O117" s="188">
        <v>11723275</v>
      </c>
      <c r="P117" s="187">
        <f>SUM(J117:O117)</f>
        <v>135992760</v>
      </c>
      <c r="Q117" s="191">
        <f>I117+P117</f>
        <v>158580436</v>
      </c>
    </row>
    <row r="118" spans="3:17" ht="18" customHeight="1">
      <c r="C118" s="130"/>
      <c r="D118" s="133"/>
      <c r="E118" s="137" t="s">
        <v>97</v>
      </c>
      <c r="F118" s="137"/>
      <c r="G118" s="187">
        <v>2004353</v>
      </c>
      <c r="H118" s="188">
        <v>2852178</v>
      </c>
      <c r="I118" s="189">
        <f>SUM(G118:H118)</f>
        <v>4856531</v>
      </c>
      <c r="J118" s="190">
        <v>0</v>
      </c>
      <c r="K118" s="224">
        <v>8721423</v>
      </c>
      <c r="L118" s="187">
        <v>10533153</v>
      </c>
      <c r="M118" s="187">
        <v>10354960</v>
      </c>
      <c r="N118" s="187">
        <v>5475095</v>
      </c>
      <c r="O118" s="188">
        <v>3094683</v>
      </c>
      <c r="P118" s="187">
        <f>SUM(J118:O118)</f>
        <v>38179314</v>
      </c>
      <c r="Q118" s="191">
        <f>I118+P118</f>
        <v>43035845</v>
      </c>
    </row>
    <row r="119" spans="3:17" ht="18" customHeight="1">
      <c r="C119" s="130"/>
      <c r="D119" s="131" t="s">
        <v>71</v>
      </c>
      <c r="E119" s="132"/>
      <c r="F119" s="132"/>
      <c r="G119" s="187">
        <f aca="true" t="shared" si="33" ref="G119:Q119">SUM(G120:G122)</f>
        <v>91134</v>
      </c>
      <c r="H119" s="188">
        <f t="shared" si="33"/>
        <v>307689</v>
      </c>
      <c r="I119" s="189">
        <f t="shared" si="33"/>
        <v>398823</v>
      </c>
      <c r="J119" s="190">
        <f t="shared" si="33"/>
        <v>0</v>
      </c>
      <c r="K119" s="224">
        <f t="shared" si="33"/>
        <v>4722027</v>
      </c>
      <c r="L119" s="187">
        <f t="shared" si="33"/>
        <v>8740770</v>
      </c>
      <c r="M119" s="187">
        <f t="shared" si="33"/>
        <v>12390752</v>
      </c>
      <c r="N119" s="187">
        <f t="shared" si="33"/>
        <v>9771229</v>
      </c>
      <c r="O119" s="188">
        <f t="shared" si="33"/>
        <v>8891931</v>
      </c>
      <c r="P119" s="187">
        <f t="shared" si="33"/>
        <v>44516709</v>
      </c>
      <c r="Q119" s="191">
        <f t="shared" si="33"/>
        <v>44915532</v>
      </c>
    </row>
    <row r="120" spans="3:17" ht="18" customHeight="1">
      <c r="C120" s="130"/>
      <c r="D120" s="133"/>
      <c r="E120" s="134" t="s">
        <v>98</v>
      </c>
      <c r="F120" s="135"/>
      <c r="G120" s="187">
        <v>91134</v>
      </c>
      <c r="H120" s="188">
        <v>254422</v>
      </c>
      <c r="I120" s="189">
        <f>SUM(G120:H120)</f>
        <v>345556</v>
      </c>
      <c r="J120" s="190">
        <v>0</v>
      </c>
      <c r="K120" s="224">
        <v>3683788</v>
      </c>
      <c r="L120" s="187">
        <v>7013838</v>
      </c>
      <c r="M120" s="187">
        <v>9136291</v>
      </c>
      <c r="N120" s="187">
        <v>7303310</v>
      </c>
      <c r="O120" s="188">
        <v>6606547</v>
      </c>
      <c r="P120" s="187">
        <f>SUM(J120:O120)</f>
        <v>33743774</v>
      </c>
      <c r="Q120" s="191">
        <f>I120+P120</f>
        <v>34089330</v>
      </c>
    </row>
    <row r="121" spans="3:17" ht="18" customHeight="1">
      <c r="C121" s="130"/>
      <c r="D121" s="133"/>
      <c r="E121" s="283" t="s">
        <v>99</v>
      </c>
      <c r="F121" s="285"/>
      <c r="G121" s="187">
        <v>0</v>
      </c>
      <c r="H121" s="188">
        <v>53267</v>
      </c>
      <c r="I121" s="189">
        <f>SUM(G121:H121)</f>
        <v>53267</v>
      </c>
      <c r="J121" s="190">
        <v>0</v>
      </c>
      <c r="K121" s="224">
        <v>1038239</v>
      </c>
      <c r="L121" s="187">
        <v>1726932</v>
      </c>
      <c r="M121" s="187">
        <v>3254461</v>
      </c>
      <c r="N121" s="187">
        <v>2467919</v>
      </c>
      <c r="O121" s="188">
        <v>2192015</v>
      </c>
      <c r="P121" s="187">
        <f>SUM(J121:O121)</f>
        <v>10679566</v>
      </c>
      <c r="Q121" s="191">
        <f>I121+P121</f>
        <v>10732833</v>
      </c>
    </row>
    <row r="122" spans="3:17" ht="18" customHeight="1">
      <c r="C122" s="130"/>
      <c r="D122" s="137"/>
      <c r="E122" s="283" t="s">
        <v>100</v>
      </c>
      <c r="F122" s="285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93369</v>
      </c>
      <c r="P122" s="187">
        <f>SUM(J122:O122)</f>
        <v>93369</v>
      </c>
      <c r="Q122" s="191">
        <f>I122+P122</f>
        <v>93369</v>
      </c>
    </row>
    <row r="123" spans="3:17" ht="18" customHeight="1">
      <c r="C123" s="130"/>
      <c r="D123" s="131" t="s">
        <v>72</v>
      </c>
      <c r="E123" s="132"/>
      <c r="F123" s="138"/>
      <c r="G123" s="187">
        <f aca="true" t="shared" si="34" ref="G123:Q123">SUM(G124:G126)</f>
        <v>4942595</v>
      </c>
      <c r="H123" s="188">
        <f t="shared" si="34"/>
        <v>2262663</v>
      </c>
      <c r="I123" s="189">
        <f t="shared" si="34"/>
        <v>7205258</v>
      </c>
      <c r="J123" s="190">
        <f t="shared" si="34"/>
        <v>7830</v>
      </c>
      <c r="K123" s="188">
        <f t="shared" si="34"/>
        <v>7668915</v>
      </c>
      <c r="L123" s="187">
        <f t="shared" si="34"/>
        <v>13639885</v>
      </c>
      <c r="M123" s="187">
        <f t="shared" si="34"/>
        <v>12608888</v>
      </c>
      <c r="N123" s="187">
        <f t="shared" si="34"/>
        <v>9295709</v>
      </c>
      <c r="O123" s="188">
        <f t="shared" si="34"/>
        <v>9496008</v>
      </c>
      <c r="P123" s="187">
        <f t="shared" si="34"/>
        <v>52717235</v>
      </c>
      <c r="Q123" s="191">
        <f t="shared" si="34"/>
        <v>59922493</v>
      </c>
    </row>
    <row r="124" spans="3:17" ht="18" customHeight="1">
      <c r="C124" s="130"/>
      <c r="D124" s="133"/>
      <c r="E124" s="139" t="s">
        <v>101</v>
      </c>
      <c r="F124" s="135"/>
      <c r="G124" s="187">
        <v>1356687</v>
      </c>
      <c r="H124" s="188">
        <v>1328166</v>
      </c>
      <c r="I124" s="189">
        <f>SUM(G124:H124)</f>
        <v>2684853</v>
      </c>
      <c r="J124" s="190">
        <v>0</v>
      </c>
      <c r="K124" s="188">
        <v>3914082</v>
      </c>
      <c r="L124" s="187">
        <v>9678978</v>
      </c>
      <c r="M124" s="187">
        <v>9636750</v>
      </c>
      <c r="N124" s="187">
        <v>7290198</v>
      </c>
      <c r="O124" s="188">
        <v>8616897</v>
      </c>
      <c r="P124" s="187">
        <f>SUM(J124:O124)</f>
        <v>39136905</v>
      </c>
      <c r="Q124" s="191">
        <f>I124+P124</f>
        <v>41821758</v>
      </c>
    </row>
    <row r="125" spans="3:17" ht="18" customHeight="1">
      <c r="C125" s="130"/>
      <c r="D125" s="140"/>
      <c r="E125" s="137" t="s">
        <v>73</v>
      </c>
      <c r="F125" s="141"/>
      <c r="G125" s="187">
        <v>795918</v>
      </c>
      <c r="H125" s="188">
        <v>305469</v>
      </c>
      <c r="I125" s="189">
        <f>SUM(G125:H125)</f>
        <v>1101387</v>
      </c>
      <c r="J125" s="190">
        <v>7830</v>
      </c>
      <c r="K125" s="188">
        <v>709101</v>
      </c>
      <c r="L125" s="187">
        <v>951074</v>
      </c>
      <c r="M125" s="187">
        <v>779755</v>
      </c>
      <c r="N125" s="187">
        <v>484531</v>
      </c>
      <c r="O125" s="188">
        <v>452871</v>
      </c>
      <c r="P125" s="187">
        <f>SUM(J125:O125)</f>
        <v>3385162</v>
      </c>
      <c r="Q125" s="191">
        <f>I125+P125</f>
        <v>4486549</v>
      </c>
    </row>
    <row r="126" spans="3:17" ht="18" customHeight="1">
      <c r="C126" s="130"/>
      <c r="D126" s="142"/>
      <c r="E126" s="134" t="s">
        <v>74</v>
      </c>
      <c r="F126" s="143"/>
      <c r="G126" s="187">
        <v>2789990</v>
      </c>
      <c r="H126" s="188">
        <v>629028</v>
      </c>
      <c r="I126" s="189">
        <f>SUM(G126:H126)</f>
        <v>3419018</v>
      </c>
      <c r="J126" s="190">
        <v>0</v>
      </c>
      <c r="K126" s="188">
        <v>3045732</v>
      </c>
      <c r="L126" s="187">
        <v>3009833</v>
      </c>
      <c r="M126" s="187">
        <v>2192383</v>
      </c>
      <c r="N126" s="187">
        <v>1520980</v>
      </c>
      <c r="O126" s="188">
        <v>426240</v>
      </c>
      <c r="P126" s="187">
        <f>SUM(J126:O126)</f>
        <v>10195168</v>
      </c>
      <c r="Q126" s="191">
        <f>I126+P126</f>
        <v>13614186</v>
      </c>
    </row>
    <row r="127" spans="3:17" ht="18" customHeight="1">
      <c r="C127" s="130"/>
      <c r="D127" s="133" t="s">
        <v>75</v>
      </c>
      <c r="E127" s="144"/>
      <c r="F127" s="144"/>
      <c r="G127" s="187">
        <v>2444690</v>
      </c>
      <c r="H127" s="188">
        <v>2934745</v>
      </c>
      <c r="I127" s="189">
        <f>SUM(G127:H127)</f>
        <v>5379435</v>
      </c>
      <c r="J127" s="190">
        <v>0</v>
      </c>
      <c r="K127" s="188">
        <v>10724353</v>
      </c>
      <c r="L127" s="187">
        <v>12377581</v>
      </c>
      <c r="M127" s="187">
        <v>9294351</v>
      </c>
      <c r="N127" s="187">
        <v>10109443</v>
      </c>
      <c r="O127" s="188">
        <v>5310764</v>
      </c>
      <c r="P127" s="187">
        <f>SUM(J127:O127)</f>
        <v>47816492</v>
      </c>
      <c r="Q127" s="191">
        <f>I127+P127</f>
        <v>53195927</v>
      </c>
    </row>
    <row r="128" spans="3:17" ht="18" customHeight="1">
      <c r="C128" s="145"/>
      <c r="D128" s="146" t="s">
        <v>102</v>
      </c>
      <c r="E128" s="147"/>
      <c r="F128" s="147"/>
      <c r="G128" s="192">
        <v>8106721</v>
      </c>
      <c r="H128" s="193">
        <v>3543050</v>
      </c>
      <c r="I128" s="194">
        <f>SUM(G128:H128)</f>
        <v>11649771</v>
      </c>
      <c r="J128" s="195">
        <v>-9010</v>
      </c>
      <c r="K128" s="193">
        <v>18290258</v>
      </c>
      <c r="L128" s="192">
        <v>13827343</v>
      </c>
      <c r="M128" s="192">
        <v>12846848</v>
      </c>
      <c r="N128" s="192">
        <v>7003343</v>
      </c>
      <c r="O128" s="193">
        <v>6410098</v>
      </c>
      <c r="P128" s="194">
        <f>SUM(J128:O128)</f>
        <v>58368880</v>
      </c>
      <c r="Q128" s="196">
        <f>I128+P128</f>
        <v>70018651</v>
      </c>
    </row>
    <row r="129" spans="3:17" ht="18" customHeight="1">
      <c r="C129" s="127" t="s">
        <v>76</v>
      </c>
      <c r="D129" s="148"/>
      <c r="E129" s="149"/>
      <c r="F129" s="150"/>
      <c r="G129" s="182">
        <f aca="true" t="shared" si="35" ref="G129:Q129">SUM(G130:G135)</f>
        <v>115899</v>
      </c>
      <c r="H129" s="183">
        <f t="shared" si="35"/>
        <v>865894</v>
      </c>
      <c r="I129" s="184">
        <f t="shared" si="35"/>
        <v>981793</v>
      </c>
      <c r="J129" s="185">
        <f t="shared" si="35"/>
        <v>0</v>
      </c>
      <c r="K129" s="223">
        <f t="shared" si="35"/>
        <v>21322256</v>
      </c>
      <c r="L129" s="182">
        <f t="shared" si="35"/>
        <v>24692109</v>
      </c>
      <c r="M129" s="182">
        <f t="shared" si="35"/>
        <v>25438232</v>
      </c>
      <c r="N129" s="182">
        <f t="shared" si="35"/>
        <v>15607168</v>
      </c>
      <c r="O129" s="183">
        <f t="shared" si="35"/>
        <v>9231203</v>
      </c>
      <c r="P129" s="182">
        <f t="shared" si="35"/>
        <v>96290968</v>
      </c>
      <c r="Q129" s="186">
        <f t="shared" si="35"/>
        <v>97272761</v>
      </c>
    </row>
    <row r="130" spans="3:17" ht="18" customHeight="1">
      <c r="C130" s="130"/>
      <c r="D130" s="283" t="s">
        <v>77</v>
      </c>
      <c r="E130" s="284"/>
      <c r="F130" s="285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3" t="s">
        <v>78</v>
      </c>
      <c r="E131" s="284"/>
      <c r="F131" s="285"/>
      <c r="G131" s="187">
        <v>73266</v>
      </c>
      <c r="H131" s="188">
        <v>152828</v>
      </c>
      <c r="I131" s="189">
        <f>SUM(G131:H131)</f>
        <v>226094</v>
      </c>
      <c r="J131" s="190">
        <v>0</v>
      </c>
      <c r="K131" s="224">
        <v>1287624</v>
      </c>
      <c r="L131" s="187">
        <v>1421397</v>
      </c>
      <c r="M131" s="187">
        <v>3848582</v>
      </c>
      <c r="N131" s="187">
        <v>2450195</v>
      </c>
      <c r="O131" s="188">
        <v>2649477</v>
      </c>
      <c r="P131" s="187">
        <f t="shared" si="36"/>
        <v>11657275</v>
      </c>
      <c r="Q131" s="191">
        <f t="shared" si="37"/>
        <v>11883369</v>
      </c>
    </row>
    <row r="132" spans="3:17" ht="18" customHeight="1">
      <c r="C132" s="130"/>
      <c r="D132" s="283" t="s">
        <v>79</v>
      </c>
      <c r="E132" s="284"/>
      <c r="F132" s="285"/>
      <c r="G132" s="187">
        <v>42633</v>
      </c>
      <c r="H132" s="188">
        <v>237402</v>
      </c>
      <c r="I132" s="189">
        <f>SUM(G132:H132)</f>
        <v>280035</v>
      </c>
      <c r="J132" s="190">
        <v>0</v>
      </c>
      <c r="K132" s="224">
        <v>782486</v>
      </c>
      <c r="L132" s="187">
        <v>1232220</v>
      </c>
      <c r="M132" s="187">
        <v>2847540</v>
      </c>
      <c r="N132" s="187">
        <v>1221261</v>
      </c>
      <c r="O132" s="188">
        <v>2348837</v>
      </c>
      <c r="P132" s="187">
        <f t="shared" si="36"/>
        <v>8432344</v>
      </c>
      <c r="Q132" s="191">
        <f t="shared" si="37"/>
        <v>8712379</v>
      </c>
    </row>
    <row r="133" spans="3:17" ht="18" customHeight="1">
      <c r="C133" s="130"/>
      <c r="D133" s="283" t="s">
        <v>80</v>
      </c>
      <c r="E133" s="284"/>
      <c r="F133" s="285"/>
      <c r="G133" s="198"/>
      <c r="H133" s="188">
        <v>475664</v>
      </c>
      <c r="I133" s="189">
        <f>SUM(G133:H133)</f>
        <v>475664</v>
      </c>
      <c r="J133" s="200"/>
      <c r="K133" s="224">
        <v>19252146</v>
      </c>
      <c r="L133" s="187">
        <v>22038492</v>
      </c>
      <c r="M133" s="187">
        <v>18742110</v>
      </c>
      <c r="N133" s="187">
        <v>11935712</v>
      </c>
      <c r="O133" s="188">
        <v>4232889</v>
      </c>
      <c r="P133" s="187">
        <f t="shared" si="36"/>
        <v>76201349</v>
      </c>
      <c r="Q133" s="191">
        <f t="shared" si="37"/>
        <v>76677013</v>
      </c>
    </row>
    <row r="134" spans="3:17" ht="18" customHeight="1">
      <c r="C134" s="130"/>
      <c r="D134" s="283" t="s">
        <v>81</v>
      </c>
      <c r="E134" s="284"/>
      <c r="F134" s="285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0" t="s">
        <v>82</v>
      </c>
      <c r="E135" s="301"/>
      <c r="F135" s="302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103</v>
      </c>
      <c r="D136" s="132"/>
      <c r="E136" s="132"/>
      <c r="F136" s="132"/>
      <c r="G136" s="183">
        <f>SUM(G137:G139)</f>
        <v>0</v>
      </c>
      <c r="H136" s="183">
        <f>SUM(H137:H139)</f>
        <v>605029</v>
      </c>
      <c r="I136" s="184">
        <f>SUM(I137:I139)</f>
        <v>605029</v>
      </c>
      <c r="J136" s="203"/>
      <c r="K136" s="223">
        <f aca="true" t="shared" si="38" ref="K136:Q136">SUM(K137:K139)</f>
        <v>47003387</v>
      </c>
      <c r="L136" s="182">
        <f t="shared" si="38"/>
        <v>82986658</v>
      </c>
      <c r="M136" s="182">
        <f t="shared" si="38"/>
        <v>109159852</v>
      </c>
      <c r="N136" s="182">
        <f t="shared" si="38"/>
        <v>134547201</v>
      </c>
      <c r="O136" s="183">
        <f t="shared" si="38"/>
        <v>199550265</v>
      </c>
      <c r="P136" s="182">
        <f t="shared" si="38"/>
        <v>573247363</v>
      </c>
      <c r="Q136" s="186">
        <f t="shared" si="38"/>
        <v>573852392</v>
      </c>
    </row>
    <row r="137" spans="3:17" ht="18" customHeight="1">
      <c r="C137" s="130"/>
      <c r="D137" s="139" t="s">
        <v>30</v>
      </c>
      <c r="E137" s="139"/>
      <c r="F137" s="143"/>
      <c r="G137" s="188">
        <v>0</v>
      </c>
      <c r="H137" s="188">
        <v>605029</v>
      </c>
      <c r="I137" s="189">
        <f>SUM(G137:H137)</f>
        <v>605029</v>
      </c>
      <c r="J137" s="200"/>
      <c r="K137" s="224">
        <v>12819009</v>
      </c>
      <c r="L137" s="187">
        <v>29944961</v>
      </c>
      <c r="M137" s="187">
        <v>48838634</v>
      </c>
      <c r="N137" s="187">
        <v>67879233</v>
      </c>
      <c r="O137" s="188">
        <v>86007983</v>
      </c>
      <c r="P137" s="187">
        <f>SUM(J137:O137)</f>
        <v>245489820</v>
      </c>
      <c r="Q137" s="191">
        <f>I137+P137</f>
        <v>246094849</v>
      </c>
    </row>
    <row r="138" spans="3:17" ht="18" customHeight="1">
      <c r="C138" s="130"/>
      <c r="D138" s="139" t="s">
        <v>31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32868113</v>
      </c>
      <c r="L138" s="187">
        <v>50460976</v>
      </c>
      <c r="M138" s="187">
        <v>51593481</v>
      </c>
      <c r="N138" s="187">
        <v>42715157</v>
      </c>
      <c r="O138" s="188">
        <v>34941338</v>
      </c>
      <c r="P138" s="187">
        <f>SUM(J138:O138)</f>
        <v>212579065</v>
      </c>
      <c r="Q138" s="191">
        <f>I138+P138</f>
        <v>212579065</v>
      </c>
    </row>
    <row r="139" spans="3:17" ht="18" customHeight="1">
      <c r="C139" s="130"/>
      <c r="D139" s="152" t="s">
        <v>32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1316265</v>
      </c>
      <c r="L139" s="209">
        <v>2580721</v>
      </c>
      <c r="M139" s="209">
        <v>8727737</v>
      </c>
      <c r="N139" s="209">
        <v>23952811</v>
      </c>
      <c r="O139" s="208">
        <v>78600944</v>
      </c>
      <c r="P139" s="209">
        <f>SUM(J139:O139)</f>
        <v>115178478</v>
      </c>
      <c r="Q139" s="210">
        <f>I139+P139</f>
        <v>115178478</v>
      </c>
    </row>
    <row r="140" spans="3:17" ht="18" customHeight="1" thickBot="1">
      <c r="C140" s="156"/>
      <c r="D140" s="157" t="s">
        <v>83</v>
      </c>
      <c r="E140" s="157"/>
      <c r="F140" s="157"/>
      <c r="G140" s="211">
        <f aca="true" t="shared" si="39" ref="G140:Q140">G109+G129+G136</f>
        <v>52864757</v>
      </c>
      <c r="H140" s="212">
        <f t="shared" si="39"/>
        <v>41494990</v>
      </c>
      <c r="I140" s="213">
        <f t="shared" si="39"/>
        <v>94359747</v>
      </c>
      <c r="J140" s="214">
        <f t="shared" si="39"/>
        <v>-3955</v>
      </c>
      <c r="K140" s="227">
        <f t="shared" si="39"/>
        <v>215446546</v>
      </c>
      <c r="L140" s="211">
        <f t="shared" si="39"/>
        <v>264300695</v>
      </c>
      <c r="M140" s="211">
        <f t="shared" si="39"/>
        <v>282988371</v>
      </c>
      <c r="N140" s="211">
        <f t="shared" si="39"/>
        <v>254576714</v>
      </c>
      <c r="O140" s="212">
        <f t="shared" si="39"/>
        <v>324195137</v>
      </c>
      <c r="P140" s="211">
        <f t="shared" si="39"/>
        <v>1341503508</v>
      </c>
      <c r="Q140" s="215">
        <f t="shared" si="39"/>
        <v>1435863255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600" verticalDpi="6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K41" sqref="K41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111</v>
      </c>
    </row>
    <row r="2" spans="1:18" s="112" customFormat="1" ht="24" customHeight="1">
      <c r="A2" s="159" t="s">
        <v>15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平成１９年８月月報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65</v>
      </c>
      <c r="B5" s="161"/>
      <c r="C5" s="161"/>
      <c r="D5" s="161"/>
      <c r="E5" s="161"/>
    </row>
    <row r="6" spans="2:3" ht="14.25">
      <c r="B6" s="117" t="s">
        <v>112</v>
      </c>
      <c r="C6" s="117"/>
    </row>
    <row r="7" spans="2:4" ht="15" thickBot="1">
      <c r="B7" s="117"/>
      <c r="C7" s="117"/>
      <c r="D7" s="162" t="s">
        <v>113</v>
      </c>
    </row>
    <row r="8" spans="3:17" ht="12">
      <c r="C8" s="288" t="s">
        <v>107</v>
      </c>
      <c r="D8" s="289"/>
      <c r="E8" s="289"/>
      <c r="F8" s="290"/>
      <c r="G8" s="303" t="s">
        <v>48</v>
      </c>
      <c r="H8" s="304"/>
      <c r="I8" s="305"/>
      <c r="J8" s="306" t="s">
        <v>49</v>
      </c>
      <c r="K8" s="304"/>
      <c r="L8" s="304"/>
      <c r="M8" s="304"/>
      <c r="N8" s="304"/>
      <c r="O8" s="304"/>
      <c r="P8" s="304"/>
      <c r="Q8" s="307" t="s">
        <v>46</v>
      </c>
    </row>
    <row r="9" spans="3:17" ht="24.75" customHeight="1">
      <c r="C9" s="291"/>
      <c r="D9" s="292"/>
      <c r="E9" s="292"/>
      <c r="F9" s="293"/>
      <c r="G9" s="119" t="s">
        <v>88</v>
      </c>
      <c r="H9" s="120" t="s">
        <v>89</v>
      </c>
      <c r="I9" s="121" t="s">
        <v>44</v>
      </c>
      <c r="J9" s="122" t="s">
        <v>45</v>
      </c>
      <c r="K9" s="120" t="s">
        <v>9</v>
      </c>
      <c r="L9" s="119" t="s">
        <v>10</v>
      </c>
      <c r="M9" s="119" t="s">
        <v>11</v>
      </c>
      <c r="N9" s="119" t="s">
        <v>12</v>
      </c>
      <c r="O9" s="120" t="s">
        <v>13</v>
      </c>
      <c r="P9" s="163" t="s">
        <v>2</v>
      </c>
      <c r="Q9" s="308"/>
    </row>
    <row r="10" spans="3:17" ht="14.25" customHeight="1">
      <c r="C10" s="123" t="s">
        <v>68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119</v>
      </c>
      <c r="E11" s="132"/>
      <c r="F11" s="144"/>
      <c r="G11" s="218">
        <f aca="true" t="shared" si="0" ref="G11:Q11">SUM(G12:G18)</f>
        <v>1</v>
      </c>
      <c r="H11" s="221">
        <f t="shared" si="0"/>
        <v>3</v>
      </c>
      <c r="I11" s="184">
        <f t="shared" si="0"/>
        <v>4</v>
      </c>
      <c r="J11" s="185">
        <f t="shared" si="0"/>
        <v>0</v>
      </c>
      <c r="K11" s="228">
        <f t="shared" si="0"/>
        <v>178</v>
      </c>
      <c r="L11" s="221">
        <f t="shared" si="0"/>
        <v>300</v>
      </c>
      <c r="M11" s="221">
        <f t="shared" si="0"/>
        <v>367</v>
      </c>
      <c r="N11" s="221">
        <f t="shared" si="0"/>
        <v>363</v>
      </c>
      <c r="O11" s="221">
        <f t="shared" si="0"/>
        <v>456</v>
      </c>
      <c r="P11" s="184">
        <f t="shared" si="0"/>
        <v>1664</v>
      </c>
      <c r="Q11" s="186">
        <f t="shared" si="0"/>
        <v>1668</v>
      </c>
    </row>
    <row r="12" spans="3:17" ht="14.25" customHeight="1">
      <c r="C12" s="130"/>
      <c r="D12" s="155"/>
      <c r="E12" s="134" t="s">
        <v>114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52</v>
      </c>
      <c r="L12" s="221">
        <v>113</v>
      </c>
      <c r="M12" s="221">
        <v>160</v>
      </c>
      <c r="N12" s="221">
        <v>201</v>
      </c>
      <c r="O12" s="221">
        <v>219</v>
      </c>
      <c r="P12" s="219">
        <f aca="true" t="shared" si="2" ref="P12:P18">SUM(J12:O12)</f>
        <v>745</v>
      </c>
      <c r="Q12" s="222">
        <f aca="true" t="shared" si="3" ref="Q12:Q18">I12+P12</f>
        <v>745</v>
      </c>
    </row>
    <row r="13" spans="3:17" ht="14.25" customHeight="1">
      <c r="C13" s="130"/>
      <c r="D13" s="165"/>
      <c r="E13" s="134" t="s">
        <v>31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85</v>
      </c>
      <c r="L13" s="221">
        <v>111</v>
      </c>
      <c r="M13" s="221">
        <v>110</v>
      </c>
      <c r="N13" s="221">
        <v>89</v>
      </c>
      <c r="O13" s="221">
        <v>72</v>
      </c>
      <c r="P13" s="219">
        <f t="shared" si="2"/>
        <v>467</v>
      </c>
      <c r="Q13" s="222">
        <f t="shared" si="3"/>
        <v>467</v>
      </c>
    </row>
    <row r="14" spans="3:17" ht="14.25" customHeight="1">
      <c r="C14" s="130"/>
      <c r="D14" s="155"/>
      <c r="E14" s="134" t="s">
        <v>115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5</v>
      </c>
      <c r="L14" s="221">
        <v>6</v>
      </c>
      <c r="M14" s="221">
        <v>13</v>
      </c>
      <c r="N14" s="221">
        <v>33</v>
      </c>
      <c r="O14" s="221">
        <v>120</v>
      </c>
      <c r="P14" s="219">
        <f t="shared" si="2"/>
        <v>177</v>
      </c>
      <c r="Q14" s="222">
        <f t="shared" si="3"/>
        <v>177</v>
      </c>
    </row>
    <row r="15" spans="3:17" ht="14.25" customHeight="1">
      <c r="C15" s="130"/>
      <c r="D15" s="155"/>
      <c r="E15" s="283" t="s">
        <v>108</v>
      </c>
      <c r="F15" s="285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116</v>
      </c>
      <c r="F16" s="136"/>
      <c r="G16" s="221">
        <v>1</v>
      </c>
      <c r="H16" s="221">
        <v>3</v>
      </c>
      <c r="I16" s="219">
        <f t="shared" si="1"/>
        <v>4</v>
      </c>
      <c r="J16" s="220">
        <v>0</v>
      </c>
      <c r="K16" s="229">
        <v>27</v>
      </c>
      <c r="L16" s="221">
        <v>60</v>
      </c>
      <c r="M16" s="221">
        <v>70</v>
      </c>
      <c r="N16" s="221">
        <v>29</v>
      </c>
      <c r="O16" s="221">
        <v>37</v>
      </c>
      <c r="P16" s="219">
        <f t="shared" si="2"/>
        <v>223</v>
      </c>
      <c r="Q16" s="222">
        <f t="shared" si="3"/>
        <v>227</v>
      </c>
    </row>
    <row r="17" spans="3:17" ht="14.25" customHeight="1">
      <c r="C17" s="130"/>
      <c r="D17" s="155"/>
      <c r="E17" s="283" t="s">
        <v>109</v>
      </c>
      <c r="F17" s="285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9</v>
      </c>
      <c r="L17" s="230">
        <v>10</v>
      </c>
      <c r="M17" s="230">
        <v>14</v>
      </c>
      <c r="N17" s="230">
        <v>11</v>
      </c>
      <c r="O17" s="230">
        <v>7</v>
      </c>
      <c r="P17" s="231">
        <f t="shared" si="2"/>
        <v>51</v>
      </c>
      <c r="Q17" s="234">
        <f t="shared" si="3"/>
        <v>51</v>
      </c>
    </row>
    <row r="18" spans="3:17" ht="14.25" customHeight="1">
      <c r="C18" s="130"/>
      <c r="D18" s="154"/>
      <c r="E18" s="300" t="s">
        <v>110</v>
      </c>
      <c r="F18" s="302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1</v>
      </c>
      <c r="P18" s="194">
        <f t="shared" si="2"/>
        <v>1</v>
      </c>
      <c r="Q18" s="196">
        <f t="shared" si="3"/>
        <v>1</v>
      </c>
    </row>
    <row r="19" spans="3:17" ht="14.25" customHeight="1">
      <c r="C19" s="130"/>
      <c r="D19" s="166" t="s">
        <v>117</v>
      </c>
      <c r="E19" s="149"/>
      <c r="F19" s="144"/>
      <c r="G19" s="187">
        <f aca="true" t="shared" si="4" ref="G19:Q19">SUM(G20:G26)</f>
        <v>1</v>
      </c>
      <c r="H19" s="187">
        <f t="shared" si="4"/>
        <v>1</v>
      </c>
      <c r="I19" s="189">
        <f t="shared" si="4"/>
        <v>2</v>
      </c>
      <c r="J19" s="190">
        <f t="shared" si="4"/>
        <v>0</v>
      </c>
      <c r="K19" s="228">
        <f t="shared" si="4"/>
        <v>61</v>
      </c>
      <c r="L19" s="187">
        <f t="shared" si="4"/>
        <v>108</v>
      </c>
      <c r="M19" s="187">
        <f t="shared" si="4"/>
        <v>122</v>
      </c>
      <c r="N19" s="187">
        <f t="shared" si="4"/>
        <v>120</v>
      </c>
      <c r="O19" s="187">
        <f t="shared" si="4"/>
        <v>127</v>
      </c>
      <c r="P19" s="189">
        <f t="shared" si="4"/>
        <v>538</v>
      </c>
      <c r="Q19" s="191">
        <f t="shared" si="4"/>
        <v>540</v>
      </c>
    </row>
    <row r="20" spans="3:17" ht="14.25" customHeight="1">
      <c r="C20" s="130"/>
      <c r="D20" s="155"/>
      <c r="E20" s="134" t="s">
        <v>114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15</v>
      </c>
      <c r="L20" s="221">
        <v>38</v>
      </c>
      <c r="M20" s="221">
        <v>60</v>
      </c>
      <c r="N20" s="221">
        <v>71</v>
      </c>
      <c r="O20" s="221">
        <v>62</v>
      </c>
      <c r="P20" s="219">
        <f aca="true" t="shared" si="6" ref="P20:P26">SUM(J20:O20)</f>
        <v>246</v>
      </c>
      <c r="Q20" s="222">
        <f aca="true" t="shared" si="7" ref="Q20:Q26">I20+P20</f>
        <v>246</v>
      </c>
    </row>
    <row r="21" spans="3:17" ht="14.25" customHeight="1">
      <c r="C21" s="130"/>
      <c r="D21" s="165"/>
      <c r="E21" s="134" t="s">
        <v>31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18</v>
      </c>
      <c r="L21" s="221">
        <v>26</v>
      </c>
      <c r="M21" s="221">
        <v>17</v>
      </c>
      <c r="N21" s="221">
        <v>19</v>
      </c>
      <c r="O21" s="221">
        <v>10</v>
      </c>
      <c r="P21" s="219">
        <f t="shared" si="6"/>
        <v>90</v>
      </c>
      <c r="Q21" s="222">
        <f t="shared" si="7"/>
        <v>90</v>
      </c>
    </row>
    <row r="22" spans="3:17" ht="14.25" customHeight="1">
      <c r="C22" s="130"/>
      <c r="D22" s="155"/>
      <c r="E22" s="134" t="s">
        <v>115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3</v>
      </c>
      <c r="L22" s="221">
        <v>0</v>
      </c>
      <c r="M22" s="221">
        <v>3</v>
      </c>
      <c r="N22" s="221">
        <v>11</v>
      </c>
      <c r="O22" s="221">
        <v>28</v>
      </c>
      <c r="P22" s="219">
        <f t="shared" si="6"/>
        <v>45</v>
      </c>
      <c r="Q22" s="222">
        <f t="shared" si="7"/>
        <v>45</v>
      </c>
    </row>
    <row r="23" spans="3:17" ht="14.25" customHeight="1">
      <c r="C23" s="130"/>
      <c r="D23" s="155"/>
      <c r="E23" s="283" t="s">
        <v>108</v>
      </c>
      <c r="F23" s="285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116</v>
      </c>
      <c r="F24" s="136"/>
      <c r="G24" s="221">
        <v>1</v>
      </c>
      <c r="H24" s="221">
        <v>1</v>
      </c>
      <c r="I24" s="219">
        <f t="shared" si="5"/>
        <v>2</v>
      </c>
      <c r="J24" s="220">
        <v>0</v>
      </c>
      <c r="K24" s="229">
        <v>23</v>
      </c>
      <c r="L24" s="221">
        <v>44</v>
      </c>
      <c r="M24" s="221">
        <v>36</v>
      </c>
      <c r="N24" s="221">
        <v>17</v>
      </c>
      <c r="O24" s="221">
        <v>23</v>
      </c>
      <c r="P24" s="219">
        <f t="shared" si="6"/>
        <v>143</v>
      </c>
      <c r="Q24" s="222">
        <f t="shared" si="7"/>
        <v>145</v>
      </c>
    </row>
    <row r="25" spans="3:17" ht="14.25" customHeight="1">
      <c r="C25" s="130"/>
      <c r="D25" s="155"/>
      <c r="E25" s="283" t="s">
        <v>109</v>
      </c>
      <c r="F25" s="285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2</v>
      </c>
      <c r="L25" s="230">
        <v>0</v>
      </c>
      <c r="M25" s="230">
        <v>6</v>
      </c>
      <c r="N25" s="230">
        <v>2</v>
      </c>
      <c r="O25" s="230">
        <v>3</v>
      </c>
      <c r="P25" s="231">
        <f t="shared" si="6"/>
        <v>13</v>
      </c>
      <c r="Q25" s="234">
        <f t="shared" si="7"/>
        <v>13</v>
      </c>
    </row>
    <row r="26" spans="3:17" ht="14.25" customHeight="1" thickBot="1">
      <c r="C26" s="167"/>
      <c r="D26" s="168"/>
      <c r="E26" s="309" t="s">
        <v>110</v>
      </c>
      <c r="F26" s="310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1</v>
      </c>
      <c r="P26" s="237">
        <f t="shared" si="6"/>
        <v>1</v>
      </c>
      <c r="Q26" s="240">
        <f t="shared" si="7"/>
        <v>1</v>
      </c>
    </row>
    <row r="27" spans="3:17" ht="14.25" customHeight="1">
      <c r="C27" s="151" t="s">
        <v>118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120</v>
      </c>
      <c r="E28" s="132"/>
      <c r="F28" s="144"/>
      <c r="G28" s="218">
        <f aca="true" t="shared" si="8" ref="G28:P28">SUM(G29:G35)</f>
        <v>3960</v>
      </c>
      <c r="H28" s="221">
        <f t="shared" si="8"/>
        <v>13970</v>
      </c>
      <c r="I28" s="184">
        <f t="shared" si="8"/>
        <v>17930</v>
      </c>
      <c r="J28" s="185">
        <f t="shared" si="8"/>
        <v>0</v>
      </c>
      <c r="K28" s="228">
        <f t="shared" si="8"/>
        <v>4281460</v>
      </c>
      <c r="L28" s="221">
        <f t="shared" si="8"/>
        <v>6615300</v>
      </c>
      <c r="M28" s="221">
        <f t="shared" si="8"/>
        <v>8353878</v>
      </c>
      <c r="N28" s="221">
        <f t="shared" si="8"/>
        <v>9441820</v>
      </c>
      <c r="O28" s="221">
        <f t="shared" si="8"/>
        <v>11739920</v>
      </c>
      <c r="P28" s="184">
        <f t="shared" si="8"/>
        <v>40432378</v>
      </c>
      <c r="Q28" s="186">
        <f>SUM(Q29:Q35)</f>
        <v>40450308</v>
      </c>
    </row>
    <row r="29" spans="3:17" ht="14.25" customHeight="1">
      <c r="C29" s="130"/>
      <c r="D29" s="155"/>
      <c r="E29" s="134" t="s">
        <v>114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1470400</v>
      </c>
      <c r="L29" s="221">
        <v>3120240</v>
      </c>
      <c r="M29" s="221">
        <v>4422318</v>
      </c>
      <c r="N29" s="221">
        <v>5540340</v>
      </c>
      <c r="O29" s="221">
        <v>6066300</v>
      </c>
      <c r="P29" s="219">
        <f aca="true" t="shared" si="10" ref="P29:P35">SUM(J29:O29)</f>
        <v>20619598</v>
      </c>
      <c r="Q29" s="222">
        <f aca="true" t="shared" si="11" ref="Q29:Q35">I29+P29</f>
        <v>20619598</v>
      </c>
    </row>
    <row r="30" spans="3:17" ht="14.25" customHeight="1">
      <c r="C30" s="130"/>
      <c r="D30" s="165"/>
      <c r="E30" s="134" t="s">
        <v>31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2355900</v>
      </c>
      <c r="L30" s="221">
        <v>2841100</v>
      </c>
      <c r="M30" s="221">
        <v>3023810</v>
      </c>
      <c r="N30" s="221">
        <v>2483230</v>
      </c>
      <c r="O30" s="221">
        <v>1983890</v>
      </c>
      <c r="P30" s="219">
        <f t="shared" si="10"/>
        <v>12687930</v>
      </c>
      <c r="Q30" s="222">
        <f t="shared" si="11"/>
        <v>12687930</v>
      </c>
    </row>
    <row r="31" spans="3:17" ht="14.25" customHeight="1">
      <c r="C31" s="130"/>
      <c r="D31" s="155"/>
      <c r="E31" s="134" t="s">
        <v>115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151200</v>
      </c>
      <c r="L31" s="221">
        <v>162600</v>
      </c>
      <c r="M31" s="221">
        <v>345930</v>
      </c>
      <c r="N31" s="221">
        <v>1008220</v>
      </c>
      <c r="O31" s="221">
        <v>3254830</v>
      </c>
      <c r="P31" s="219">
        <f t="shared" si="10"/>
        <v>4922780</v>
      </c>
      <c r="Q31" s="222">
        <f>I31+P31</f>
        <v>4922780</v>
      </c>
    </row>
    <row r="32" spans="3:17" ht="14.25" customHeight="1">
      <c r="C32" s="130"/>
      <c r="D32" s="155"/>
      <c r="E32" s="283" t="s">
        <v>108</v>
      </c>
      <c r="F32" s="285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116</v>
      </c>
      <c r="F33" s="136"/>
      <c r="G33" s="221">
        <v>3960</v>
      </c>
      <c r="H33" s="221">
        <v>13970</v>
      </c>
      <c r="I33" s="219">
        <f t="shared" si="9"/>
        <v>17930</v>
      </c>
      <c r="J33" s="220">
        <v>0</v>
      </c>
      <c r="K33" s="229">
        <v>229000</v>
      </c>
      <c r="L33" s="221">
        <v>430300</v>
      </c>
      <c r="M33" s="221">
        <v>487060</v>
      </c>
      <c r="N33" s="221">
        <v>287060</v>
      </c>
      <c r="O33" s="221">
        <v>371840</v>
      </c>
      <c r="P33" s="219">
        <f t="shared" si="10"/>
        <v>1805260</v>
      </c>
      <c r="Q33" s="222">
        <f t="shared" si="11"/>
        <v>1823190</v>
      </c>
    </row>
    <row r="34" spans="3:17" ht="14.25" customHeight="1">
      <c r="C34" s="130"/>
      <c r="D34" s="155"/>
      <c r="E34" s="283" t="s">
        <v>109</v>
      </c>
      <c r="F34" s="285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74960</v>
      </c>
      <c r="L34" s="230">
        <v>61060</v>
      </c>
      <c r="M34" s="230">
        <v>74760</v>
      </c>
      <c r="N34" s="230">
        <v>122970</v>
      </c>
      <c r="O34" s="230">
        <v>54420</v>
      </c>
      <c r="P34" s="231">
        <f t="shared" si="10"/>
        <v>388170</v>
      </c>
      <c r="Q34" s="234">
        <f t="shared" si="11"/>
        <v>388170</v>
      </c>
    </row>
    <row r="35" spans="3:17" ht="14.25" customHeight="1">
      <c r="C35" s="130"/>
      <c r="D35" s="154"/>
      <c r="E35" s="300" t="s">
        <v>110</v>
      </c>
      <c r="F35" s="302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8640</v>
      </c>
      <c r="P35" s="194">
        <f t="shared" si="10"/>
        <v>8640</v>
      </c>
      <c r="Q35" s="196">
        <f t="shared" si="11"/>
        <v>8640</v>
      </c>
    </row>
    <row r="36" spans="3:17" ht="14.25" customHeight="1">
      <c r="C36" s="130"/>
      <c r="D36" s="166" t="s">
        <v>117</v>
      </c>
      <c r="E36" s="149"/>
      <c r="F36" s="144"/>
      <c r="G36" s="187">
        <f aca="true" t="shared" si="12" ref="G36:P36">SUM(G37:G43)</f>
        <v>2920</v>
      </c>
      <c r="H36" s="187">
        <f t="shared" si="12"/>
        <v>1460</v>
      </c>
      <c r="I36" s="189">
        <f t="shared" si="12"/>
        <v>4380</v>
      </c>
      <c r="J36" s="190">
        <f t="shared" si="12"/>
        <v>0</v>
      </c>
      <c r="K36" s="228">
        <f t="shared" si="12"/>
        <v>922350</v>
      </c>
      <c r="L36" s="187">
        <f t="shared" si="12"/>
        <v>1473540</v>
      </c>
      <c r="M36" s="187">
        <f t="shared" si="12"/>
        <v>1704630</v>
      </c>
      <c r="N36" s="187">
        <f t="shared" si="12"/>
        <v>1898000</v>
      </c>
      <c r="O36" s="187">
        <f t="shared" si="12"/>
        <v>1714820</v>
      </c>
      <c r="P36" s="189">
        <f t="shared" si="12"/>
        <v>7713340</v>
      </c>
      <c r="Q36" s="191">
        <f>SUM(Q37:Q43)</f>
        <v>7717720</v>
      </c>
    </row>
    <row r="37" spans="3:17" ht="14.25" customHeight="1">
      <c r="C37" s="130"/>
      <c r="D37" s="155"/>
      <c r="E37" s="134" t="s">
        <v>114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358500</v>
      </c>
      <c r="L37" s="221">
        <v>756360</v>
      </c>
      <c r="M37" s="221">
        <v>1223050</v>
      </c>
      <c r="N37" s="221">
        <v>1292580</v>
      </c>
      <c r="O37" s="221">
        <v>982270</v>
      </c>
      <c r="P37" s="219">
        <f aca="true" t="shared" si="14" ref="P37:P43">SUM(J37:O37)</f>
        <v>4612760</v>
      </c>
      <c r="Q37" s="222">
        <f aca="true" t="shared" si="15" ref="Q37:Q43">I37+P37</f>
        <v>4612760</v>
      </c>
    </row>
    <row r="38" spans="3:17" ht="14.25" customHeight="1">
      <c r="C38" s="130"/>
      <c r="D38" s="165"/>
      <c r="E38" s="134" t="s">
        <v>31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317680</v>
      </c>
      <c r="L38" s="221">
        <v>481560</v>
      </c>
      <c r="M38" s="221">
        <v>221800</v>
      </c>
      <c r="N38" s="221">
        <v>256970</v>
      </c>
      <c r="O38" s="221">
        <v>200880</v>
      </c>
      <c r="P38" s="219">
        <f t="shared" si="14"/>
        <v>1478890</v>
      </c>
      <c r="Q38" s="222">
        <f t="shared" si="15"/>
        <v>1478890</v>
      </c>
    </row>
    <row r="39" spans="3:17" ht="14.25" customHeight="1">
      <c r="C39" s="130"/>
      <c r="D39" s="155"/>
      <c r="E39" s="134" t="s">
        <v>115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78600</v>
      </c>
      <c r="L39" s="221">
        <v>0</v>
      </c>
      <c r="M39" s="221">
        <v>53700</v>
      </c>
      <c r="N39" s="221">
        <v>228480</v>
      </c>
      <c r="O39" s="221">
        <v>367060</v>
      </c>
      <c r="P39" s="219">
        <f t="shared" si="14"/>
        <v>727840</v>
      </c>
      <c r="Q39" s="222">
        <f>I39+P39</f>
        <v>727840</v>
      </c>
    </row>
    <row r="40" spans="3:17" ht="14.25" customHeight="1">
      <c r="C40" s="130"/>
      <c r="D40" s="155"/>
      <c r="E40" s="283" t="s">
        <v>108</v>
      </c>
      <c r="F40" s="285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116</v>
      </c>
      <c r="F41" s="136"/>
      <c r="G41" s="221">
        <v>2920</v>
      </c>
      <c r="H41" s="221">
        <v>1460</v>
      </c>
      <c r="I41" s="219">
        <f t="shared" si="13"/>
        <v>4380</v>
      </c>
      <c r="J41" s="220">
        <v>0</v>
      </c>
      <c r="K41" s="229">
        <v>157730</v>
      </c>
      <c r="L41" s="221">
        <v>235620</v>
      </c>
      <c r="M41" s="221">
        <v>187340</v>
      </c>
      <c r="N41" s="221">
        <v>110230</v>
      </c>
      <c r="O41" s="221">
        <v>154380</v>
      </c>
      <c r="P41" s="219">
        <f t="shared" si="14"/>
        <v>845300</v>
      </c>
      <c r="Q41" s="222">
        <f t="shared" si="15"/>
        <v>849680</v>
      </c>
    </row>
    <row r="42" spans="3:17" ht="14.25" customHeight="1">
      <c r="C42" s="130"/>
      <c r="D42" s="165"/>
      <c r="E42" s="283" t="s">
        <v>109</v>
      </c>
      <c r="F42" s="285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9840</v>
      </c>
      <c r="L42" s="221">
        <v>0</v>
      </c>
      <c r="M42" s="221">
        <v>18740</v>
      </c>
      <c r="N42" s="221">
        <v>9740</v>
      </c>
      <c r="O42" s="221">
        <v>7670</v>
      </c>
      <c r="P42" s="219">
        <f t="shared" si="14"/>
        <v>45990</v>
      </c>
      <c r="Q42" s="222">
        <f t="shared" si="15"/>
        <v>45990</v>
      </c>
    </row>
    <row r="43" spans="3:17" ht="14.25" customHeight="1">
      <c r="C43" s="151"/>
      <c r="D43" s="170"/>
      <c r="E43" s="300" t="s">
        <v>110</v>
      </c>
      <c r="F43" s="302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2560</v>
      </c>
      <c r="P43" s="194">
        <f t="shared" si="14"/>
        <v>2560</v>
      </c>
      <c r="Q43" s="196">
        <f t="shared" si="15"/>
        <v>2560</v>
      </c>
    </row>
    <row r="44" spans="3:17" ht="14.25" customHeight="1" thickBot="1">
      <c r="C44" s="156"/>
      <c r="D44" s="157" t="s">
        <v>83</v>
      </c>
      <c r="E44" s="157"/>
      <c r="F44" s="157"/>
      <c r="G44" s="212">
        <f aca="true" t="shared" si="16" ref="G44:P44">G28+G36</f>
        <v>6880</v>
      </c>
      <c r="H44" s="211">
        <f t="shared" si="16"/>
        <v>15430</v>
      </c>
      <c r="I44" s="213">
        <f t="shared" si="16"/>
        <v>22310</v>
      </c>
      <c r="J44" s="214">
        <f t="shared" si="16"/>
        <v>0</v>
      </c>
      <c r="K44" s="243">
        <f t="shared" si="16"/>
        <v>5203810</v>
      </c>
      <c r="L44" s="211">
        <f t="shared" si="16"/>
        <v>8088840</v>
      </c>
      <c r="M44" s="211">
        <f t="shared" si="16"/>
        <v>10058508</v>
      </c>
      <c r="N44" s="211">
        <f t="shared" si="16"/>
        <v>11339820</v>
      </c>
      <c r="O44" s="211">
        <f>O28+O36</f>
        <v>13454740</v>
      </c>
      <c r="P44" s="213">
        <f t="shared" si="16"/>
        <v>48145718</v>
      </c>
      <c r="Q44" s="215">
        <f>Q28+Q36</f>
        <v>48168028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I45" sqref="I45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121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5" t="s">
        <v>15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" customFormat="1" ht="24" customHeight="1">
      <c r="A4" s="315" t="str">
        <f>'様式１'!A5</f>
        <v>平成１９年８月月報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122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38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33</v>
      </c>
      <c r="H13" s="246" t="s">
        <v>34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35</v>
      </c>
      <c r="E14" s="56"/>
      <c r="F14" s="56"/>
      <c r="G14" s="254">
        <v>195</v>
      </c>
      <c r="H14" s="254">
        <v>319</v>
      </c>
      <c r="I14" s="311">
        <f>SUM(G14:H14)</f>
        <v>514</v>
      </c>
      <c r="J14" s="312"/>
      <c r="K14" s="36"/>
      <c r="L14" s="36"/>
    </row>
    <row r="15" spans="2:12" s="15" customFormat="1" ht="15.75" customHeight="1" thickBot="1">
      <c r="B15" s="36"/>
      <c r="C15" s="36"/>
      <c r="D15" s="59" t="s">
        <v>123</v>
      </c>
      <c r="E15" s="60"/>
      <c r="F15" s="60"/>
      <c r="G15" s="255">
        <v>1107996</v>
      </c>
      <c r="H15" s="255">
        <v>2894787</v>
      </c>
      <c r="I15" s="313">
        <f>SUM(G15:H15)</f>
        <v>4002783</v>
      </c>
      <c r="J15" s="314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124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33</v>
      </c>
      <c r="H18" s="246" t="s">
        <v>34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35</v>
      </c>
      <c r="E19" s="249"/>
      <c r="F19" s="56"/>
      <c r="G19" s="254">
        <v>73</v>
      </c>
      <c r="H19" s="254">
        <v>326</v>
      </c>
      <c r="I19" s="311">
        <f>SUM(G19:H19)</f>
        <v>399</v>
      </c>
      <c r="J19" s="312"/>
      <c r="K19" s="36"/>
      <c r="L19" s="36"/>
    </row>
    <row r="20" spans="2:12" s="15" customFormat="1" ht="15.75" customHeight="1" thickBot="1">
      <c r="B20" s="36"/>
      <c r="C20" s="36"/>
      <c r="D20" s="59" t="s">
        <v>123</v>
      </c>
      <c r="E20" s="60"/>
      <c r="F20" s="60"/>
      <c r="G20" s="255">
        <v>613352</v>
      </c>
      <c r="H20" s="255">
        <v>2203640</v>
      </c>
      <c r="I20" s="313">
        <f>SUM(G20:H20)</f>
        <v>2816992</v>
      </c>
      <c r="J20" s="314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125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33</v>
      </c>
      <c r="H23" s="246" t="s">
        <v>34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35</v>
      </c>
      <c r="E24" s="249"/>
      <c r="F24" s="249"/>
      <c r="G24" s="254">
        <v>66</v>
      </c>
      <c r="H24" s="254">
        <v>1646</v>
      </c>
      <c r="I24" s="311">
        <f>SUM(G24:H24)</f>
        <v>1712</v>
      </c>
      <c r="J24" s="312"/>
      <c r="K24" s="36"/>
      <c r="L24" s="36"/>
    </row>
    <row r="25" spans="2:12" s="15" customFormat="1" ht="15.75" customHeight="1" thickBot="1">
      <c r="B25" s="36"/>
      <c r="C25" s="36"/>
      <c r="D25" s="59" t="s">
        <v>123</v>
      </c>
      <c r="E25" s="60"/>
      <c r="F25" s="60"/>
      <c r="G25" s="255">
        <v>713722</v>
      </c>
      <c r="H25" s="255">
        <v>19888994</v>
      </c>
      <c r="I25" s="313">
        <f>SUM(G25:H25)</f>
        <v>20602716</v>
      </c>
      <c r="J25" s="314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126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33</v>
      </c>
      <c r="H28" s="246" t="s">
        <v>34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35</v>
      </c>
      <c r="E29" s="56"/>
      <c r="F29" s="56"/>
      <c r="G29" s="254">
        <v>6</v>
      </c>
      <c r="H29" s="254">
        <v>29</v>
      </c>
      <c r="I29" s="311">
        <f>SUM(G29:H29)</f>
        <v>35</v>
      </c>
      <c r="J29" s="312"/>
      <c r="K29" s="36"/>
      <c r="L29" s="36"/>
    </row>
    <row r="30" spans="2:12" s="15" customFormat="1" ht="15.75" customHeight="1" thickBot="1">
      <c r="B30" s="36"/>
      <c r="C30" s="36"/>
      <c r="D30" s="59" t="s">
        <v>123</v>
      </c>
      <c r="E30" s="60"/>
      <c r="F30" s="60"/>
      <c r="G30" s="255">
        <v>43630</v>
      </c>
      <c r="H30" s="255">
        <v>390601</v>
      </c>
      <c r="I30" s="313">
        <f>SUM(G30:H30)</f>
        <v>434231</v>
      </c>
      <c r="J30" s="314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127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33</v>
      </c>
      <c r="H33" s="246" t="s">
        <v>34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35</v>
      </c>
      <c r="E34" s="249"/>
      <c r="F34" s="56"/>
      <c r="G34" s="254">
        <f>G14+G19+G24+G29</f>
        <v>340</v>
      </c>
      <c r="H34" s="254">
        <f>H14+H19+H24+H29</f>
        <v>2320</v>
      </c>
      <c r="I34" s="311">
        <f>SUM(G34:H34)</f>
        <v>2660</v>
      </c>
      <c r="J34" s="312"/>
      <c r="K34" s="36"/>
      <c r="L34" s="36"/>
    </row>
    <row r="35" spans="2:12" s="15" customFormat="1" ht="15.75" customHeight="1" thickBot="1">
      <c r="B35" s="36"/>
      <c r="C35" s="36"/>
      <c r="D35" s="59" t="s">
        <v>123</v>
      </c>
      <c r="E35" s="60"/>
      <c r="F35" s="60"/>
      <c r="G35" s="255">
        <f>G15+G20+G25+G30</f>
        <v>2478700</v>
      </c>
      <c r="H35" s="255">
        <f>H15+H20+H25+H30</f>
        <v>25378022</v>
      </c>
      <c r="I35" s="313">
        <f>SUM(G35:H35)</f>
        <v>27856722</v>
      </c>
      <c r="J35" s="314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128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129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33</v>
      </c>
      <c r="H39" s="246" t="s">
        <v>34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35</v>
      </c>
      <c r="E40" s="249"/>
      <c r="F40" s="56"/>
      <c r="G40" s="254">
        <v>6</v>
      </c>
      <c r="H40" s="254">
        <v>8</v>
      </c>
      <c r="I40" s="311">
        <f>SUM(G40:H40)</f>
        <v>14</v>
      </c>
      <c r="J40" s="312"/>
      <c r="K40" s="244"/>
      <c r="L40" s="244"/>
    </row>
    <row r="41" spans="1:12" ht="15.75" customHeight="1" thickBot="1">
      <c r="A41" s="244"/>
      <c r="B41" s="244"/>
      <c r="C41" s="36"/>
      <c r="D41" s="59" t="s">
        <v>123</v>
      </c>
      <c r="E41" s="60"/>
      <c r="F41" s="60"/>
      <c r="G41" s="255">
        <v>44911</v>
      </c>
      <c r="H41" s="255">
        <v>58193</v>
      </c>
      <c r="I41" s="313">
        <f>SUM(G41:H41)</f>
        <v>103104</v>
      </c>
      <c r="J41" s="314"/>
      <c r="K41" s="244"/>
      <c r="L41" s="244"/>
    </row>
    <row r="42" ht="15.75" customHeight="1"/>
    <row r="43" spans="3:10" ht="15.75" customHeight="1">
      <c r="C43" s="11" t="s">
        <v>130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131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33</v>
      </c>
      <c r="H45" s="246" t="s">
        <v>34</v>
      </c>
      <c r="I45" s="246" t="s">
        <v>2</v>
      </c>
      <c r="J45" s="247"/>
    </row>
    <row r="46" spans="3:10" ht="15.75" customHeight="1">
      <c r="C46" s="36"/>
      <c r="D46" s="55" t="s">
        <v>35</v>
      </c>
      <c r="E46" s="249"/>
      <c r="F46" s="56"/>
      <c r="G46" s="254">
        <v>0</v>
      </c>
      <c r="H46" s="254">
        <v>0</v>
      </c>
      <c r="I46" s="311">
        <f>SUM(G46:H46)</f>
        <v>0</v>
      </c>
      <c r="J46" s="312"/>
    </row>
    <row r="47" spans="3:10" ht="15.75" customHeight="1" thickBot="1">
      <c r="C47" s="36"/>
      <c r="D47" s="59" t="s">
        <v>123</v>
      </c>
      <c r="E47" s="60"/>
      <c r="F47" s="60"/>
      <c r="G47" s="255">
        <v>0</v>
      </c>
      <c r="H47" s="255">
        <v>0</v>
      </c>
      <c r="I47" s="313">
        <f>SUM(G47:H47)</f>
        <v>0</v>
      </c>
      <c r="J47" s="314"/>
    </row>
    <row r="48" ht="15.75" customHeight="1"/>
  </sheetData>
  <mergeCells count="16">
    <mergeCell ref="I40:J40"/>
    <mergeCell ref="I41:J41"/>
    <mergeCell ref="I46:J46"/>
    <mergeCell ref="I47:J47"/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2007-09-25T02:46:33Z</cp:lastPrinted>
  <dcterms:created xsi:type="dcterms:W3CDTF">2006-12-27T00:16:47Z</dcterms:created>
  <dcterms:modified xsi:type="dcterms:W3CDTF">2007-09-25T02:54:08Z</dcterms:modified>
  <cp:category/>
  <cp:version/>
  <cp:contentType/>
  <cp:contentStatus/>
</cp:coreProperties>
</file>