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790" tabRatio="1000" activeTab="0"/>
  </bookViews>
  <sheets>
    <sheet name="表紙" sheetId="1" r:id="rId1"/>
    <sheet name="目次" sheetId="2" r:id="rId2"/>
    <sheet name="介護保険制度の沿革" sheetId="3" r:id="rId3"/>
    <sheet name="事務体制" sheetId="4" r:id="rId4"/>
    <sheet name="被保険者等の状況" sheetId="5" r:id="rId5"/>
    <sheet name="要介護認定の状況" sheetId="6" r:id="rId6"/>
    <sheet name="介護サービス費の状況" sheetId="7" r:id="rId7"/>
    <sheet name="保険料の状況" sheetId="8" r:id="rId8"/>
    <sheet name="地域支援事業の状況" sheetId="9" r:id="rId9"/>
    <sheet name="特別会計決算の状況" sheetId="10" r:id="rId10"/>
    <sheet name="条例" sheetId="11" r:id="rId11"/>
    <sheet name="規則" sheetId="12" r:id="rId12"/>
    <sheet name="年報表紙" sheetId="13" r:id="rId13"/>
    <sheet name="様式１" sheetId="14" r:id="rId14"/>
    <sheet name="様式１の２" sheetId="15" r:id="rId15"/>
    <sheet name="様式１の３" sheetId="16" r:id="rId16"/>
    <sheet name="様式１の４" sheetId="17" r:id="rId17"/>
    <sheet name="様式１の５" sheetId="18" r:id="rId18"/>
    <sheet name="様式２" sheetId="19" r:id="rId19"/>
    <sheet name="様式２の２" sheetId="20" r:id="rId20"/>
    <sheet name="様式２の３" sheetId="21" r:id="rId21"/>
    <sheet name="様式２の４" sheetId="22" r:id="rId22"/>
    <sheet name="様式２の５" sheetId="23" r:id="rId23"/>
    <sheet name="様式２の６" sheetId="24" r:id="rId24"/>
    <sheet name="様式２の７" sheetId="25" r:id="rId25"/>
    <sheet name="様式３" sheetId="26" r:id="rId26"/>
    <sheet name="様式４" sheetId="27" r:id="rId27"/>
  </sheets>
  <definedNames>
    <definedName name="_xlnm.Print_Area" localSheetId="6">'介護サービス費の状況'!$A$1:$AH$107</definedName>
    <definedName name="_xlnm.Print_Area" localSheetId="11">'規則'!$A$1:$AG$266</definedName>
    <definedName name="_xlnm.Print_Area" localSheetId="3">'事務体制'!$A$1:$AG$120</definedName>
    <definedName name="_xlnm.Print_Area" localSheetId="10">'条例'!$A$1:$AG$329</definedName>
    <definedName name="_xlnm.Print_Area" localSheetId="9">'特別会計決算の状況'!$A$1:$BC$55</definedName>
    <definedName name="_xlnm.Print_Area" localSheetId="12">'年報表紙'!$A$1:$N$31</definedName>
    <definedName name="_xlnm.Print_Area" localSheetId="7">'保険料の状況'!$A$1:$AO$83</definedName>
    <definedName name="_xlnm.Print_Area" localSheetId="24">'様式２の７'!$A$1:$N$60</definedName>
    <definedName name="_xlnm.Print_Area" localSheetId="25">'様式３'!$A$1:$J$29</definedName>
    <definedName name="_xlnm.Print_Area" localSheetId="26">'様式４'!$A$1:$J$48</definedName>
    <definedName name="_xlnm.Print_Titles" localSheetId="17">'様式１の５'!$1:$6</definedName>
    <definedName name="_xlnm.Print_Titles" localSheetId="18">'様式２'!$1:$7</definedName>
    <definedName name="_xlnm.Print_Titles" localSheetId="19">'様式２の２'!$1:$7</definedName>
    <definedName name="_xlnm.Print_Titles" localSheetId="20">'様式２の３'!$1:$7</definedName>
    <definedName name="_xlnm.Print_Titles" localSheetId="21">'様式２の４'!$1:$7</definedName>
    <definedName name="_xlnm.Print_Titles" localSheetId="24">'様式２の７'!$1:$7</definedName>
    <definedName name="SEARCH_TOP1" localSheetId="10">'条例'!#REF!</definedName>
    <definedName name="SEARCH_TOP2" localSheetId="11">'規則'!#REF!</definedName>
  </definedNames>
  <calcPr fullCalcOnLoad="1"/>
</workbook>
</file>

<file path=xl/comments27.xml><?xml version="1.0" encoding="utf-8"?>
<comments xmlns="http://schemas.openxmlformats.org/spreadsheetml/2006/main">
  <authors>
    <author>西宮市</author>
  </authors>
  <commentList>
    <comment ref="H11" authorId="0">
      <text>
        <r>
          <rPr>
            <sz val="9"/>
            <rFont val="ＭＳ Ｐゴシック"/>
            <family val="3"/>
          </rPr>
          <t>様式3の支払済額累計と一致する。下の３つも同じ。</t>
        </r>
      </text>
    </comment>
  </commentList>
</comments>
</file>

<file path=xl/sharedStrings.xml><?xml version="1.0" encoding="utf-8"?>
<sst xmlns="http://schemas.openxmlformats.org/spreadsheetml/2006/main" count="2769" uniqueCount="1539">
  <si>
    <t>単位：人・円</t>
  </si>
  <si>
    <t>第１号被保険者保険料</t>
  </si>
  <si>
    <t>平成 9年10月 1日</t>
  </si>
  <si>
    <t>西宮市介護従事者処遇改善臨時特例基金条例施行</t>
  </si>
  <si>
    <t>平成18年 4月</t>
  </si>
  <si>
    <t>平成20年 3月</t>
  </si>
  <si>
    <t>C=B/A</t>
  </si>
  <si>
    <t>E=B/G</t>
  </si>
  <si>
    <t>特定福祉用具購入</t>
  </si>
  <si>
    <t>４，９７０</t>
  </si>
  <si>
    <t>１０，４００</t>
  </si>
  <si>
    <t>居宅介護支援</t>
  </si>
  <si>
    <t>特定施設入居者生活介護</t>
  </si>
  <si>
    <t>夜間対応型訪問介護</t>
  </si>
  <si>
    <t>小規模多機能型居宅介護</t>
  </si>
  <si>
    <t>認知症対応型通所介護</t>
  </si>
  <si>
    <t>回数・人数等</t>
  </si>
  <si>
    <t>介護予防マネジメント</t>
  </si>
  <si>
    <t>総合相談・支援事業</t>
  </si>
  <si>
    <t>高齢者虐待防止ネットワーク</t>
  </si>
  <si>
    <t>うち、マネジメント実施数</t>
  </si>
  <si>
    <t>２　省令第83条第１項第２号、第３号及び第４号又は省令第97条第１項第２号、第３号及び第４号に規定する特別の事情</t>
  </si>
  <si>
    <t>　100分の95</t>
  </si>
  <si>
    <t>　(1)　二以上の特別の事情があるときは、給付割合の最も高い規定のみを適用する。</t>
  </si>
  <si>
    <t>　(4)　この表の２の項に規定する特別の事情は、条例第11条第１項の規定により当該年度分の保険料の減免を受</t>
  </si>
  <si>
    <t>　　けていることとする。</t>
  </si>
  <si>
    <t>　(5)　この表は、法第51条の３第２項に規定する特定入所者介護サービス費、法第51条の４第２項に規定する特例</t>
  </si>
  <si>
    <t>　　特定入所者介護サービス費、法第61条の３第２項に規定する特定入所者介護予防サービス費及び法第61条の</t>
  </si>
  <si>
    <t xml:space="preserve"> 減　　　額</t>
  </si>
  <si>
    <r>
      <t>　 認定件数</t>
    </r>
    <r>
      <rPr>
        <sz val="6"/>
        <rFont val="ＭＳ ゴシック"/>
        <family val="3"/>
      </rPr>
      <t>(当年度末現在)</t>
    </r>
  </si>
  <si>
    <r>
      <t>認定件数</t>
    </r>
    <r>
      <rPr>
        <sz val="6"/>
        <rFont val="ＭＳ ゴシック"/>
        <family val="3"/>
      </rPr>
      <t>(当年度末現在)</t>
    </r>
  </si>
  <si>
    <t xml:space="preserve"> 免　　　除</t>
  </si>
  <si>
    <t>世帯全員が
市民税非課税</t>
  </si>
  <si>
    <t>老齢福祉年金受給者等</t>
  </si>
  <si>
    <t>利用者負担段階区分</t>
  </si>
  <si>
    <t>低所得者Ⅰ</t>
  </si>
  <si>
    <t>低所得者Ⅱ</t>
  </si>
  <si>
    <t>高額医療合算
介護サービス</t>
  </si>
  <si>
    <t>１２６万円</t>
  </si>
  <si>
    <t>６７万円</t>
  </si>
  <si>
    <t>３４万円</t>
  </si>
  <si>
    <t>５６万円</t>
  </si>
  <si>
    <t>３１万円</t>
  </si>
  <si>
    <t>１９万円</t>
  </si>
  <si>
    <t>高額医療合算介護サービス費</t>
  </si>
  <si>
    <t>(10) 介護老人福祉施設旧措置入所者に係る減額・免除認定（再掲：第２号被保険者分）</t>
  </si>
  <si>
    <t>（様式１の３)</t>
  </si>
  <si>
    <t>（様式１の４)</t>
  </si>
  <si>
    <t xml:space="preserve"> 食費のみ減額</t>
  </si>
  <si>
    <t xml:space="preserve"> 居住費のみ減額</t>
  </si>
  <si>
    <t xml:space="preserve"> 食費及び居住費の減額</t>
  </si>
  <si>
    <t>１号被保険者</t>
  </si>
  <si>
    <t>２号被保険者</t>
  </si>
  <si>
    <t>介護予防サービス等諸費</t>
  </si>
  <si>
    <r>
      <t>地域支援事業交付金</t>
    </r>
    <r>
      <rPr>
        <sz val="8"/>
        <rFont val="ＭＳ ゴシック"/>
        <family val="3"/>
      </rPr>
      <t>（介護予防事業）</t>
    </r>
  </si>
  <si>
    <r>
      <t>地域支援事業交付金</t>
    </r>
    <r>
      <rPr>
        <sz val="8"/>
        <rFont val="ＭＳ ゴシック"/>
        <family val="3"/>
      </rPr>
      <t>（包括的支援事業・任意事業）</t>
    </r>
  </si>
  <si>
    <t>支出金</t>
  </si>
  <si>
    <t>国庫</t>
  </si>
  <si>
    <t>支払基金</t>
  </si>
  <si>
    <t>　ず、51,900円とする。［８］</t>
  </si>
  <si>
    <r>
      <t>第4条</t>
    </r>
    <r>
      <rPr>
        <sz val="10"/>
        <color indexed="10"/>
        <rFont val="ＭＳ Ｐゴシック"/>
        <family val="3"/>
      </rPr>
      <t>　令附則第17条第１項及び第２項（同条第３項及び第４項において準用する場合を含む。以下同じ。）に規定</t>
    </r>
  </si>
  <si>
    <t>　する第１号被保険者の平成24年度から平成26年度までの各年度における保険料率は、第５条の規定にかかわら</t>
  </si>
  <si>
    <t>２　平成24年度から平成26年度までの各年度において、保険料の賦課期日後に令附則第17条第２項の規定を適用</t>
  </si>
  <si>
    <t>　されるに至った第１号被保険者に係る保険料の額の算定については、前条第２項の規定を準用する。［８］</t>
  </si>
  <si>
    <t>　（平成24年度から平成26年度までの各年度における保険料率の特例等）［８］</t>
  </si>
  <si>
    <t>２　平成24年度から平成26年度までの各年度において、保険料の賦課期日後に令附則第16条第２項の規定を適用</t>
  </si>
  <si>
    <t>福祉用具・住宅改修サービス</t>
  </si>
  <si>
    <t>第１号
被保険者
１人当り
給付額</t>
  </si>
  <si>
    <t>徴収金等
累計</t>
  </si>
  <si>
    <t>１件当り
給付額</t>
  </si>
  <si>
    <t>　この規則は、公布の日から施行し、平成13年10月１日から適用する。</t>
  </si>
  <si>
    <t>（様式２の２）</t>
  </si>
  <si>
    <t>居宅介護支援</t>
  </si>
  <si>
    <t>西宮市／介護保険事業概要</t>
  </si>
  <si>
    <t>《　目　次　》</t>
  </si>
  <si>
    <t>Ⅰ</t>
  </si>
  <si>
    <t>Ⅱ</t>
  </si>
  <si>
    <t>Ⅲ</t>
  </si>
  <si>
    <t>Ⅳ</t>
  </si>
  <si>
    <t>Ⅴ</t>
  </si>
  <si>
    <t>Ⅵ</t>
  </si>
  <si>
    <t>（様式２の７）</t>
  </si>
  <si>
    <t>Ⅶ</t>
  </si>
  <si>
    <t>介護保険制度の沿革</t>
  </si>
  <si>
    <t>事務体制</t>
  </si>
  <si>
    <t>＜歳入＞</t>
  </si>
  <si>
    <t>介護保険料</t>
  </si>
  <si>
    <t>国庫支出金</t>
  </si>
  <si>
    <t>国庫負担金</t>
  </si>
  <si>
    <t>介護給付費負担金</t>
  </si>
  <si>
    <t>国庫補助金</t>
  </si>
  <si>
    <t>調整交付金</t>
  </si>
  <si>
    <t>支払基金交付金</t>
  </si>
  <si>
    <t>県支出金</t>
  </si>
  <si>
    <t>県負担金</t>
  </si>
  <si>
    <t>　この条例中第１条から第３条までの規定は平成21年10月１日から〔中略〕施行する。</t>
  </si>
  <si>
    <t>(8) 食費・居住費に係る負担限度額認定（再掲：第２号被保険者分）</t>
  </si>
  <si>
    <t>(9) 利用者負担減額・免除認定（再掲：第２号被保険者分）</t>
  </si>
  <si>
    <t>延相談件数</t>
  </si>
  <si>
    <t>ネットワーク会議開催数</t>
  </si>
  <si>
    <t>団体担当チーム</t>
  </si>
  <si>
    <t>３５，８３０</t>
  </si>
  <si>
    <t>A</t>
  </si>
  <si>
    <t>B</t>
  </si>
  <si>
    <t>認定調査支援チーム</t>
  </si>
  <si>
    <t>健康づくり支援チーム</t>
  </si>
  <si>
    <t>1. 被保険者の資格管理に関すること。</t>
  </si>
  <si>
    <t>2. 被保険者証の交付及び回収に関すること。</t>
  </si>
  <si>
    <t>3. 保険料の賦課及び徴収に関すること。</t>
  </si>
  <si>
    <t>4. 保険給付に関すること。</t>
  </si>
  <si>
    <t>5. 保険料率算定に関すること。</t>
  </si>
  <si>
    <t>6. 国、県負担金その他補助金、支払基金交付金に関すること。</t>
  </si>
  <si>
    <t>7. 財政安定化基金に関すること。</t>
  </si>
  <si>
    <t>8. 介護従事者処遇改善臨時特例基金に関すること。</t>
  </si>
  <si>
    <t>9. 高齢者の低所得利用者対策事業に関すること。</t>
  </si>
  <si>
    <t>10. 介護保険事業計画の作成及び施策の調整に関すること。</t>
  </si>
  <si>
    <t>11. 介護保険制度の広報及び啓発に関すること。</t>
  </si>
  <si>
    <t>12. 介護保険の相談に関すること。</t>
  </si>
  <si>
    <t>13. 介護保険システムに関すること。</t>
  </si>
  <si>
    <t>1. 介護保険事業計画の作成及び施策の調整に関すること。</t>
  </si>
  <si>
    <t>2. 福祉情報システムの運用に関すること。</t>
  </si>
  <si>
    <t>3. 高齢者福祉サービスの相談及び助言に関すること。</t>
  </si>
  <si>
    <t>4. 高齢者福祉サービスに係る関係団体等への助成等に関すること。</t>
  </si>
  <si>
    <t>5. 高齢者等サービス調整事務に関すること。</t>
  </si>
  <si>
    <t>6. 養護老人ホーム等の入所措置及び費用の徴収に関すること。</t>
  </si>
  <si>
    <t>7. 在宅福祉サービスの措置に関すること。</t>
  </si>
  <si>
    <r>
      <t>地域支援事業繰入金</t>
    </r>
    <r>
      <rPr>
        <sz val="8"/>
        <rFont val="ＭＳ ゴシック"/>
        <family val="3"/>
      </rPr>
      <t>（介護予防事業）</t>
    </r>
  </si>
  <si>
    <r>
      <t>地域支援事業繰入金</t>
    </r>
    <r>
      <rPr>
        <sz val="8"/>
        <rFont val="ＭＳ ゴシック"/>
        <family val="3"/>
      </rPr>
      <t>（包括的支援事業・任意事業）</t>
    </r>
  </si>
  <si>
    <t>※歳入の介護保険料について、年報の様式では保険料還付
　未済額をこの項目で報告することになっているため、13
　ページの決算状況の額とは異なります。</t>
  </si>
  <si>
    <t>西宮市介護保険条例・施行規則</t>
  </si>
  <si>
    <t>５-（２）</t>
  </si>
  <si>
    <t>　（施行期日）</t>
  </si>
  <si>
    <t>地域支援事業チーム</t>
  </si>
  <si>
    <t>介護予防事業</t>
  </si>
  <si>
    <t>事業名等</t>
  </si>
  <si>
    <t>事業額</t>
  </si>
  <si>
    <t>受益者負担・
利用料収入等</t>
  </si>
  <si>
    <t>① 介護予防事業</t>
  </si>
  <si>
    <t>区分変更申請</t>
  </si>
  <si>
    <t>要支援者の要介護申請</t>
  </si>
  <si>
    <t>　当該年度分の保険料の３分の１に相当する額</t>
  </si>
  <si>
    <t>ク　その他上記の事由に類する事由があるとき</t>
  </si>
  <si>
    <t>　　ときとみなす。</t>
  </si>
  <si>
    <t>訪問型介護予防事業</t>
  </si>
  <si>
    <t>介護相談員派遣事業</t>
  </si>
  <si>
    <t>家族介護慰労事業</t>
  </si>
  <si>
    <t xml:space="preserve"> 主な介護予防事業の実施状況</t>
  </si>
  <si>
    <t>介護サービス費の状況</t>
  </si>
  <si>
    <t>保険料の状況</t>
  </si>
  <si>
    <t>介護保険特別会計決算の状況</t>
  </si>
  <si>
    <t>ページ</t>
  </si>
  <si>
    <t>・・・・・・・・・・・・・・・・・・・・・・・・・・・</t>
  </si>
  <si>
    <t>不納欠損額</t>
  </si>
  <si>
    <t>平成 8年 6月10日</t>
  </si>
  <si>
    <t>老人保健福祉審議会</t>
  </si>
  <si>
    <t>「介護保険制度案大綱」について答申</t>
  </si>
  <si>
    <t>「介護保険関連三法案」提出（継続審議に）</t>
  </si>
  <si>
    <t>平成 8年11月29日</t>
  </si>
  <si>
    <t>合計所得金額＋課税年金
収入金額が80万円以下</t>
  </si>
  <si>
    <t>390円</t>
  </si>
  <si>
    <t>420円</t>
  </si>
  <si>
    <t>490円</t>
  </si>
  <si>
    <t>300円</t>
  </si>
  <si>
    <t>0円</t>
  </si>
  <si>
    <t>＜歳出＞</t>
  </si>
  <si>
    <t xml:space="preserve"> </t>
  </si>
  <si>
    <t>介護保険法・介護保険法施行法公布</t>
  </si>
  <si>
    <t>介護保険担当課長設置（担当職員３人）</t>
  </si>
  <si>
    <t>介護保険担当部長設置（担当職員７人）</t>
  </si>
  <si>
    <t>準備要介護認定の開始</t>
  </si>
  <si>
    <t>（再掲）</t>
  </si>
  <si>
    <t>＜区分支給限度基準額＞</t>
  </si>
  <si>
    <t>単位／月</t>
  </si>
  <si>
    <t>１６，５８０</t>
  </si>
  <si>
    <t>（西宮市条例第50号）</t>
  </si>
  <si>
    <t>（様式２）</t>
  </si>
  <si>
    <t>（単位：世帯）</t>
  </si>
  <si>
    <t>（単位：人）</t>
  </si>
  <si>
    <t>（単位：円）</t>
  </si>
  <si>
    <t>減免の額</t>
  </si>
  <si>
    <t>　(1)　二以上の減免理由があるときは、減免の額の最も多い規定のみを適用する。</t>
  </si>
  <si>
    <t>　　基づき、市長が行う。</t>
  </si>
  <si>
    <t>西宮市介護保険条例改正</t>
  </si>
  <si>
    <t>地域密着型サービス</t>
  </si>
  <si>
    <t>認知症対応型通所介護</t>
  </si>
  <si>
    <t>小規模多機能型居宅介護</t>
  </si>
  <si>
    <t>地域密着型特定施設入居者生活介護</t>
  </si>
  <si>
    <t>地域密着型介護老人福祉施設入所者生活介護</t>
  </si>
  <si>
    <t>地域支援事業実施</t>
  </si>
  <si>
    <t>訪問サービス</t>
  </si>
  <si>
    <t>標準割合</t>
  </si>
  <si>
    <t>四分の二</t>
  </si>
  <si>
    <t>四分の三</t>
  </si>
  <si>
    <t>四分の四</t>
  </si>
  <si>
    <t>四分の五</t>
  </si>
  <si>
    <t>四分の六</t>
  </si>
  <si>
    <t>第６段階</t>
  </si>
  <si>
    <r>
      <t>［１］［３］［５］</t>
    </r>
    <r>
      <rPr>
        <sz val="10"/>
        <color indexed="10"/>
        <rFont val="ＭＳ Ｐゴシック"/>
        <family val="3"/>
      </rPr>
      <t>［８］</t>
    </r>
  </si>
  <si>
    <r>
      <t>　基準割合に0.1パーセント未満の端数があるときは、これを切り捨てる。）とする。［７］</t>
    </r>
    <r>
      <rPr>
        <sz val="10"/>
        <color indexed="10"/>
        <rFont val="ＭＳ Ｐゴシック"/>
        <family val="3"/>
      </rPr>
      <t>［８］</t>
    </r>
  </si>
  <si>
    <r>
      <t>　　　</t>
    </r>
    <r>
      <rPr>
        <b/>
        <sz val="10"/>
        <color indexed="10"/>
        <rFont val="ＭＳ Ｐゴシック"/>
        <family val="3"/>
      </rPr>
      <t>付　則</t>
    </r>
    <r>
      <rPr>
        <sz val="10"/>
        <color indexed="10"/>
        <rFont val="ＭＳ Ｐゴシック"/>
        <family val="3"/>
      </rPr>
      <t>（平成24年３月29日西宮市条例第35号［８］）</t>
    </r>
  </si>
  <si>
    <t>２　 改正後の第５条の規定は、平成24年度以後の年度分の保険料から適用し、平成23年度以前の年度分の保険料</t>
  </si>
  <si>
    <t>　　については、なお従前の例による。</t>
  </si>
  <si>
    <r>
      <t>　　　　　</t>
    </r>
    <r>
      <rPr>
        <sz val="10"/>
        <color indexed="10"/>
        <rFont val="ＭＳ Ｐゴシック"/>
        <family val="3"/>
      </rPr>
      <t>平成24年3月29日　条例35号［８］</t>
    </r>
  </si>
  <si>
    <t>　　　［８］</t>
  </si>
  <si>
    <t>介護療養型医療施設</t>
  </si>
  <si>
    <t>人口</t>
  </si>
  <si>
    <t>第１号被保険者</t>
  </si>
  <si>
    <t>第１号被保険者</t>
  </si>
  <si>
    <t>65歳～75歳未満</t>
  </si>
  <si>
    <t>75歳以上</t>
  </si>
  <si>
    <t>住所地特例者</t>
  </si>
  <si>
    <t>高齢化率</t>
  </si>
  <si>
    <t>※ 事業状況報告のうち、以下の様式については該当がないため掲載しておりません。</t>
  </si>
  <si>
    <t>○</t>
  </si>
  <si>
    <t>様式２の８</t>
  </si>
  <si>
    <t>様式４の２</t>
  </si>
  <si>
    <t>市町村特別給付（当年度累計）</t>
  </si>
  <si>
    <t>：</t>
  </si>
  <si>
    <t>介護サービス事業勘定</t>
  </si>
  <si>
    <t>（平成20年度における保険料激変緩和措置の継続）</t>
  </si>
  <si>
    <t>　　　　　　　　　　医療保険
　所得区分</t>
  </si>
  <si>
    <t xml:space="preserve"> 第１号被保
 険者１人当
 たりの額</t>
  </si>
  <si>
    <t>650円</t>
  </si>
  <si>
    <t>320円</t>
  </si>
  <si>
    <t>820円</t>
  </si>
  <si>
    <t>1,310円</t>
  </si>
  <si>
    <t>1,640円</t>
  </si>
  <si>
    <t>介護保険制度開始</t>
  </si>
  <si>
    <t>増減率(Ｂ/Ａ)</t>
  </si>
  <si>
    <t>特定入所者サービス</t>
  </si>
  <si>
    <t>介護給付費／居宅</t>
  </si>
  <si>
    <t>介護給付費／施設</t>
  </si>
  <si>
    <t>介護老人福祉施設</t>
  </si>
  <si>
    <t>平成15～
17年度</t>
  </si>
  <si>
    <t>受給者数</t>
  </si>
  <si>
    <t>人数・件数</t>
  </si>
  <si>
    <t>特定入所者介護サービス等費</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</si>
  <si>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</si>
  <si>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</si>
  <si>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</si>
  <si>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要支援１</t>
  </si>
  <si>
    <t>要支援２</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</si>
  <si>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</si>
  <si>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</si>
  <si>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</si>
  <si>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地域密着型介護老人福祉施設
入所者生活介護</t>
  </si>
  <si>
    <t>地域密着型介護老人福祉施設
入所者生活介護</t>
  </si>
  <si>
    <t>（様式２の５）</t>
  </si>
  <si>
    <t>（様式２の６）</t>
  </si>
  <si>
    <t>② 第２号被保険者分（再掲）</t>
  </si>
  <si>
    <t>地域密着型介護老人福祉施設
入所者生活介護</t>
  </si>
  <si>
    <t>　 65歳～75歳未満</t>
  </si>
  <si>
    <t>　 75歳以上</t>
  </si>
  <si>
    <t>　 第１号被保険者</t>
  </si>
  <si>
    <t>　 第２号被保険者</t>
  </si>
  <si>
    <t>第２段階</t>
  </si>
  <si>
    <t>第３段階</t>
  </si>
  <si>
    <t>第４段階</t>
  </si>
  <si>
    <t>第５段階</t>
  </si>
  <si>
    <t>：西宮市</t>
  </si>
  <si>
    <t>：２８２０４</t>
  </si>
  <si>
    <t>１．一般状況（続き）</t>
  </si>
  <si>
    <t>要介護３</t>
  </si>
  <si>
    <t>要介護４</t>
  </si>
  <si>
    <t>要介護５</t>
  </si>
  <si>
    <t>75歳以上</t>
  </si>
  <si>
    <t>総　　数</t>
  </si>
  <si>
    <t>第２号被保険者</t>
  </si>
  <si>
    <t>合　　　　計</t>
  </si>
  <si>
    <t>２．保険給付決定状況（続き）</t>
  </si>
  <si>
    <t>世　帯　合　算</t>
  </si>
  <si>
    <t>そ　の　他</t>
  </si>
  <si>
    <t>件　　　数</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</si>
  <si>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</si>
  <si>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</si>
  <si>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</si>
  <si>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</si>
  <si>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</si>
  <si>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</si>
  <si>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</si>
  <si>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</si>
  <si>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</si>
  <si>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</si>
  <si>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</si>
  <si>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</si>
  <si>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</si>
  <si>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</si>
  <si>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調定額</t>
  </si>
  <si>
    <t>収入済額</t>
  </si>
  <si>
    <t>未収額</t>
  </si>
  <si>
    <t>第６段階</t>
  </si>
  <si>
    <t>第７段階</t>
  </si>
  <si>
    <t>基準額×0.5</t>
  </si>
  <si>
    <t>　50条又は法第60条に規定する災害その他の厚生労働省令で定める特別の事情があることを証明する書類その</t>
  </si>
  <si>
    <t>　他市長が必要と認める書類を添付して、市長に申請しなければならない。</t>
  </si>
  <si>
    <t>　その旨、その適用期間その他必要な事項を書面により当該申請者に通知するとともに、介護保険利用者負担額</t>
  </si>
  <si>
    <t>　減額・免除認定証を、期限を定めて交付するものとする。</t>
  </si>
  <si>
    <t>特定施設入居者生活介護</t>
  </si>
  <si>
    <t>介護予防支援・居宅介護支援</t>
  </si>
  <si>
    <t>地域密着型（介護予防）サービス</t>
  </si>
  <si>
    <t>夜間対応型訪問介護</t>
  </si>
  <si>
    <t>認知症対応型通所介護</t>
  </si>
  <si>
    <t>小規模多機能型居宅介護</t>
  </si>
  <si>
    <t>認知症対応型共同生活介護</t>
  </si>
  <si>
    <t>地域密着型特定施設入居者生活介護</t>
  </si>
  <si>
    <t>施設サービス</t>
  </si>
  <si>
    <t>総計</t>
  </si>
  <si>
    <t>特定施設入所者生活介護</t>
  </si>
  <si>
    <t>介護予防支援・居宅介護支援</t>
  </si>
  <si>
    <t>総計</t>
  </si>
  <si>
    <t>介護予防支援・居宅介護支援</t>
  </si>
  <si>
    <t>保険者番号</t>
  </si>
  <si>
    <t>：２８２０４</t>
  </si>
  <si>
    <t>保険者名</t>
  </si>
  <si>
    <t>：西宮市</t>
  </si>
  <si>
    <t>ア 件数</t>
  </si>
  <si>
    <t>イ 単位数</t>
  </si>
  <si>
    <t>ウ 費用額</t>
  </si>
  <si>
    <t>エ 給付費</t>
  </si>
  <si>
    <t>平成18年 3月</t>
  </si>
  <si>
    <t>諸収入</t>
  </si>
  <si>
    <t>延滞金</t>
  </si>
  <si>
    <t>雑入</t>
  </si>
  <si>
    <t>第三者納付金</t>
  </si>
  <si>
    <t>返納金</t>
  </si>
  <si>
    <t>①</t>
  </si>
  <si>
    <t>②</t>
  </si>
  <si>
    <t>③</t>
  </si>
  <si>
    <t>総務費</t>
  </si>
  <si>
    <t>総務管理費</t>
  </si>
  <si>
    <t>一般管理費</t>
  </si>
  <si>
    <t>連合会負担金</t>
  </si>
  <si>
    <t>賦課徴収費</t>
  </si>
  <si>
    <t>介護認定調査・審査会費</t>
  </si>
  <si>
    <t>保険給付費</t>
  </si>
  <si>
    <t>介護サービス等諸費</t>
  </si>
  <si>
    <t>生活保護
受給者</t>
  </si>
  <si>
    <t>基金積立金</t>
  </si>
  <si>
    <t>諸支出金</t>
  </si>
  <si>
    <t>償還金</t>
  </si>
  <si>
    <t>予備費</t>
  </si>
  <si>
    <t>歳入歳出差引額（Ａ－Ｂ）</t>
  </si>
  <si>
    <t>決算額</t>
  </si>
  <si>
    <t>区分</t>
  </si>
  <si>
    <t>　　　○西宮市介護保険条例</t>
  </si>
  <si>
    <r>
      <t>　　　　</t>
    </r>
    <r>
      <rPr>
        <b/>
        <sz val="10"/>
        <rFont val="ＭＳ Ｐゴシック"/>
        <family val="3"/>
      </rPr>
      <t>沿　革</t>
    </r>
  </si>
  <si>
    <t>　　　　　平成15年３月25日　条例28号［１］</t>
  </si>
  <si>
    <t>　　　　　平成17年３月30日　条例17号［２］</t>
  </si>
  <si>
    <t>　　　　　平成18年３月30日　条例75号［３］</t>
  </si>
  <si>
    <t>　　　　　平成20年３月27日　条例47号［４］</t>
  </si>
  <si>
    <t>　　　　　平成21年３月30日　条例47号［５］</t>
  </si>
  <si>
    <t>　　　　　平成21年９月25日　条例11号［６］</t>
  </si>
  <si>
    <t>　　　　　平成21年12月25日　条例16号［７］</t>
  </si>
  <si>
    <t>　（趣旨）</t>
  </si>
  <si>
    <r>
      <t>第１条</t>
    </r>
    <r>
      <rPr>
        <sz val="10"/>
        <rFont val="ＭＳ Ｐゴシック"/>
        <family val="3"/>
      </rPr>
      <t>　この条例は、介護保険法（平成９年法律第123号。以下「法」という。）その他の法令に定めるもののほか、市</t>
    </r>
  </si>
  <si>
    <t>　が行う介護保険について必要な事項を定める。</t>
  </si>
  <si>
    <t>　（介護認定審査会の委員の定数）</t>
  </si>
  <si>
    <r>
      <t>第２条</t>
    </r>
    <r>
      <rPr>
        <sz val="10"/>
        <rFont val="ＭＳ Ｐゴシック"/>
        <family val="3"/>
      </rPr>
      <t>　法第14条に規定する西宮市介護認定審査会（以下「認定審査会」という。）の委員の定数は、100人以内とす</t>
    </r>
  </si>
  <si>
    <t>　る。［１］</t>
  </si>
  <si>
    <t>　（委員の報酬の額）</t>
  </si>
  <si>
    <r>
      <t>第３条</t>
    </r>
    <r>
      <rPr>
        <sz val="10"/>
        <rFont val="ＭＳ Ｐゴシック"/>
        <family val="3"/>
      </rPr>
      <t>　委員の報酬の額は、日額22,000円とする。［６］</t>
    </r>
  </si>
  <si>
    <t>　（認定審査会の細則）</t>
  </si>
  <si>
    <r>
      <t>第４条</t>
    </r>
    <r>
      <rPr>
        <sz val="10"/>
        <rFont val="ＭＳ Ｐゴシック"/>
        <family val="3"/>
      </rPr>
      <t>　法その他の法令並びにこの条例及びこの条例に基づく規則に定めるもののほか、認定審査会の運営に関し</t>
    </r>
  </si>
  <si>
    <t>　必要な事項は、会長が認定審査会に諮って定める。</t>
  </si>
  <si>
    <t>　（保険料率）［３］［５］</t>
  </si>
  <si>
    <t>　条第１号に規定する第１号被保険者をいう。以下同じ。）の区分に応じ、それぞれ当該各号に定める額とする。</t>
  </si>
  <si>
    <t>　　ア　地方税法（昭和25年法律第226号）第292条第１項第13号に規定する合計所得金額（以下「合計所得金額」と</t>
  </si>
  <si>
    <t>　　　いう。）が1,250,001円未満である者であり、かつ、前各号のいずれにも該当しないもの</t>
  </si>
  <si>
    <t>　　イ　要保護者（生活保護法（昭和25年法律第144号）第６条第２項に規定する要保護者をいう。以下同じ。）であっ</t>
  </si>
  <si>
    <t>　　　て、その者が課される保険料額についてこの号の区分による額を適用されたならば保護を必要としない状態と</t>
  </si>
  <si>
    <t>　　　なるもの（令第39条第１項第１号イ（(1)に係る部分を除く。）、次号イ、第７号イ、第８号イ又は第９号イに該当す</t>
  </si>
  <si>
    <t>　　　る者を除く。）</t>
  </si>
  <si>
    <t>地域支援事業の開始</t>
  </si>
  <si>
    <t>居宅介護支援</t>
  </si>
  <si>
    <t>特定施設入居者生活介護</t>
  </si>
  <si>
    <t>特定福祉用具購入（利用限度額１０万円）</t>
  </si>
  <si>
    <t>住宅改修（利用限度額２０万円）</t>
  </si>
  <si>
    <t>合計所得金額＋課税年金
収入金額が80万円超</t>
  </si>
  <si>
    <t>自己負担額上限（月額）</t>
  </si>
  <si>
    <t>基準費用額</t>
  </si>
  <si>
    <t>1,380円</t>
  </si>
  <si>
    <t>1,150円</t>
  </si>
  <si>
    <t>1,640円</t>
  </si>
  <si>
    <t>1,970円</t>
  </si>
  <si>
    <t>Ⅷ</t>
  </si>
  <si>
    <t>地域支援事業の状況</t>
  </si>
  <si>
    <t>Ⅶ　地域支援事業の状況</t>
  </si>
  <si>
    <t xml:space="preserve"> (2) 主な包括的支援事業の実施状況</t>
  </si>
  <si>
    <t>区分等</t>
  </si>
  <si>
    <t>延参加者数</t>
  </si>
  <si>
    <t>地域活動組織</t>
  </si>
  <si>
    <t>への支援</t>
  </si>
  <si>
    <t>要支援１</t>
  </si>
  <si>
    <t>要支援２</t>
  </si>
  <si>
    <t>② 第２号被保険者分（再掲）</t>
  </si>
  <si>
    <t>④ 第２号被保険者分（再掲：介護給付、介護予防給付の特例分）</t>
  </si>
  <si>
    <t>（様式２の４）</t>
  </si>
  <si>
    <t>(11) 利用者負担第４段階における食費・居住費の特例減額措置</t>
  </si>
  <si>
    <t>(12) 要介護(要支援)認定者数（当年度末現在）</t>
  </si>
  <si>
    <t>(13) 居宅介護(介護予防)サービス受給者数</t>
  </si>
  <si>
    <t>(14) 地域密着型介護(介護予防)サービス受給者数</t>
  </si>
  <si>
    <t>(15) 施設介護サービス受給者数</t>
  </si>
  <si>
    <t>　　４第２項に規定する特例特定入所者介護予防サービス費については、適用しない。</t>
  </si>
  <si>
    <r>
      <t>別表第２</t>
    </r>
    <r>
      <rPr>
        <sz val="10"/>
        <rFont val="ＭＳ Ｐゴシック"/>
        <family val="3"/>
      </rPr>
      <t>（第15条関係）</t>
    </r>
  </si>
  <si>
    <t>窓口相談件数</t>
  </si>
  <si>
    <t>件数・人数等</t>
  </si>
  <si>
    <t xml:space="preserve"> (3) 主な任意事業の実施状況</t>
  </si>
  <si>
    <t>配食サービス</t>
  </si>
  <si>
    <t>徘徊高齢者家族支援サービス</t>
  </si>
  <si>
    <t>介護用品の支給</t>
  </si>
  <si>
    <t>成年後見制度利用支援</t>
  </si>
  <si>
    <t>家族介護慰労金の支給</t>
  </si>
  <si>
    <t>利用者数（年度末）</t>
  </si>
  <si>
    <t>登録者数（年度末）</t>
  </si>
  <si>
    <t>給付者数（年度末）</t>
  </si>
  <si>
    <t>申立件数</t>
  </si>
  <si>
    <t>　 認定件数(当年度中）</t>
  </si>
  <si>
    <t>：２８２０４</t>
  </si>
  <si>
    <t xml:space="preserve">　当該事由が生じた日の属する月分以後６月分の保険料の全額 </t>
  </si>
  <si>
    <t>(1)　条例第10条第１項第１号に該当するとき</t>
  </si>
  <si>
    <t>　条例第10条第１項第２号から第４号までに規定する事由のいずれかによって、当該年度の最初の月以降３月以上引き続いて、生計を維持する者の公的年金以外の収入がなくなった場合又はこれに準ずる状況に至った場合で、当該公的年金の年額を前年の所得であるとして、条例第５条の規定を適用したときにおいて、当該第１号被保険者（同条第10号に該当する者を除く。）が同条第１号から第８号までのいずれかに該当するとき</t>
  </si>
  <si>
    <t>　生計を維持する者の公的年金以外の収入がなくなり、又はこれに準ずる状況に至った最初の月（その月が当該年度の最初の月前のときは、当該年度の最初の月）から当該年度の最後の月までの月数に、当該年度分の保険料の額から、当該公的年金の年額を前年の所得であるとして条例第５条を適用して得た保険料の額を控除した額を12で除して得た額を乗じて得た額</t>
  </si>
  <si>
    <t>　当該拘禁された日の属する月から当該拘禁を解かれた日の属する月の前月までの月数分の保険料の合計</t>
  </si>
  <si>
    <t>ア　法第63条に規定する施設に１月以上拘禁されているとき 　</t>
  </si>
  <si>
    <t>　当該年度分の保険料の２分の１に相当する額</t>
  </si>
  <si>
    <t>イ　政令第39条第１項第１号イ(1)に該当するとき</t>
  </si>
  <si>
    <t>ウ　政令第39条第１項第１号イ(2)又はハに該当し、かつ、保険料の賦課期日（当該賦課期日後に第１号被保険者の資格を取得した場合は、当該資格を取得した日をいう。以下この部において同じ。）現在に属する世帯のすべての世帯員の当該賦課期日の属する年の前年の収入金額（その年において収入すべき金額をいう。以下この部において同じ。）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</si>
  <si>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当該保険料の滞納額のうち、市長が免除を相当と認めた額</t>
  </si>
  <si>
    <t>エ　政令第39条第１項第１号ロに規定する被保護者となった場合で、保険料の滞納があるとき</t>
  </si>
  <si>
    <t>オ　政令第39条第１項第２号に該当し、かつ、保険料の賦課期日現在に属する世帯のすべての世帯員の当該賦課期日の属する年の前年の収入金額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</si>
  <si>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カ　政令第39条第１項第３号に該当し、かつ、保険料の賦課期日現在に属する世帯のすべての世帯員の当該賦課期日の属する年の前年の収入金額の合計額が80万円（世帯員の数が２以上である場合は、80万円に、当該世帯員の数から１を減じた数に25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</si>
  <si>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当該年度分の保険料の３分の２に相当する額</t>
  </si>
  <si>
    <t>予　防　給　付</t>
  </si>
  <si>
    <t>　(1)　被保険者及びその生計を維持する者の氏名及び住所</t>
  </si>
  <si>
    <t>　(2)　納期限及び保険料の額</t>
  </si>
  <si>
    <t>　(3)　徴収猶予を必要とする理由</t>
  </si>
  <si>
    <t>　（保険料の減免）</t>
  </si>
  <si>
    <r>
      <t>第11条</t>
    </r>
    <r>
      <rPr>
        <sz val="10"/>
        <rFont val="ＭＳ Ｐゴシック"/>
        <family val="3"/>
      </rPr>
      <t>　市長は、第１号被保険者が前条第１項各号のいずれかに該当することにより、保険料の全額を負担するこ</t>
    </r>
  </si>
  <si>
    <t>　とが困難であると認められる場合にあっては、納付義務者の申請により、保険料を減免することができる。</t>
  </si>
  <si>
    <t>２　前条第２項の規定は、保険料の減免について準用する。この場合において、同項中「徴収猶予」とあるのは「減</t>
  </si>
  <si>
    <t>　免」と読み替えるものとする。</t>
  </si>
  <si>
    <t>３　前２項の規定により保険料の減免を受けた者は、当該保険料の減免の理由となった前条第１項各号の理由が消</t>
  </si>
  <si>
    <t>　滅したときは、直ちにその旨を市長に申告しなければならない。</t>
  </si>
  <si>
    <t>　（保険料に関する申告）</t>
  </si>
  <si>
    <r>
      <t>第12条</t>
    </r>
    <r>
      <rPr>
        <sz val="10"/>
        <rFont val="ＭＳ Ｐゴシック"/>
        <family val="3"/>
      </rPr>
      <t>　第１号被保険者は、毎年度４月30日まで（保険料の賦課期日後に第１号被保険者の資格を取得した者に</t>
    </r>
  </si>
  <si>
    <t>　あっては、賦課期日の属する年の４月30日と当該資格を取得した日から14日を経過する日とのいずれか遅い日）</t>
  </si>
  <si>
    <t>　に、当該第１号被保険者の所得の状況、その属する世帯の世帯員の市民税の課税の有無その他市長が必要と認</t>
  </si>
  <si>
    <t>　める事項を記載した申告書を市長に提出しなければならない。ただし、当該第１号被保険者及びその属する世帯</t>
  </si>
  <si>
    <t>　の世帯員が次項各号のいずれかに該当する場合は、当該該当する者についての記載は、要しない。</t>
  </si>
  <si>
    <t>２　前項の規定にかかわらず、第１号被保険者及びその属する世帯員のすべてが次の各号のいずれかに該当する</t>
  </si>
  <si>
    <t>　場合は、同項の申告書の提出を要しない。</t>
  </si>
  <si>
    <t>　(1)　その者の前年中の所得につき地方税法第317条の２第１項に規定する申告書が市長に提出されているとき。</t>
  </si>
  <si>
    <t>　(2)　その者が地方税法第317条の２第１項に規定する給与所得以外の所得を有しなかった者である場合には、同</t>
  </si>
  <si>
    <t>　　法第317条の６第１項に規定する給与支払報告書が市長に提出されているとき。</t>
  </si>
  <si>
    <t>　(3)　その者が地方税法第317条の２第１項に規定する公的年金等に係る所得以外の所得を有しなかった者である</t>
  </si>
  <si>
    <t>　　場合には、同法第317条の６第３項に規定する公的年金等支払報告書が市長に提出されているとき。</t>
  </si>
  <si>
    <t>　(4)　その者の前年の地方税法第292条第１項第13号に規定する合計所得金額が同法第314条の２第７項に規定す</t>
  </si>
  <si>
    <t>　　る基礎控除額以下であるとき。</t>
  </si>
  <si>
    <t>　(5)　その者が令第39条第１項第１号に該当する者として公簿上確認できるとき。</t>
  </si>
  <si>
    <t>　（収入状況等の報告）</t>
  </si>
  <si>
    <r>
      <t>第13条</t>
    </r>
    <r>
      <rPr>
        <sz val="10"/>
        <rFont val="ＭＳ Ｐゴシック"/>
        <family val="3"/>
      </rPr>
      <t>　市長は、法第203条に定めるもののほか、保険給付及び保険料に関して必要があると認めるときは、被保</t>
    </r>
  </si>
  <si>
    <t>　険者の属する世帯の世帯員の収入の状況又は市民税の課税の有無について、当該被保険者、当該世帯員の雇</t>
  </si>
  <si>
    <t>　用主、当該世帯員の取引先その他の関係人に報告を求め、又は官公署に対し、市の当該職員に必要な書類を閲</t>
  </si>
  <si>
    <t>　覧させ、若しくはその内容を記録させることを求めることができる。</t>
  </si>
  <si>
    <t>　（介護給付費準備基金）</t>
  </si>
  <si>
    <r>
      <t>第14条</t>
    </r>
    <r>
      <rPr>
        <sz val="10"/>
        <rFont val="ＭＳ Ｐゴシック"/>
        <family val="3"/>
      </rPr>
      <t>　法に基づく介護保険給付及び地域支援事業の財源に不足を生じたときの財源に充てることを目的として、</t>
    </r>
  </si>
  <si>
    <t>　西宮市介護給付費準備基金（以下「基金」という。）を設置する。［３］</t>
  </si>
  <si>
    <r>
      <t>第15条</t>
    </r>
    <r>
      <rPr>
        <sz val="10"/>
        <rFont val="ＭＳ Ｐゴシック"/>
        <family val="3"/>
      </rPr>
      <t>　基金として積み立てる額は、次に掲げる額とする。</t>
    </r>
  </si>
  <si>
    <t>　(1)　西宮市介護保険特別会計の歳入歳出決算上生じた剰余金から翌年度に繰越した歳出予算の財源に充てる</t>
  </si>
  <si>
    <t>　　べき金額を控除した額</t>
  </si>
  <si>
    <t>　(2)　基金の運用から生ずる収益金の額</t>
  </si>
  <si>
    <t>　(3)　前２号に掲げるもののほか、予算で定める額</t>
  </si>
  <si>
    <r>
      <t>第16条</t>
    </r>
    <r>
      <rPr>
        <sz val="10"/>
        <rFont val="ＭＳ Ｐゴシック"/>
        <family val="3"/>
      </rPr>
      <t>　基金に属する現金は、金融機関への預金その他最も確実かつ有利な方法により保管するものとし、必要に</t>
    </r>
  </si>
  <si>
    <t>　応じ、最も確実かつ有利な有価証券に代えることができる。</t>
  </si>
  <si>
    <r>
      <t>第17条</t>
    </r>
    <r>
      <rPr>
        <sz val="10"/>
        <rFont val="ＭＳ Ｐゴシック"/>
        <family val="3"/>
      </rPr>
      <t>　基金は、次に掲げる経費の財源に充当する場合に限り、処分することができる。</t>
    </r>
  </si>
  <si>
    <t>　(1)　介護給付、予防給付又は地域支援事業のための経費</t>
  </si>
  <si>
    <t>　(2)　法第147条第２項第１号に規定する基金事業借入金の償還に要する費用</t>
  </si>
  <si>
    <r>
      <t>第18条</t>
    </r>
    <r>
      <rPr>
        <sz val="10"/>
        <rFont val="ＭＳ Ｐゴシック"/>
        <family val="3"/>
      </rPr>
      <t>　市長は、財政上必要があると認めるときは、確実な繰戻しの方法、期間及び利率を定めて、基金に属する</t>
    </r>
  </si>
  <si>
    <t>　現金を歳計現金に繰り替えて運用することができる。</t>
  </si>
  <si>
    <t>　（委任）</t>
  </si>
  <si>
    <r>
      <t>第19条</t>
    </r>
    <r>
      <rPr>
        <sz val="10"/>
        <rFont val="ＭＳ Ｐゴシック"/>
        <family val="3"/>
      </rPr>
      <t>　法その他の法令及びこの条例に定めるもののほか、介護保険に関し必要な事項は、規則で定める。</t>
    </r>
  </si>
  <si>
    <t>　（過料）</t>
  </si>
  <si>
    <r>
      <t>第20条</t>
    </r>
    <r>
      <rPr>
        <sz val="10"/>
        <rFont val="ＭＳ Ｐゴシック"/>
        <family val="3"/>
      </rPr>
      <t>　第１号被保険者が法第12条第１項本文の規定による届出をしないとき（同条第２項の規定により当該第１</t>
    </r>
  </si>
  <si>
    <t>　号被保険者の属する世帯の世帯主から届出がなされたときを除く。）、又は虚偽の届出をしたときは、10万円以下</t>
  </si>
  <si>
    <t>　の過料に処する。</t>
  </si>
  <si>
    <r>
      <t>第21条</t>
    </r>
    <r>
      <rPr>
        <sz val="10"/>
        <rFont val="ＭＳ Ｐゴシック"/>
        <family val="3"/>
      </rPr>
      <t>　法第30条第１項後段、法第31条第１項後段、法第33条の３第１項後段、法第34条第１項後段、法第35条</t>
    </r>
  </si>
  <si>
    <t>　第６項後段、法第66条第１項若しくは第２項又は法第68条第１項の規定により被保険者証の提出を求められてこ</t>
  </si>
  <si>
    <t>　れに応じない者は、10万円以下の過料に処する。［３］</t>
  </si>
  <si>
    <r>
      <t>第22条</t>
    </r>
    <r>
      <rPr>
        <sz val="10"/>
        <rFont val="ＭＳ Ｐゴシック"/>
        <family val="3"/>
      </rPr>
      <t>　被保険者、第１号被保険者の配偶者若しくは第１号被保険者の属する世帯の世帯主又はこれらであった者</t>
    </r>
  </si>
  <si>
    <t>　が、正当な理由なしに、法第202条第１項の規定により文書その他の物件の提出若しくは提示を命ぜられてこれに</t>
  </si>
  <si>
    <t>　従わず、又は同項の規定による当該職員の質問に対して答弁せず、若しくは虚偽の答弁をしたときは、10万円以</t>
  </si>
  <si>
    <t>　下の過料に処する。</t>
  </si>
  <si>
    <r>
      <t>第23条</t>
    </r>
    <r>
      <rPr>
        <sz val="10"/>
        <rFont val="ＭＳ Ｐゴシック"/>
        <family val="3"/>
      </rPr>
      <t>　偽りその他不正の行為により保険料その他法の規定による徴収金（法第150条第１項に規定する納付金及</t>
    </r>
  </si>
  <si>
    <t>　び法第157条第１項に規定する延滞金を除く。）の徴収を免れた者は、その徴収を免れた金額の５倍に相当する金</t>
  </si>
  <si>
    <t>　額以下の過料に処する。</t>
  </si>
  <si>
    <r>
      <t>第24条</t>
    </r>
    <r>
      <rPr>
        <sz val="10"/>
        <rFont val="ＭＳ Ｐゴシック"/>
        <family val="3"/>
      </rPr>
      <t>　前４条の過料の額は、情状により、市長が定める。</t>
    </r>
  </si>
  <si>
    <t>２　前４条の過料を徴収する場合において発する納額告知書に指定すべき納期限は、その発行の日から起算して10</t>
  </si>
  <si>
    <t>　日以上を経過した日とする。</t>
  </si>
  <si>
    <r>
      <t>　　　</t>
    </r>
    <r>
      <rPr>
        <b/>
        <sz val="10"/>
        <rFont val="ＭＳ Ｐゴシック"/>
        <family val="3"/>
      </rPr>
      <t>付　則</t>
    </r>
  </si>
  <si>
    <t>　（施行期日）</t>
  </si>
  <si>
    <t>福祉部</t>
  </si>
  <si>
    <t>基準額×1.25</t>
  </si>
  <si>
    <t>平成18～
20年度(※3)</t>
  </si>
  <si>
    <t>減免額</t>
  </si>
  <si>
    <t>基準額×0.5</t>
  </si>
  <si>
    <t>基準額×1.0</t>
  </si>
  <si>
    <t>平成14年度</t>
  </si>
  <si>
    <t>区分</t>
  </si>
  <si>
    <t>通所型介護予防事業</t>
  </si>
  <si>
    <t>介護予防普及啓発事業</t>
  </si>
  <si>
    <t>通所サービス</t>
  </si>
  <si>
    <t>福祉用具・住宅改修サービス</t>
  </si>
  <si>
    <t>施設給付の見直し</t>
  </si>
  <si>
    <t>（平成15年度～平成17年度の保険料率設定）</t>
  </si>
  <si>
    <t>（平成18年度～平成20年度の保険料率設定）</t>
  </si>
  <si>
    <t>住宅改修</t>
  </si>
  <si>
    <t>介護保険法等の一部を改正する法律公布</t>
  </si>
  <si>
    <t>平成17年10月 1日</t>
  </si>
  <si>
    <t>介護老人保健施設</t>
  </si>
  <si>
    <t>第１期高齢者保健福祉計画</t>
  </si>
  <si>
    <t>生活困窮者に対する介護保険料減免開始</t>
  </si>
  <si>
    <t>　　及び介護保険事業計画の策定</t>
  </si>
  <si>
    <t>第２期高齢者保健福祉計画</t>
  </si>
  <si>
    <t>第３期高齢者保健福祉計画</t>
  </si>
  <si>
    <t>　　及び介護保険事業計画の策定</t>
  </si>
  <si>
    <t>居宅
サービス</t>
  </si>
  <si>
    <t>地域密着型
サービス</t>
  </si>
  <si>
    <t>特定入所者介護
サービス</t>
  </si>
  <si>
    <t>生活困窮者</t>
  </si>
  <si>
    <t>Ⅰ　介護保険制度の沿革</t>
  </si>
  <si>
    <t>基準額×1.75</t>
  </si>
  <si>
    <t>４．保険給付支払状況</t>
  </si>
  <si>
    <t>未払額</t>
  </si>
  <si>
    <t>介護サービス等諸費</t>
  </si>
  <si>
    <t>高額介護サービス等費</t>
  </si>
  <si>
    <t>その他の保険給付費</t>
  </si>
  <si>
    <t>（様式４）</t>
  </si>
  <si>
    <t>５．介護保険特別会計経理状況</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</si>
  <si>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</si>
  <si>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</si>
  <si>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</si>
  <si>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</si>
  <si>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</si>
  <si>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</si>
  <si>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</si>
  <si>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</si>
  <si>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</si>
  <si>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</si>
  <si>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</si>
  <si>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</si>
  <si>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</si>
  <si>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</si>
  <si>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</si>
  <si>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</si>
  <si>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</si>
  <si>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</si>
  <si>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</si>
  <si>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</si>
  <si>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</si>
  <si>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</si>
  <si>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</si>
  <si>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</si>
  <si>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</si>
  <si>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</si>
  <si>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</si>
  <si>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</si>
  <si>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</si>
  <si>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</si>
  <si>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</si>
  <si>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</si>
  <si>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</si>
  <si>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介護サービス事業勘定繰入金</t>
  </si>
  <si>
    <t>繰越金</t>
  </si>
  <si>
    <t>市町村債</t>
  </si>
  <si>
    <t>財政安定化基金貸付金</t>
  </si>
  <si>
    <t>諸収入</t>
  </si>
  <si>
    <t>19,801人</t>
  </si>
  <si>
    <t>3,005人</t>
  </si>
  <si>
    <t>213回</t>
  </si>
  <si>
    <t>1,951人</t>
  </si>
  <si>
    <t>３　前項の規定により算定した額に100円未満の端数があるときは、第１項の規定の例による。</t>
  </si>
  <si>
    <t>３　減免の額に10円未満の端数があるときは、これを切り上げるものとする。</t>
  </si>
  <si>
    <t>１　この規則は、公布の日から施行する。ただし、第７条第３項の改正規定は、平成13年１月６日から施行する。</t>
  </si>
  <si>
    <t>１　この規則は、平成15年４月１日から施行する。</t>
  </si>
  <si>
    <t>　この規則は、平成17年10月１日から施行する。</t>
  </si>
  <si>
    <t>　この規則は、平成18年４月１日から施行する。</t>
  </si>
  <si>
    <t>　この規則は、平成21年４月１日から施行する。</t>
  </si>
  <si>
    <t>　　　○西宮市介護保険施行規則</t>
  </si>
  <si>
    <t>　　　　　平成12年12月28日　規則37号［１］</t>
  </si>
  <si>
    <t>　　　　　平成13年10月30日　規則23号［２］</t>
  </si>
  <si>
    <t>　　分の地方税法（昭和25年法律第226号）の規定による市町村民税（同法の規定による特別区民税を含むものと</t>
  </si>
  <si>
    <t>　　し、同法第328条の規定によって課する所得割を除く。以下同じ。）が課されていないものとした場合、第５条第１</t>
  </si>
  <si>
    <t>　　項第１号に該当するもの　31,600円</t>
  </si>
  <si>
    <t>　(2)　第５条第１項第４号に該当する者であって、その者の属する世帯の世帯主及びすべての世帯員が平成18年度</t>
  </si>
  <si>
    <t>　　分の地方税法の規定による市町村民税が課されていないものとした場合、同項第２号に該当するもの　31,600円</t>
  </si>
  <si>
    <t>　(3)　第５条第１項第４号に該当する者であって、その者の属する世帯の世帯主及びすべての世帯員が平成18年度</t>
  </si>
  <si>
    <t>　　分の地方税法の規定による市町村民税が課されていないものとした場合、同項第３号に該当するもの　39,800円</t>
  </si>
  <si>
    <t>　(4)　第５条第１項第５号に該当する者であって、その者の属する世帯の世帯主及びすべての世帯員（地方税法等</t>
  </si>
  <si>
    <t>　　の一部を改正する法律（平成17年法律第５号。以下この条において「平成17年地方税法等改正法」という。）附則</t>
  </si>
  <si>
    <t>　　第６条第２項の適用を受ける者（以下この項において「第２項経過措置対象者」という。）に限る。）が平成18年度</t>
  </si>
  <si>
    <t>　　分の地方税法の規定による市町村民税が課されていないものとした場合、第５条第１項第１号に該当するもの　</t>
  </si>
  <si>
    <t>　　35,900円</t>
  </si>
  <si>
    <t>　(5)　第５条第１項第５号に該当する者であって、その者の属する世帯の世帯主及びすべての世帯員（第２項経過措</t>
  </si>
  <si>
    <t>　　置対象者に限る。）が平成18年度分の地方税法の規定による市町村民税が課されていないものとした場合、同</t>
  </si>
  <si>
    <t>　　項第２号に該当するもの　35,900円</t>
  </si>
  <si>
    <t>　(6)　第５条第１項第５号に該当する者であって、その者の属する世帯の世帯主及びすべての世帯員（第２項経過措</t>
  </si>
  <si>
    <t>　　項第３号に該当するもの　43,600円</t>
  </si>
  <si>
    <t>　(7)　第５条第１項第５号に該当する者であって、その者の属する世帯の世帯主及びすべての世帯員（第２項経過措</t>
  </si>
  <si>
    <t>　　項第４号に該当するもの　51,700円</t>
  </si>
  <si>
    <t>　月29日までの利用に係る居宅介護サービス費の額の特例等については、市長が別に定める。［７］［９］</t>
  </si>
  <si>
    <t>第２条　第７条の規定にかかわらず、東日本大震災により被災した被保険者の平成23年３月11日から平成24年２</t>
  </si>
  <si>
    <t>　　　［９］</t>
  </si>
  <si>
    <t>　２　　第７条の規定にかかわらず、東日本大震災により被災した被保険者の平成24年３月1日から平成2５年２</t>
  </si>
  <si>
    <t>　　月2８日まで（市長が指定する者にあっては、平成24年9月30日まで）の利用に係る居宅介護サービス費等の額の特例等</t>
  </si>
  <si>
    <t>　　については、市長が別に定める。［８］</t>
  </si>
  <si>
    <r>
      <t>　（市長が指定する者にあっては、平成24年9月分まで）の保険料の減免については、市長が別に定める。［７］</t>
    </r>
    <r>
      <rPr>
        <sz val="10"/>
        <color indexed="10"/>
        <rFont val="ＭＳ Ｐゴシック"/>
        <family val="3"/>
      </rPr>
      <t>［８］［９］</t>
    </r>
    <r>
      <rPr>
        <sz val="10"/>
        <rFont val="ＭＳ Ｐゴシック"/>
        <family val="3"/>
      </rPr>
      <t>　</t>
    </r>
  </si>
  <si>
    <r>
      <t>第</t>
    </r>
    <r>
      <rPr>
        <b/>
        <sz val="10"/>
        <color indexed="10"/>
        <rFont val="ＭＳ Ｐゴシック"/>
        <family val="3"/>
      </rPr>
      <t>３</t>
    </r>
    <r>
      <rPr>
        <b/>
        <sz val="10"/>
        <rFont val="ＭＳ Ｐゴシック"/>
        <family val="3"/>
      </rPr>
      <t>条</t>
    </r>
    <r>
      <rPr>
        <sz val="10"/>
        <rFont val="ＭＳ Ｐゴシック"/>
        <family val="3"/>
      </rPr>
      <t>　第15条の規定にかかわらず、東日本大震災により被災した被保険者の平成22年度分</t>
    </r>
    <r>
      <rPr>
        <sz val="10"/>
        <color indexed="10"/>
        <rFont val="ＭＳ Ｐゴシック"/>
        <family val="3"/>
      </rPr>
      <t>か</t>
    </r>
    <r>
      <rPr>
        <sz val="10"/>
        <rFont val="ＭＳ Ｐゴシック"/>
        <family val="3"/>
      </rPr>
      <t>ら平成24年度分まで</t>
    </r>
  </si>
  <si>
    <t>　（平成24年度から平成26年度までの各年度における保険料の減免の特例）［９］</t>
  </si>
  <si>
    <r>
      <t>第４条</t>
    </r>
    <r>
      <rPr>
        <sz val="10"/>
        <color indexed="10"/>
        <rFont val="ＭＳ Ｐゴシック"/>
        <family val="3"/>
      </rPr>
      <t>　条例付則第３条第1項に規定する第1号被保険者に係る平成24年度分から平成26年度分までの各年度における</t>
    </r>
  </si>
  <si>
    <t>　条例第11条第1項の規定による保険料の減免については、第15条第2項の規定にかかわらず、別表第2（３）の部カの</t>
  </si>
  <si>
    <t>　項中「３分の２」とあるのは「５分の３」と、同部キの項中、「３分の１」とあるのは「５分の１」とする。</t>
  </si>
  <si>
    <t>２　改正後の第７条第２項の規定は平成12年９月25日から、改正後の付則別表第１、付則別表第２及び別表第２の</t>
  </si>
  <si>
    <t>　規定は同年10月１日から適用する。</t>
  </si>
  <si>
    <r>
      <t>　　　</t>
    </r>
    <r>
      <rPr>
        <b/>
        <sz val="10"/>
        <rFont val="ＭＳ Ｐゴシック"/>
        <family val="3"/>
      </rPr>
      <t>付　則</t>
    </r>
    <r>
      <rPr>
        <sz val="10"/>
        <rFont val="ＭＳ Ｐゴシック"/>
        <family val="3"/>
      </rPr>
      <t>（平成12年12月28日西宮市規則第37号［１］）</t>
    </r>
  </si>
  <si>
    <t>285回</t>
  </si>
  <si>
    <t>3,729人</t>
  </si>
  <si>
    <t>10回</t>
  </si>
  <si>
    <t>226人</t>
  </si>
  <si>
    <t>201回</t>
  </si>
  <si>
    <t>2,455人</t>
  </si>
  <si>
    <t>183件</t>
  </si>
  <si>
    <t>75,951件</t>
  </si>
  <si>
    <t>0回</t>
  </si>
  <si>
    <t>58件</t>
  </si>
  <si>
    <t>29件</t>
  </si>
  <si>
    <t>個別事例検討（実件数）</t>
  </si>
  <si>
    <t>105人</t>
  </si>
  <si>
    <t>91人</t>
  </si>
  <si>
    <t>5人</t>
  </si>
  <si>
    <t>１　地域支援事業の実施状況／平成23年度</t>
  </si>
  <si>
    <t>２　認定調査の状況／平成23年度</t>
  </si>
  <si>
    <t>３　認定審査会の状況／平成24年3月末</t>
  </si>
  <si>
    <t>４　認定審査会審査件数／平成23年度</t>
  </si>
  <si>
    <t>　　（平成２３年度）</t>
  </si>
  <si>
    <t>　（平成21年度から平成23年度までの各年度における保険料率の特例等）［５］</t>
  </si>
  <si>
    <t>　する第１号被保険者の平成21年度から平成23年度までの各年度における保険料率は、第５条の規定にかかわら</t>
  </si>
  <si>
    <t>２　平成21年度から平成23年度までの各年度において、保険料の賦課期日後に令附則第11条第２項の規定を適用</t>
  </si>
  <si>
    <t>　されるに至った第１号被保険者に係る保険料の額は、当該適用されるに至った日の属する月の前月まで月割によ</t>
  </si>
  <si>
    <t>　り算定した当該第１号被保険者に係る保険料の額と、当該適用されるに至った日の属する月から同項に規定する</t>
  </si>
  <si>
    <t>　者として月割により算定した保険料の額の合算額とする。［５］</t>
  </si>
  <si>
    <t xml:space="preserve">（延滞金の割合の特例）［７］
</t>
  </si>
  <si>
    <t>　特例基準割合（各年の前年の11月30日を経過する時における日本銀行法（平成９年法律第89号）第15条第１項第</t>
  </si>
  <si>
    <t>　１号の規定により定められる商業手形の基準割引率に年４パーセントの割合を加算した割合をいう。以下この条に</t>
  </si>
  <si>
    <t>　おいて同じ。）が年7.3パーセントの割合に満たない場合には、その年中においては、当該特例基準割合（当該特例</t>
  </si>
  <si>
    <r>
      <t>　　　</t>
    </r>
    <r>
      <rPr>
        <b/>
        <sz val="10"/>
        <rFont val="ＭＳ Ｐゴシック"/>
        <family val="3"/>
      </rPr>
      <t>付　則</t>
    </r>
    <r>
      <rPr>
        <sz val="10"/>
        <rFont val="ＭＳ Ｐゴシック"/>
        <family val="3"/>
      </rPr>
      <t>（平成15年３月25日西宮市条例第28号［１］）</t>
    </r>
  </si>
  <si>
    <r>
      <t>　　　</t>
    </r>
    <r>
      <rPr>
        <b/>
        <sz val="10"/>
        <rFont val="ＭＳ Ｐゴシック"/>
        <family val="3"/>
      </rPr>
      <t>付　則</t>
    </r>
    <r>
      <rPr>
        <sz val="10"/>
        <rFont val="ＭＳ Ｐゴシック"/>
        <family val="3"/>
      </rPr>
      <t>（平成17年３月30日西宮市条例第17号［２］特別職の職員で非常勤の者の報酬及び費用弁償条例等の</t>
    </r>
  </si>
  <si>
    <r>
      <t>第１条</t>
    </r>
    <r>
      <rPr>
        <sz val="10"/>
        <rFont val="ＭＳ Ｐゴシック"/>
        <family val="3"/>
      </rPr>
      <t>　この条例は、平成12年４月１日から施行する。</t>
    </r>
  </si>
  <si>
    <t>平成24年 3月</t>
  </si>
  <si>
    <t>第５期高齢者保健福祉計画</t>
  </si>
  <si>
    <t>（平成24年度～平成26年度の保険料率設定）</t>
  </si>
  <si>
    <t>介護給付費負担金</t>
  </si>
  <si>
    <t>１　この条例は、平成24年４月１日から施行する。</t>
  </si>
  <si>
    <r>
      <t>イ　</t>
    </r>
    <r>
      <rPr>
        <sz val="10"/>
        <color indexed="10"/>
        <rFont val="ＭＳ Ｐゴシック"/>
        <family val="3"/>
      </rPr>
      <t>損害の程度が半壊又は半焼に相当するとき</t>
    </r>
  </si>
  <si>
    <t>ウ　損害の程度が大規模半壊若しくは全壊又は全焼に相当するとき</t>
  </si>
  <si>
    <t xml:space="preserve">　当該事由が生じた日の属する月分以後６月分の保険料の2分の１に相当する額 </t>
  </si>
  <si>
    <r>
      <t>　(2)　床上浸水により家屋の壁の下部又は畳</t>
    </r>
    <r>
      <rPr>
        <sz val="10"/>
        <color indexed="10"/>
        <rFont val="ＭＳ Ｐゴシック"/>
        <family val="3"/>
      </rPr>
      <t>若しくは床</t>
    </r>
    <r>
      <rPr>
        <sz val="10"/>
        <rFont val="ＭＳ Ｐゴシック"/>
        <family val="3"/>
      </rPr>
      <t>のみに損害を受けた場合は、この表の(1)の部</t>
    </r>
    <r>
      <rPr>
        <sz val="10"/>
        <color indexed="10"/>
        <rFont val="ＭＳ Ｐゴシック"/>
        <family val="3"/>
      </rPr>
      <t>イ</t>
    </r>
    <r>
      <rPr>
        <sz val="10"/>
        <rFont val="ＭＳ Ｐゴシック"/>
        <family val="3"/>
      </rPr>
      <t>の項に規定する損害</t>
    </r>
  </si>
  <si>
    <r>
      <t>　　の程度が</t>
    </r>
    <r>
      <rPr>
        <sz val="10"/>
        <color indexed="10"/>
        <rFont val="ＭＳ Ｐゴシック"/>
        <family val="3"/>
      </rPr>
      <t>半壊に相当する</t>
    </r>
    <r>
      <rPr>
        <sz val="10"/>
        <rFont val="ＭＳ Ｐゴシック"/>
        <family val="3"/>
      </rPr>
      <t>ときとみなし、家屋の１階の大部分について浸水を受け、かつ、内壁、外壁、建具</t>
    </r>
  </si>
  <si>
    <r>
      <t>　　等に損害を受けた場合又はこれを超える損害を受けた場合は、同部</t>
    </r>
    <r>
      <rPr>
        <sz val="10"/>
        <color indexed="10"/>
        <rFont val="ＭＳ Ｐゴシック"/>
        <family val="3"/>
      </rPr>
      <t>ウ</t>
    </r>
    <r>
      <rPr>
        <sz val="10"/>
        <rFont val="ＭＳ Ｐゴシック"/>
        <family val="3"/>
      </rPr>
      <t>の項に規定する損害の程度が</t>
    </r>
    <r>
      <rPr>
        <sz val="10"/>
        <color indexed="10"/>
        <rFont val="ＭＳ Ｐゴシック"/>
        <family val="3"/>
      </rPr>
      <t>大規模半壊に相当する</t>
    </r>
  </si>
  <si>
    <r>
      <t>　　　</t>
    </r>
    <r>
      <rPr>
        <b/>
        <sz val="10"/>
        <color indexed="10"/>
        <rFont val="ＭＳ Ｐゴシック"/>
        <family val="3"/>
      </rPr>
      <t>付　則</t>
    </r>
  </si>
  <si>
    <t>　　　　　　　　一部を改正する条例３条による改正付則）</t>
  </si>
  <si>
    <r>
      <t>　　　</t>
    </r>
    <r>
      <rPr>
        <b/>
        <sz val="10"/>
        <rFont val="ＭＳ Ｐゴシック"/>
        <family val="3"/>
      </rPr>
      <t>付　則</t>
    </r>
    <r>
      <rPr>
        <sz val="10"/>
        <rFont val="ＭＳ Ｐゴシック"/>
        <family val="3"/>
      </rPr>
      <t>（平成18年３月30日西宮市条例第75号［３］）</t>
    </r>
  </si>
  <si>
    <r>
      <t xml:space="preserve">　　　　 </t>
    </r>
    <r>
      <rPr>
        <sz val="10"/>
        <rFont val="ＭＳ Ｐゴシック"/>
        <family val="3"/>
      </rPr>
      <t>平成20年３月27日　条例47号［４］</t>
    </r>
  </si>
  <si>
    <r>
      <t>第１条</t>
    </r>
    <r>
      <rPr>
        <sz val="10"/>
        <rFont val="ＭＳ Ｐゴシック"/>
        <family val="3"/>
      </rPr>
      <t>　この条例は、平成18年４月１日から施行する。</t>
    </r>
  </si>
  <si>
    <t>　（経過措置）</t>
  </si>
  <si>
    <r>
      <t>第11条</t>
    </r>
    <r>
      <rPr>
        <sz val="10"/>
        <rFont val="ＭＳ Ｐゴシック"/>
        <family val="3"/>
      </rPr>
      <t>　条例第７条第１項、第２項又は第３項の規定により算定した保険料の額に10円未満の端数があるときは、</t>
    </r>
  </si>
  <si>
    <t>　これを切り捨てるものとする。</t>
  </si>
  <si>
    <t>　（保険料の過誤納金の取扱い）</t>
  </si>
  <si>
    <r>
      <t>　　　</t>
    </r>
    <r>
      <rPr>
        <b/>
        <sz val="10"/>
        <rFont val="ＭＳ Ｐゴシック"/>
        <family val="3"/>
      </rPr>
      <t>付　則</t>
    </r>
  </si>
  <si>
    <t>相談会等</t>
  </si>
  <si>
    <t xml:space="preserve"> (1) 介護給付・予防給付</t>
  </si>
  <si>
    <t>要支援計</t>
  </si>
  <si>
    <t>要介護計</t>
  </si>
  <si>
    <t xml:space="preserve"> (1) 介護給付・予防給付</t>
  </si>
  <si>
    <t>要支援１</t>
  </si>
  <si>
    <t>要支援２</t>
  </si>
  <si>
    <t>地域密着型介護老人福祉施設
入所者生活介護</t>
  </si>
  <si>
    <t>③ 総数（再掲：介護給付、介護予防給付の特例分）</t>
  </si>
  <si>
    <t xml:space="preserve"> (2) 特定入所者介護（介護予防）サービス費（別掲）</t>
  </si>
  <si>
    <t>：西宮市</t>
  </si>
  <si>
    <t>保険者番号</t>
  </si>
  <si>
    <t>給付実績通知書の送付</t>
  </si>
  <si>
    <t>ケアプランチェック</t>
  </si>
  <si>
    <t>保険者名</t>
  </si>
  <si>
    <t>保険者名</t>
  </si>
  <si>
    <t>介護保険事業状況報告</t>
  </si>
  <si>
    <t>保険者番号</t>
  </si>
  <si>
    <t>保険者名</t>
  </si>
  <si>
    <t>その他</t>
  </si>
  <si>
    <t>増減数(Ｂ-Ａ)</t>
  </si>
  <si>
    <t>区　分</t>
  </si>
  <si>
    <t>サ　ー　ビ　ス　内　容</t>
  </si>
  <si>
    <t>一般</t>
  </si>
  <si>
    <t>介護老人福祉施設</t>
  </si>
  <si>
    <t>介護老人保健施設</t>
  </si>
  <si>
    <t>介護療養型医療施設</t>
  </si>
  <si>
    <t>計</t>
  </si>
  <si>
    <t>要介護１</t>
  </si>
  <si>
    <t>要介護２</t>
  </si>
  <si>
    <t>調整交付金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</si>
  <si>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</si>
  <si>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</si>
  <si>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</si>
  <si>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</si>
  <si>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</si>
  <si>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</si>
  <si>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</si>
  <si>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</si>
  <si>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</si>
  <si>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</si>
  <si>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</si>
  <si>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75歳以上　　　　</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</si>
  <si>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</si>
  <si>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</si>
  <si>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</si>
  <si>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</si>
  <si>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</si>
  <si>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</si>
  <si>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</si>
  <si>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</si>
  <si>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</si>
  <si>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</si>
  <si>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</si>
  <si>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</si>
  <si>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（様式２の３）</t>
  </si>
  <si>
    <t>(4) 所得段階別第１号被保険者数（当年度末現在）</t>
  </si>
  <si>
    <t>所得段階</t>
  </si>
  <si>
    <t>標準月額保険料</t>
  </si>
  <si>
    <t>第１段階</t>
  </si>
  <si>
    <t>平成21年 3月</t>
  </si>
  <si>
    <t>第４期高齢者保健福祉計画</t>
  </si>
  <si>
    <t>（平成21年度～平成23年度の保険料率設定）</t>
  </si>
  <si>
    <t>　(1)　当該診断命令に係る診断を行う医師の氏名並びにその者が現に従事する病院又は診療所の名称及び所在</t>
  </si>
  <si>
    <t>　　地</t>
  </si>
  <si>
    <t>　は、理由を付して、その旨を書面により当該申請者に通知しなければならない。</t>
  </si>
  <si>
    <t>　（条例第12条の規定による申告）</t>
  </si>
  <si>
    <t>戻入未済額
累計</t>
  </si>
  <si>
    <t>還付未済額
（別掲）</t>
  </si>
  <si>
    <t>不納欠損額</t>
  </si>
  <si>
    <t>支払義務額
累計</t>
  </si>
  <si>
    <t>支払済額
累計</t>
  </si>
  <si>
    <t>高額医療合算介護サービス等費</t>
  </si>
  <si>
    <t>高額医療合算介護サービス等費</t>
  </si>
  <si>
    <t>（4）高額医療合算介護（介護予防）サービス費</t>
  </si>
  <si>
    <t>　　項第２号に該当するもの　47,900円</t>
  </si>
  <si>
    <t>　(6)　第５条第１項第５号に該当する者であって、その者の属する世帯の世帯主及びすべての世帯員（第４項経過措</t>
  </si>
  <si>
    <t>　　項第３号に該当するもの　51,700円</t>
  </si>
  <si>
    <t>　(7)　第５条第１項第５号に該当する者であって、その者の属する世帯の世帯主及びすべての世帯員（第４項経過措</t>
  </si>
  <si>
    <t>　　項第４号に該当するもの　55,600円</t>
  </si>
  <si>
    <t>３　平成18年介護保険等改正令附則第４条第１項第５号又は第６号のいずれかに該当する第１号被保険者の平成</t>
  </si>
  <si>
    <t>　20年度の保険料率は、第５条第１項の規定にかかわらず、次の各号に掲げる第１号被保険者の区分に応じ、それ</t>
  </si>
  <si>
    <t>　(1)　第５条第１項第４号に該当する者であって、その者の属する世帯の世帯主及びすべての世帯員が平成20年度</t>
  </si>
  <si>
    <t>　(2)　第５条第１項第４号に該当する者であって、その者の属する世帯の世帯主及びすべての世帯員が平成20年度</t>
  </si>
  <si>
    <t>　(3)　第５条第１項第４号に該当する者であって、その者の属する世帯の世帯主及びすべての世帯員が平成20年度</t>
  </si>
  <si>
    <t>　(4)　第５条第１項第５号に該当する者であって、その者の属する世帯の世帯主及びすべての世帯員（平成18年介</t>
  </si>
  <si>
    <t>　　護保険等改正令附則第４条第１項第５号に該当する者（以下この項において「第５号該当者」という。）に限る。）</t>
  </si>
  <si>
    <t>　　が平成20年度分の地方税法の規定による市町村民税が課されていないものとした場合、第５条第１項第１号に</t>
  </si>
  <si>
    <t>　　該当するもの　47,900円</t>
  </si>
  <si>
    <t>　(5)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</si>
  <si>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に限る。）が平成20年度分の地方税法の規定による市町村民税が課されていないものとした場合、同項第２号に</t>
  </si>
  <si>
    <t>　(6)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</si>
  <si>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に限る。）が平成20年度分の地方税法の規定による市町村民税が課されていないものとした場合、同項第３号に</t>
  </si>
  <si>
    <t>　　該当するもの　51,700円</t>
  </si>
  <si>
    <t>　(7)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</si>
  <si>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に限る。）が平成20年度分の地方税法の規定による市町村民税が課されていないものとした場合、同項第４号に</t>
  </si>
  <si>
    <t>　　該当するもの　55,600円</t>
  </si>
  <si>
    <r>
      <t>　　　</t>
    </r>
    <r>
      <rPr>
        <b/>
        <sz val="10"/>
        <rFont val="ＭＳ Ｐゴシック"/>
        <family val="3"/>
      </rPr>
      <t>付　則</t>
    </r>
    <r>
      <rPr>
        <sz val="10"/>
        <rFont val="ＭＳ Ｐゴシック"/>
        <family val="3"/>
      </rPr>
      <t>（平成20年３月27日西宮市条例第47号［４］）</t>
    </r>
  </si>
  <si>
    <r>
      <t>　　　</t>
    </r>
    <r>
      <rPr>
        <b/>
        <sz val="10"/>
        <rFont val="ＭＳ Ｐゴシック"/>
        <family val="3"/>
      </rPr>
      <t>付　則</t>
    </r>
    <r>
      <rPr>
        <sz val="10"/>
        <rFont val="ＭＳ Ｐゴシック"/>
        <family val="3"/>
      </rPr>
      <t>（平成21年３月30日西宮市条例第47号［５］）</t>
    </r>
  </si>
  <si>
    <r>
      <t>　　　</t>
    </r>
    <r>
      <rPr>
        <b/>
        <sz val="10"/>
        <rFont val="ＭＳ Ｐゴシック"/>
        <family val="3"/>
      </rPr>
      <t>付　則</t>
    </r>
    <r>
      <rPr>
        <sz val="10"/>
        <rFont val="ＭＳ Ｐゴシック"/>
        <family val="3"/>
      </rPr>
      <t>（平成21年９月25日西宮市条例第11号［６］特別職の職員で非常勤の者の報酬及び費用弁償条例等の</t>
    </r>
  </si>
  <si>
    <r>
      <t>　　　</t>
    </r>
    <r>
      <rPr>
        <b/>
        <sz val="10"/>
        <rFont val="ＭＳ Ｐゴシック"/>
        <family val="3"/>
      </rPr>
      <t>付　則</t>
    </r>
    <r>
      <rPr>
        <sz val="10"/>
        <rFont val="ＭＳ Ｐゴシック"/>
        <family val="3"/>
      </rPr>
      <t xml:space="preserve">（平成21年12月25日西宮市条例第16号［７］西宮市国民健康保険条例等の一部を改正する条例２条によ
</t>
    </r>
  </si>
  <si>
    <t xml:space="preserve">　　　　　　　　る改正付則）
</t>
  </si>
  <si>
    <t xml:space="preserve">１　この条例は、平成22年１月１日から施行する。
</t>
  </si>
  <si>
    <t>エ 低所得者Ⅰ</t>
  </si>
  <si>
    <t>（平成12年３月31日）</t>
  </si>
  <si>
    <t>２　合議体を構成する委員の定数は、５人とする。</t>
  </si>
  <si>
    <t>県補助金</t>
  </si>
  <si>
    <t>介護給付費交付金</t>
  </si>
  <si>
    <t>財産収入</t>
  </si>
  <si>
    <t>財産運用収入</t>
  </si>
  <si>
    <t>利子及び配当金</t>
  </si>
  <si>
    <t>繰入金</t>
  </si>
  <si>
    <t>基金繰入金</t>
  </si>
  <si>
    <t>一般会計繰入金</t>
  </si>
  <si>
    <t>繰越金</t>
  </si>
  <si>
    <t>：２８２０４</t>
  </si>
  <si>
    <t>要支援１</t>
  </si>
  <si>
    <t>要支援２</t>
  </si>
  <si>
    <t>ア 件数</t>
  </si>
  <si>
    <t>イ 単位数</t>
  </si>
  <si>
    <t>ウ 費用額</t>
  </si>
  <si>
    <t>エ 給付費</t>
  </si>
  <si>
    <t>２．保険給付決定状況（続き）</t>
  </si>
  <si>
    <t>種類</t>
  </si>
  <si>
    <t>要支援１</t>
  </si>
  <si>
    <t>要支援２</t>
  </si>
  <si>
    <t>ア　件数</t>
  </si>
  <si>
    <t>食費</t>
  </si>
  <si>
    <t>介護老人福祉施設</t>
  </si>
  <si>
    <t>介護療養型医療施設</t>
  </si>
  <si>
    <t>短期入所生活介護</t>
  </si>
  <si>
    <t>居住費（滞在費）</t>
  </si>
  <si>
    <t>イ　給付費</t>
  </si>
  <si>
    <t>食費</t>
  </si>
  <si>
    <t>総計</t>
  </si>
  <si>
    <t>① 総数</t>
  </si>
  <si>
    <t xml:space="preserve">イ 利用者負担第三段階 </t>
  </si>
  <si>
    <t>オ 合計</t>
  </si>
  <si>
    <t>（3）高額介護（介護予防）サービス費</t>
  </si>
  <si>
    <t>ウ 利用者負担第二段階</t>
  </si>
  <si>
    <t>エ 利用者負担第一段階</t>
  </si>
  <si>
    <t>２．保険給付決定状況</t>
  </si>
  <si>
    <t>短期入所サービス</t>
  </si>
  <si>
    <t>介護保険事業状況報告</t>
  </si>
  <si>
    <t>① 総数</t>
  </si>
  <si>
    <t>種類</t>
  </si>
  <si>
    <t>予防給付</t>
  </si>
  <si>
    <t>介護給付</t>
  </si>
  <si>
    <t>要支援２</t>
  </si>
  <si>
    <t>経過的
要介護</t>
  </si>
  <si>
    <t>居宅（介護予防）サービス</t>
  </si>
  <si>
    <t>訪問サービス</t>
  </si>
  <si>
    <t>訪問介護</t>
  </si>
  <si>
    <t>訪問入浴介護</t>
  </si>
  <si>
    <t>訪問看護</t>
  </si>
  <si>
    <t>訪問リハビリテーション</t>
  </si>
  <si>
    <t>居宅療養管理指導</t>
  </si>
  <si>
    <t>通所サービス</t>
  </si>
  <si>
    <t>通所介護</t>
  </si>
  <si>
    <t>通所リハビリテーション</t>
  </si>
  <si>
    <t>短期入所生活介護</t>
  </si>
  <si>
    <t>短期入所療養介護
（介護老人保健施設）</t>
  </si>
  <si>
    <t>短期入所療養介護
（介護療養型医療施設等）</t>
  </si>
  <si>
    <t>　　　　　平成24年２月29日　規則40号［８］</t>
  </si>
  <si>
    <t>　　　　　平成24年３月30日　規則70号［９］</t>
  </si>
  <si>
    <r>
      <t>［４］［５］［６］</t>
    </r>
    <r>
      <rPr>
        <sz val="10"/>
        <color indexed="10"/>
        <rFont val="ＭＳ Ｐゴシック"/>
        <family val="3"/>
      </rPr>
      <t>［９］</t>
    </r>
  </si>
  <si>
    <r>
      <t>　(1)　法第42条第</t>
    </r>
    <r>
      <rPr>
        <sz val="10"/>
        <color indexed="10"/>
        <rFont val="ＭＳ Ｐゴシック"/>
        <family val="3"/>
      </rPr>
      <t>３</t>
    </r>
    <r>
      <rPr>
        <sz val="10"/>
        <rFont val="ＭＳ Ｐゴシック"/>
        <family val="3"/>
      </rPr>
      <t>項に規定する特例居宅介護サービス費の額　同項に規定する基準の額</t>
    </r>
  </si>
  <si>
    <r>
      <t>　(1)　法第54条第</t>
    </r>
    <r>
      <rPr>
        <sz val="10"/>
        <color indexed="10"/>
        <rFont val="ＭＳ Ｐゴシック"/>
        <family val="3"/>
      </rPr>
      <t>３</t>
    </r>
    <r>
      <rPr>
        <sz val="10"/>
        <rFont val="ＭＳ Ｐゴシック"/>
        <family val="3"/>
      </rPr>
      <t>項に規定する特例介護予防サービス費の額　同項に規定する基準の額</t>
    </r>
  </si>
  <si>
    <t>被用者保険または
国民健康保険
（70歳～74歳）</t>
  </si>
  <si>
    <t>後期高齢者医療制度</t>
  </si>
  <si>
    <t>（平成12年３月30日）</t>
  </si>
  <si>
    <t>（［３］［５］）</t>
  </si>
  <si>
    <t>４　次条の規定により保険料の額の算定を行ったときは、納期を定め、これを通知しなければならない。</t>
  </si>
  <si>
    <t>２　前項に規定する年当たりの割合は、閏〔じゅん〕年の日を含む期間についても、365日当たりの割合とする。</t>
  </si>
  <si>
    <t>［３］［５］</t>
  </si>
  <si>
    <t>［３］</t>
  </si>
  <si>
    <t>１　この条例は、平成15年４月１日から施行する。</t>
  </si>
  <si>
    <t>２　平成12年度から平成14年度までの各年度分の保険料率については、なお従前の例による。</t>
  </si>
  <si>
    <t>　この条例は、公布の日から施行する。</t>
  </si>
  <si>
    <t>［４］</t>
  </si>
  <si>
    <t>　この条例は、平成20年４月１日から施行する。</t>
  </si>
  <si>
    <t>　この条例は、平成21年４月１日から施行する。</t>
  </si>
  <si>
    <t>平成 9年12月17日</t>
  </si>
  <si>
    <t>平成10年 4月 1日</t>
  </si>
  <si>
    <t>平成11年 4月 1日</t>
  </si>
  <si>
    <r>
      <t>第８条</t>
    </r>
    <r>
      <rPr>
        <sz val="10"/>
        <rFont val="ＭＳ Ｐゴシック"/>
        <family val="3"/>
      </rPr>
      <t>　条例第12条の規定による申告は、介護保険料申告書によって行わなければならない。</t>
    </r>
  </si>
  <si>
    <t>　（保険料基準額の算定）</t>
  </si>
  <si>
    <r>
      <t>第９条</t>
    </r>
    <r>
      <rPr>
        <sz val="10"/>
        <rFont val="ＭＳ Ｐゴシック"/>
        <family val="3"/>
      </rPr>
      <t>　政令第39条第３項において準用する政令第38条第２項の規定により算定した額に、100円未満50円以上の</t>
    </r>
  </si>
  <si>
    <t>　端数があるときは、これを100円に切り上げ、50円未満の端数があるときは、これを切り捨てる。［５］</t>
  </si>
  <si>
    <t>　（納期の分割に係る端数処理）</t>
  </si>
  <si>
    <r>
      <t>第10条</t>
    </r>
    <r>
      <rPr>
        <sz val="10"/>
        <rFont val="ＭＳ Ｐゴシック"/>
        <family val="3"/>
      </rPr>
      <t>　条例第６条第３項の規定により算定した各納期における保険料の額に10円未満の端数があるときは、その</t>
    </r>
  </si>
  <si>
    <t>　端数金額は、最初の納期における保険料の額に合算するものとする。</t>
  </si>
  <si>
    <t>西宮市／介護保険事業状況報告（年報）</t>
  </si>
  <si>
    <t>　　　　　平成15年３月28日　規則67号［３］</t>
  </si>
  <si>
    <t>　　　　　平成17年９月30日　規則16号［４］</t>
  </si>
  <si>
    <t>　　　　　平成18年３月31日　規則62号［５］</t>
  </si>
  <si>
    <t>　　　　　平成21年３月30日　規則82号［６］</t>
  </si>
  <si>
    <r>
      <t>　　　　</t>
    </r>
    <r>
      <rPr>
        <b/>
        <sz val="10"/>
        <rFont val="ＭＳ Ｐゴシック"/>
        <family val="3"/>
      </rPr>
      <t>沿　革</t>
    </r>
  </si>
  <si>
    <t>（平成２３年度実績）</t>
  </si>
  <si>
    <t>（平成24年4月1日現在）</t>
  </si>
  <si>
    <t>介護保険課</t>
  </si>
  <si>
    <t>平成24年3月末(B)</t>
  </si>
  <si>
    <t>２　要介護認定者／平成24年3月末</t>
  </si>
  <si>
    <t>３　介護サービス受給者／平成24年3月審査分</t>
  </si>
  <si>
    <t>１　認定申請件数／平成23年度</t>
  </si>
  <si>
    <t>１　介護（介護予防）サービスの種類及び給付割合／平成23年度</t>
  </si>
  <si>
    <t>要介護認定者数／年間平均（平成23年3月末～平成24年2月末）</t>
  </si>
  <si>
    <t>第１号被保険者数／年間平均（平成23年3月末～平成24年2月末）</t>
  </si>
  <si>
    <t>２　所得段階別保険料（現年度分）収納状況／平成23年度</t>
  </si>
  <si>
    <t>３　徴収方法別収納状況（現年度分）／平成23年度</t>
  </si>
  <si>
    <t>４　滞納繰越分収納状況／平成23年度</t>
  </si>
  <si>
    <t>５　保険料減免の状況／平成23年度</t>
  </si>
  <si>
    <t>【　平成２３年度／決算状況　】</t>
  </si>
  <si>
    <t>介護保険災害臨時特例補助金</t>
  </si>
  <si>
    <t>介護保険事業費補助金</t>
  </si>
  <si>
    <t>平成２３年度末
残高
（平成24年5月末）</t>
  </si>
  <si>
    <t>第１号被保険者１人当たりの額は、決算額及び準備基金の平成２３年度末残高を第１号被保険者数の年間平均</t>
  </si>
  <si>
    <t>人数（平成23年4月末から平成24年3月末）である93,014人で割った額です。</t>
  </si>
  <si>
    <t>　急速な高齢化の進展に伴う寝たきりや認知症の高齢者の急増、核家族化による家庭介護の問題など、高齢者介護の問題は、老後の最大の不安要因となっている。一方、高齢者介護サービスは老人福祉と老人保健の二つの異なる制度のもとで提供されており、総合的、効率的なサービス利用が出来ない状況にあった。
　そこで、給付と負担の関係が明確な社会保険方式によりこれらの両制度を再編成し、また国民の共同連帯の理念に基づき、社会全体で介護を支える新しい仕組みとして平成12年度より「介護保険制度」が創設された。その後、制度開始後6年が経過した平成18年度には制度全般の見直しが行われた。</t>
  </si>
  <si>
    <t>１　経緯</t>
  </si>
  <si>
    <t>当年度中増（※１）</t>
  </si>
  <si>
    <t>　市長が必要と認める額</t>
  </si>
  <si>
    <r>
      <t>　　　</t>
    </r>
    <r>
      <rPr>
        <b/>
        <sz val="10"/>
        <rFont val="ＭＳ Ｐゴシック"/>
        <family val="3"/>
      </rPr>
      <t>付　則</t>
    </r>
    <r>
      <rPr>
        <sz val="10"/>
        <rFont val="ＭＳ Ｐゴシック"/>
        <family val="3"/>
      </rPr>
      <t>（平成13年10月30日西宮市規則第23号［２］）</t>
    </r>
  </si>
  <si>
    <r>
      <t>　　　</t>
    </r>
    <r>
      <rPr>
        <b/>
        <sz val="10"/>
        <rFont val="ＭＳ Ｐゴシック"/>
        <family val="3"/>
      </rPr>
      <t>付　則</t>
    </r>
    <r>
      <rPr>
        <sz val="10"/>
        <rFont val="ＭＳ Ｐゴシック"/>
        <family val="3"/>
      </rPr>
      <t>（平成15年３月28日西宮市規則第67号［３］）</t>
    </r>
  </si>
  <si>
    <t>２　改正後の別表第２の規定は、平成15年度分からの保険料の減免について適用し、平成14年度分までの保険料</t>
  </si>
  <si>
    <t>　の減免については、なお従前の例による。</t>
  </si>
  <si>
    <r>
      <t>　　　</t>
    </r>
    <r>
      <rPr>
        <b/>
        <sz val="10"/>
        <rFont val="ＭＳ Ｐゴシック"/>
        <family val="3"/>
      </rPr>
      <t>付　則</t>
    </r>
    <r>
      <rPr>
        <sz val="10"/>
        <rFont val="ＭＳ Ｐゴシック"/>
        <family val="3"/>
      </rPr>
      <t>（平成17年９月30日西宮市規則第16号［４］）</t>
    </r>
  </si>
  <si>
    <r>
      <t>　　　</t>
    </r>
    <r>
      <rPr>
        <b/>
        <sz val="10"/>
        <rFont val="ＭＳ Ｐゴシック"/>
        <family val="3"/>
      </rPr>
      <t>付　則</t>
    </r>
    <r>
      <rPr>
        <sz val="10"/>
        <rFont val="ＭＳ Ｐゴシック"/>
        <family val="3"/>
      </rPr>
      <t>（平成18年３月31日西宮市規則第62号［５］）</t>
    </r>
  </si>
  <si>
    <r>
      <t>　　　</t>
    </r>
    <r>
      <rPr>
        <b/>
        <sz val="10"/>
        <rFont val="ＭＳ Ｐゴシック"/>
        <family val="3"/>
      </rPr>
      <t>付　則</t>
    </r>
    <r>
      <rPr>
        <sz val="10"/>
        <rFont val="ＭＳ Ｐゴシック"/>
        <family val="3"/>
      </rPr>
      <t>（平成21年３月30日西宮市規則第82号［６］）</t>
    </r>
  </si>
  <si>
    <r>
      <t>別表第１</t>
    </r>
    <r>
      <rPr>
        <sz val="10"/>
        <rFont val="ＭＳ Ｐゴシック"/>
        <family val="3"/>
      </rPr>
      <t>（第７条関係）</t>
    </r>
  </si>
  <si>
    <t>１　省令第83条第１項第１号又は省令第97条第１項第１号に規定する特別の事情</t>
  </si>
  <si>
    <t>生活機能評価受診者</t>
  </si>
  <si>
    <t>(2)　条例第10条第１項第２号から第４号までのいずれかに該当するとき</t>
  </si>
  <si>
    <t>(3)　条例第10条第１項第５号に該当するとき</t>
  </si>
  <si>
    <t>　（東日本大震災の被災被保険者に対する居宅介護サービス費の額の特例等）［７］</t>
  </si>
  <si>
    <t>　（東日本大震災の被災被保険者に対する保険料の減免の特例）［７］</t>
  </si>
  <si>
    <t>　　　　　平成23年６月30日　規則11号［７］</t>
  </si>
  <si>
    <t>　この規則は、公布の日から施行する。</t>
  </si>
  <si>
    <r>
      <t>　　　</t>
    </r>
    <r>
      <rPr>
        <b/>
        <sz val="10"/>
        <rFont val="ＭＳ Ｐゴシック"/>
        <family val="3"/>
      </rPr>
      <t>付　則</t>
    </r>
    <r>
      <rPr>
        <sz val="10"/>
        <rFont val="ＭＳ Ｐゴシック"/>
        <family val="3"/>
      </rPr>
      <t>（平成23年６月30日西宮市規則第11号［７］）</t>
    </r>
  </si>
  <si>
    <t>要介護２</t>
  </si>
  <si>
    <t>要介護３</t>
  </si>
  <si>
    <t>要介護４</t>
  </si>
  <si>
    <t>要介護５</t>
  </si>
  <si>
    <t>（様式１の５）</t>
  </si>
  <si>
    <t>　　介護保険事業状況報告</t>
  </si>
  <si>
    <t xml:space="preserve"> 介護老人福祉施設</t>
  </si>
  <si>
    <t xml:space="preserve"> 介護老人保健施設</t>
  </si>
  <si>
    <t xml:space="preserve"> 介護療養型医療施設</t>
  </si>
  <si>
    <t xml:space="preserve"> 第１号被保険者</t>
  </si>
  <si>
    <t xml:space="preserve"> 第２号被保険者</t>
  </si>
  <si>
    <t>国の特別対策により、保険料の３／４を軽減</t>
  </si>
  <si>
    <t>国の特別対策により、保険料の１／４を軽減</t>
  </si>
  <si>
    <t>(※1)</t>
  </si>
  <si>
    <t>(※2)</t>
  </si>
  <si>
    <t>(※3)</t>
  </si>
  <si>
    <t>平成12年度
(※1)</t>
  </si>
  <si>
    <t>歳入合計（Ａ）</t>
  </si>
  <si>
    <t>歳出合計（Ｂ）</t>
  </si>
  <si>
    <t>介護給付費準備基金</t>
  </si>
  <si>
    <t>（※第１号被保険者１人当たりの額については、１円未満四捨五入の
 ため決算額の値に戻らない場合があります。）</t>
  </si>
  <si>
    <t>Ⅳ　要介護（支援）認定の状況</t>
  </si>
  <si>
    <t>新規申請</t>
  </si>
  <si>
    <t>更新申請</t>
  </si>
  <si>
    <t>4月</t>
  </si>
  <si>
    <t>5月</t>
  </si>
  <si>
    <t>6月</t>
  </si>
  <si>
    <t>7月</t>
  </si>
  <si>
    <t>8月</t>
  </si>
  <si>
    <t>9月</t>
  </si>
  <si>
    <t>10月</t>
  </si>
  <si>
    <t>11月</t>
  </si>
  <si>
    <t>12月</t>
  </si>
  <si>
    <t>1月</t>
  </si>
  <si>
    <t>2月</t>
  </si>
  <si>
    <t>3月</t>
  </si>
  <si>
    <t>９割（償還払）</t>
  </si>
  <si>
    <t>単位：件</t>
  </si>
  <si>
    <t>調査区分</t>
  </si>
  <si>
    <t>直営調査</t>
  </si>
  <si>
    <t>委託調査</t>
  </si>
  <si>
    <t>件数</t>
  </si>
  <si>
    <t>委員数</t>
  </si>
  <si>
    <t>合議体数（合議体は５人の委員で構成）</t>
  </si>
  <si>
    <t>合議体開催回数年度累計</t>
  </si>
  <si>
    <t>Ⅴ　介護サービス費の状況</t>
  </si>
  <si>
    <t>居宅サービス</t>
  </si>
  <si>
    <t>基準額×1.5</t>
  </si>
  <si>
    <t>基準額×1.25</t>
  </si>
  <si>
    <t>基準額×0.75</t>
  </si>
  <si>
    <t>１　組織図</t>
  </si>
  <si>
    <t>健康福祉局</t>
  </si>
  <si>
    <t>人</t>
  </si>
  <si>
    <t>２　事務分掌</t>
  </si>
  <si>
    <t>②</t>
  </si>
  <si>
    <t>１　第１号被保険者の状況</t>
  </si>
  <si>
    <r>
      <t>　ず、42,900円とする。［５］</t>
    </r>
    <r>
      <rPr>
        <sz val="10"/>
        <color indexed="10"/>
        <rFont val="ＭＳ Ｐゴシック"/>
        <family val="3"/>
      </rPr>
      <t>［８］</t>
    </r>
  </si>
  <si>
    <t>　する第１号被保険者の平成24年度から平成26年度までの各年度における保険料率は、第５条の規定にかかわら</t>
  </si>
  <si>
    <r>
      <t>第3条</t>
    </r>
    <r>
      <rPr>
        <sz val="10"/>
        <color indexed="10"/>
        <rFont val="ＭＳ Ｐゴシック"/>
        <family val="3"/>
      </rPr>
      <t>　令附則第16条第１項及び第２項（同条第３項及び第４項において準用する場合を含む。以下同じ。）に規定</t>
    </r>
  </si>
  <si>
    <t>　ず、37,100円とする。［８］</t>
  </si>
  <si>
    <t>　者として月割により算定した保険料の額の合算額とする。［８］</t>
  </si>
  <si>
    <t>　されるに至った第１号被保険者に係る保険料の額は、当該適用されるに至った日の属する月の前月まで月割によ</t>
  </si>
  <si>
    <t>　り算定した当該第１号被保険者に係る保険料の額と、当該適用されるに至った日の属する月から同項に規定する</t>
  </si>
  <si>
    <t>交付金</t>
  </si>
  <si>
    <t>介護給付費交付金</t>
  </si>
  <si>
    <t>地域支援事業支援交付金</t>
  </si>
  <si>
    <t>市町村特別給付費</t>
  </si>
  <si>
    <t>審査支払手数料</t>
  </si>
  <si>
    <t>地域支援</t>
  </si>
  <si>
    <t>事業</t>
  </si>
  <si>
    <t>介護予防事業費</t>
  </si>
  <si>
    <t>包括的支援事業・任意事業</t>
  </si>
  <si>
    <t>要支援１</t>
  </si>
  <si>
    <t>計</t>
  </si>
  <si>
    <t>合計</t>
  </si>
  <si>
    <t>経過的要介護</t>
  </si>
  <si>
    <t>要支援２</t>
  </si>
  <si>
    <t>要介護１</t>
  </si>
  <si>
    <t>給　付　費</t>
  </si>
  <si>
    <t>任意事業に関すること。</t>
  </si>
  <si>
    <t>のを除く。）。</t>
  </si>
  <si>
    <t>む。）に関すること。</t>
  </si>
  <si>
    <t>平成23年3月末(B)</t>
  </si>
  <si>
    <t>介護サービス費／合計</t>
  </si>
  <si>
    <t>保険給付費／合計</t>
  </si>
  <si>
    <t>※各サービスは介護予防サービスを含む。</t>
  </si>
  <si>
    <t>２　介護（介護予防）サービス費の状況</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</si>
  <si>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</si>
  <si>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</si>
  <si>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</si>
  <si>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</si>
  <si>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</si>
  <si>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</si>
  <si>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</si>
  <si>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</si>
  <si>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</si>
  <si>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</si>
  <si>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居宅療養管理指導</t>
  </si>
  <si>
    <t>９割</t>
  </si>
  <si>
    <t>１０割</t>
  </si>
  <si>
    <t>給付割合</t>
  </si>
  <si>
    <t>施設サービス</t>
  </si>
  <si>
    <t>高額介護サービス等費</t>
  </si>
  <si>
    <t>１５，０００円</t>
  </si>
  <si>
    <t>２４，６００円</t>
  </si>
  <si>
    <t>３７，２００円</t>
  </si>
  <si>
    <t>＜１単位の単価＞</t>
  </si>
  <si>
    <t>その他</t>
  </si>
  <si>
    <t>特甲地</t>
  </si>
  <si>
    <t>１０円</t>
  </si>
  <si>
    <t>サービス区分</t>
  </si>
  <si>
    <t>居宅サービス／計</t>
  </si>
  <si>
    <t>合計</t>
  </si>
  <si>
    <t>給付額</t>
  </si>
  <si>
    <t>要支援１</t>
  </si>
  <si>
    <t>（構成比）</t>
  </si>
  <si>
    <t>単位：人</t>
  </si>
  <si>
    <t>第２号被保険者</t>
  </si>
  <si>
    <t>計</t>
  </si>
  <si>
    <t>構成比</t>
  </si>
  <si>
    <t>要介護１</t>
  </si>
  <si>
    <t>要介護２</t>
  </si>
  <si>
    <t>要介護３</t>
  </si>
  <si>
    <t>要介護４</t>
  </si>
  <si>
    <t>要介護５</t>
  </si>
  <si>
    <t>居宅サービス受給者</t>
  </si>
  <si>
    <t>適用除外該当</t>
  </si>
  <si>
    <t>適用除外非該当</t>
  </si>
  <si>
    <t>介護保険料（※）</t>
  </si>
  <si>
    <t>施設サービス受給者</t>
  </si>
  <si>
    <t>被保険者等の状況</t>
  </si>
  <si>
    <t>要介護（支援）認定の状況</t>
  </si>
  <si>
    <t>要支援２</t>
  </si>
  <si>
    <t>小計</t>
  </si>
  <si>
    <t>Ⅲ　被保険者等の状況</t>
  </si>
  <si>
    <t>①</t>
  </si>
  <si>
    <t>総　　数</t>
  </si>
  <si>
    <t>地域密着型サービス受給者</t>
  </si>
  <si>
    <t>③</t>
  </si>
  <si>
    <t>単位：円</t>
  </si>
  <si>
    <t>人・・・・・(G)</t>
  </si>
  <si>
    <t>人・・・・・(H)</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</si>
  <si>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</si>
  <si>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</si>
  <si>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</si>
  <si>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</si>
  <si>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</si>
  <si>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</si>
  <si>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</si>
  <si>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</si>
  <si>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</si>
  <si>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</si>
  <si>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</si>
  <si>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</si>
  <si>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</si>
  <si>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</si>
  <si>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</si>
  <si>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高額介護
サービス</t>
  </si>
  <si>
    <t xml:space="preserve"> 要介護
 認定者
 １人当り
 給付額</t>
  </si>
  <si>
    <t>平成21～
23年度</t>
  </si>
  <si>
    <t>第８段階</t>
  </si>
  <si>
    <t>第９段階</t>
  </si>
  <si>
    <t>第１０段階</t>
  </si>
  <si>
    <t>基準額×0.875</t>
  </si>
  <si>
    <t>基準額×1.125</t>
  </si>
  <si>
    <t>基準額×1.875</t>
  </si>
  <si>
    <t>基準額×2.0</t>
  </si>
  <si>
    <t>特例分</t>
  </si>
  <si>
    <t>キ　政令第39条第１項第３号に該当し、かつ、保険料の賦課期日現在に属する世帯のすべての世帯員の当該賦課期日の属する年の前年の収入金額の合計額が150万円（世帯員の数が２以上である場合は、150万円に、当該世帯員の数から１を減じた数に50万円を乗じた額を加算して得た額）以下である場合であって、資産などを活用してもなお生活が困窮している状態にあると認めるとき。ただし、保険料の賦課期日の属する年度分の市町村民税が課されている者と生計を共にする場合又は当該市町村民税が課されている者の扶養を受けている場合を除く。</t>
  </si>
  <si>
    <t>　　イ　要保護者であって、その者が課される保険料額についてこの号の区分による額を適用されたならば保護を必</t>
  </si>
  <si>
    <t>　　　要としない状態となるもの（令第39条第１項第１号イ（(1)に係る部分を除く。）、次号イ、第８号イ又は第９号イに</t>
  </si>
  <si>
    <t>　　　該当する者を除く。）</t>
  </si>
  <si>
    <t>　　ア　合計所得金額が4,000,000円未満である者であり、かつ、前各号のいずれにも該当しないもの</t>
  </si>
  <si>
    <t>　　　要としない状態となるもの（令第39条第１項第１号イ（(1)に係る部分を除く。）、次号イ又は第９号イに該当する者</t>
  </si>
  <si>
    <t>　　　を除く。）</t>
  </si>
  <si>
    <t>　　ア　合計所得金額が6,000,000円未満である者であり、かつ、前各号のいずれにも該当しないもの</t>
  </si>
  <si>
    <t>　　　要としない状態となるもの（令第39条第１項第１号イ（(1)に係る部分を除く。）又は次号イに該当する者を除く。）</t>
  </si>
  <si>
    <t>　　ア　合計所得金額が10,000,000円未満である者であり、かつ、前各号のいずれにも該当しないもの</t>
  </si>
  <si>
    <t>　　　要としない状態となるもの（令第39条第１項第１号イ（(1)に係る部分を除く。）に該当する者を除く。）</t>
  </si>
  <si>
    <t>　（普通徴収に係る納期等）</t>
  </si>
  <si>
    <r>
      <t>第６条</t>
    </r>
    <r>
      <rPr>
        <sz val="10"/>
        <rFont val="ＭＳ Ｐゴシック"/>
        <family val="3"/>
      </rPr>
      <t>　普通徴収（法第131条に規定する普通徴収をいう。以下同じ。）の方法によって徴収する保険料の納期（以下</t>
    </r>
  </si>
  <si>
    <t>　「納期」という。）は、次のとおりとする。ただし、納期限の日が日曜日又は銀行法施行令（昭和57年政令第40号）第</t>
  </si>
  <si>
    <t>　５条第１項に規定する日に該当するときは、その翌日を納期限の日とする。</t>
  </si>
  <si>
    <t>　第１期　６月１日から同月末日まで</t>
  </si>
  <si>
    <t>　第２期　７月１日から同月末日まで</t>
  </si>
  <si>
    <t>　第３期　８月１日から同月末日まで</t>
  </si>
  <si>
    <t>　第４期　９月１日から同月末日まで</t>
  </si>
  <si>
    <t>　第５期　10月１日から同月末日まで</t>
  </si>
  <si>
    <t>　第６期　11月１日から同月末日まで</t>
  </si>
  <si>
    <t>　第７期　12月１日から同月30日まで</t>
  </si>
  <si>
    <t>　第８期　１月１日から同月末日まで</t>
  </si>
  <si>
    <t>　第９期　２月１日から同月末日まで</t>
  </si>
  <si>
    <t>　第10期　３月１日から同月末日まで</t>
  </si>
  <si>
    <t>２　市長は、特別の事情がある場合において、前項に規定する納期により難いと認められるときは、同項の規定にか</t>
  </si>
  <si>
    <t>　かわらず、納期を別に定めることができる。この場合において、市長は、当該第１号被保険者又は連帯納付義務者</t>
  </si>
  <si>
    <t>　（法第132条第２項及び第３項の規定により保険料を連帯して納付する義務を負う者をいう。以下同じ。）に対し、そ</t>
  </si>
  <si>
    <t>　の納期を通知しなければならない。</t>
  </si>
  <si>
    <t>３　第１項に規定する各納期又は前項の規定により別に定める各納期における保険料の額は、当該年度分の保険</t>
  </si>
  <si>
    <t>　料の額を納期の数で除して得た額とする。ただし、市長が特別な理由があると認めるときは、この限りでない。</t>
  </si>
  <si>
    <t>　（賦課期日後において第１号被保険者の資格取得、喪失等があった場合）</t>
  </si>
  <si>
    <r>
      <t>第７条</t>
    </r>
    <r>
      <rPr>
        <sz val="10"/>
        <rFont val="ＭＳ Ｐゴシック"/>
        <family val="3"/>
      </rPr>
      <t>　保険料の賦課期日後に第１号被保険者の資格を取得した場合における当該第１号被保険者に係る保険料</t>
    </r>
  </si>
  <si>
    <t>　の額の算定は、当該第１号被保険者の資格を取得した日の属する月から月割をもって行う。</t>
  </si>
  <si>
    <t>２　保険料の賦課期日後に第１号被保険者の資格を喪失した場合における当該第１号被保険者に係る保険料の</t>
  </si>
  <si>
    <t>　額の算定は、第１号被保険者の資格を喪失した日の属する月の前月まで月割をもって行う。</t>
  </si>
  <si>
    <t>３　保険料の賦課期日後に令第39条第１項第１号イ（同号に規定する老齢福祉年金の受給権を有するに至った者及</t>
  </si>
  <si>
    <t>　び(1)に係る者を除く。）、ロ及びハ、第２号ロ、第３号ロ、第４号ロ、第５号ロ又は第６号ロに該当するに至った第１号</t>
  </si>
  <si>
    <t>　被保険者に係る保険料の額は、当該該当するに至った日の属する月の前月まで月割により算定した当該第１号</t>
  </si>
  <si>
    <t>　被保険者に係る保険料の額と、当該該当するに至った日の属する月から令第39条第１項第１号から第６号までの</t>
  </si>
  <si>
    <t>　いずれかに規定する者として月割により算定した保険料の額の合算額とする。［３］</t>
  </si>
  <si>
    <t>　（保険料の額の通知）</t>
  </si>
  <si>
    <r>
      <t>第８条</t>
    </r>
    <r>
      <rPr>
        <sz val="10"/>
        <rFont val="ＭＳ Ｐゴシック"/>
        <family val="3"/>
      </rPr>
      <t>　市長は、保険料の額を決定したときは、速やかにこれを第１号被保険者又は連帯納付義務者（以下「納付</t>
    </r>
  </si>
  <si>
    <t>　義務者」という。）に通知しなければならない。その額を変更したときも、同様とする。</t>
  </si>
  <si>
    <t>　（延滞金）</t>
  </si>
  <si>
    <r>
      <t>第９条</t>
    </r>
    <r>
      <rPr>
        <sz val="10"/>
        <rFont val="ＭＳ Ｐゴシック"/>
        <family val="3"/>
      </rPr>
      <t>　保険料の納付義務者は、納期限後にその保険料を納付する場合において、当該保険料の額が2,000円以</t>
    </r>
  </si>
  <si>
    <t>　上であるときは、当該保険料の額に、その納期限の翌日から納付の日までの期間に応じ、当該保険料の額（1,000</t>
  </si>
  <si>
    <t>　円未満の端数があるときは、これを切り捨てる。）につき年10.95パーセント（当該納期限の翌日から３月を経過する</t>
  </si>
  <si>
    <t>　日までの期間については、年7.3パーセント）の割合をもって計算した金額に相当する延滞金額を加算して納付しな</t>
  </si>
  <si>
    <t>　ければならない。ただし、延滞金額に100円未満の端数があるとき、又はその全額が1,000円未満であるときは、そ</t>
  </si>
  <si>
    <t>　の端数金額又はその全額を切り捨てる。［３］［７］</t>
  </si>
  <si>
    <t>３　市長は、保険料の納付義務者が納期限までに保険料を納付しなかったことについて、やむを得ない理由があると</t>
  </si>
  <si>
    <t>　認める場合は、延滞金を減免することができる。［３］</t>
  </si>
  <si>
    <t>　（保険料の徴収猶予）</t>
  </si>
  <si>
    <r>
      <t>第10条</t>
    </r>
    <r>
      <rPr>
        <sz val="10"/>
        <rFont val="ＭＳ Ｐゴシック"/>
        <family val="3"/>
      </rPr>
      <t>　市長は、第１号被保険者が次の各号のいずれかに該当することにより、その納付すべき保険料の全部又</t>
    </r>
  </si>
  <si>
    <t>　は一部を一時に納付することができないと認められる場合にあっては、納付義務者の申請により、その納付するこ</t>
  </si>
  <si>
    <t>　とができないと認められる金額を限度として、６月以内の期間を限って、その保険料の徴収を猶予することができ</t>
  </si>
  <si>
    <t>　る。</t>
  </si>
  <si>
    <t>　(1)　第１号被保険者又はその属する世帯の生計を主として維持する者（以下この条において「生計を維持する者」</t>
  </si>
  <si>
    <t>　　という。）が、震災、風水害、火災その他これらに類する災害により、住宅、家財その他の財産について著しい損</t>
  </si>
  <si>
    <t>　　害を受けたとき。</t>
  </si>
  <si>
    <t>　(2)　生計を維持する者が死亡したとき、又はその者が心身に重大な障害を受け、若しくは長期間入院したことによ</t>
  </si>
  <si>
    <t>　　り、その者の収入が著しく減少したとき。</t>
  </si>
  <si>
    <t>(3)　生計を維持する者の収入が、事業又は業務の休廃止、事業における著しい損失、失業その他これらに類する</t>
  </si>
  <si>
    <t>　　理由により著しく減少したとき。</t>
  </si>
  <si>
    <t>(4)　生計を維持する者の収入が、干ばつ、冷害、凍霜害等による農作物の不作その他これらに類する理由により</t>
  </si>
  <si>
    <t>　　著しく減少したとき。</t>
  </si>
  <si>
    <t>２　前項の規定により保険料の徴収猶予を受けようとする者は、次に掲げる事項を記載した申請書に徴収猶予を必</t>
  </si>
  <si>
    <t>　要とする理由を証明する書類を添付して、市長に提出しなければならない。</t>
  </si>
  <si>
    <r>
      <t>第５条</t>
    </r>
    <r>
      <rPr>
        <sz val="10"/>
        <rFont val="ＭＳ Ｐゴシック"/>
        <family val="3"/>
      </rPr>
      <t>　平成</t>
    </r>
    <r>
      <rPr>
        <sz val="10"/>
        <color indexed="10"/>
        <rFont val="ＭＳ Ｐゴシック"/>
        <family val="3"/>
      </rPr>
      <t>24</t>
    </r>
    <r>
      <rPr>
        <sz val="10"/>
        <rFont val="ＭＳ Ｐゴシック"/>
        <family val="3"/>
      </rPr>
      <t>年度から平成</t>
    </r>
    <r>
      <rPr>
        <sz val="10"/>
        <color indexed="10"/>
        <rFont val="ＭＳ Ｐゴシック"/>
        <family val="3"/>
      </rPr>
      <t>26</t>
    </r>
    <r>
      <rPr>
        <sz val="10"/>
        <rFont val="ＭＳ Ｐゴシック"/>
        <family val="3"/>
      </rPr>
      <t>年度までの各年度における保険料率は、次の各号に掲げる第１号被保険者（法第９</t>
    </r>
  </si>
  <si>
    <r>
      <t>　(1)　介護保険法施行令（平成10年政令第412号。以下「令」という。）第39条第１項第１号に掲げる者　</t>
    </r>
    <r>
      <rPr>
        <sz val="10"/>
        <color indexed="10"/>
        <rFont val="ＭＳ Ｐゴシック"/>
        <family val="3"/>
      </rPr>
      <t>29,700円</t>
    </r>
  </si>
  <si>
    <r>
      <t>　(2)　令第39条第１項第２号に掲げる者</t>
    </r>
    <r>
      <rPr>
        <sz val="10"/>
        <color indexed="10"/>
        <rFont val="ＭＳ Ｐゴシック"/>
        <family val="3"/>
      </rPr>
      <t>　29,700円</t>
    </r>
  </si>
  <si>
    <r>
      <t>　(3)　令第39条第１項第３号に掲げる者　</t>
    </r>
    <r>
      <rPr>
        <sz val="10"/>
        <color indexed="10"/>
        <rFont val="ＭＳ Ｐゴシック"/>
        <family val="3"/>
      </rPr>
      <t>44,500円</t>
    </r>
  </si>
  <si>
    <r>
      <t>　(4)　令第39条第１項第４号に掲げる者　</t>
    </r>
    <r>
      <rPr>
        <sz val="10"/>
        <color indexed="10"/>
        <rFont val="ＭＳ Ｐゴシック"/>
        <family val="3"/>
      </rPr>
      <t>59,400円</t>
    </r>
  </si>
  <si>
    <r>
      <t>　(5)　次のいずれかに該当する者　</t>
    </r>
    <r>
      <rPr>
        <sz val="10"/>
        <color indexed="10"/>
        <rFont val="ＭＳ Ｐゴシック"/>
        <family val="3"/>
      </rPr>
      <t>66,800円</t>
    </r>
  </si>
  <si>
    <r>
      <t>　(6)　次のいずれかに該当する者　</t>
    </r>
    <r>
      <rPr>
        <sz val="10"/>
        <color indexed="10"/>
        <rFont val="ＭＳ Ｐゴシック"/>
        <family val="3"/>
      </rPr>
      <t>74,200円</t>
    </r>
  </si>
  <si>
    <r>
      <t>　　ア　合計所得金額が</t>
    </r>
    <r>
      <rPr>
        <sz val="10"/>
        <color indexed="10"/>
        <rFont val="ＭＳ Ｐゴシック"/>
        <family val="3"/>
      </rPr>
      <t>1,900,000円</t>
    </r>
    <r>
      <rPr>
        <sz val="10"/>
        <rFont val="ＭＳ Ｐゴシック"/>
        <family val="3"/>
      </rPr>
      <t>未満である者であり、かつ、前各号のいずれにも該当しないもの</t>
    </r>
  </si>
  <si>
    <r>
      <t>　(7)　次のいずれかに該当する者　</t>
    </r>
    <r>
      <rPr>
        <sz val="10"/>
        <color indexed="10"/>
        <rFont val="ＭＳ Ｐゴシック"/>
        <family val="3"/>
      </rPr>
      <t>89,000円</t>
    </r>
  </si>
  <si>
    <r>
      <t>　(8)　次のいずれかに該当する者　</t>
    </r>
    <r>
      <rPr>
        <sz val="10"/>
        <color indexed="10"/>
        <rFont val="ＭＳ Ｐゴシック"/>
        <family val="3"/>
      </rPr>
      <t>103,900円</t>
    </r>
  </si>
  <si>
    <r>
      <t>　(9)　次のいずれかに該当する者　</t>
    </r>
    <r>
      <rPr>
        <sz val="10"/>
        <color indexed="10"/>
        <rFont val="ＭＳ Ｐゴシック"/>
        <family val="3"/>
      </rPr>
      <t>111,300円</t>
    </r>
  </si>
  <si>
    <r>
      <t>　(10)　前各号のいずれにも該当しない者　</t>
    </r>
    <r>
      <rPr>
        <sz val="10"/>
        <color indexed="10"/>
        <rFont val="ＭＳ Ｐゴシック"/>
        <family val="3"/>
      </rPr>
      <t>118,700円</t>
    </r>
  </si>
  <si>
    <r>
      <t>第</t>
    </r>
    <r>
      <rPr>
        <b/>
        <sz val="10"/>
        <color indexed="10"/>
        <rFont val="ＭＳ Ｐゴシック"/>
        <family val="3"/>
      </rPr>
      <t>2</t>
    </r>
    <r>
      <rPr>
        <b/>
        <sz val="10"/>
        <rFont val="ＭＳ Ｐゴシック"/>
        <family val="3"/>
      </rPr>
      <t>条</t>
    </r>
    <r>
      <rPr>
        <sz val="10"/>
        <rFont val="ＭＳ Ｐゴシック"/>
        <family val="3"/>
      </rPr>
      <t>　令附則第11条第１項及び第２項（同条第３項及び第４項において準用する場合を含む。以下同じ。）に規定</t>
    </r>
  </si>
  <si>
    <r>
      <t>第</t>
    </r>
    <r>
      <rPr>
        <b/>
        <sz val="10"/>
        <color indexed="10"/>
        <rFont val="ＭＳ Ｐゴシック"/>
        <family val="3"/>
      </rPr>
      <t>5</t>
    </r>
    <r>
      <rPr>
        <b/>
        <sz val="10"/>
        <rFont val="ＭＳ Ｐゴシック"/>
        <family val="3"/>
      </rPr>
      <t>条</t>
    </r>
    <r>
      <rPr>
        <sz val="10"/>
        <rFont val="ＭＳ Ｐゴシック"/>
        <family val="3"/>
      </rPr>
      <t>　第９条第１項に規定する延滞金の年7.3パーセントの割合は、当分の間、同項の規定にかかわらず、各年の</t>
    </r>
  </si>
  <si>
    <t>第７段階以上</t>
  </si>
  <si>
    <t>年度末現在被保険者数
（税制改正による特例
措置がなかった場合）</t>
  </si>
  <si>
    <t>(居住費)
 滞在費</t>
  </si>
  <si>
    <t>地域密着型介護老人福</t>
  </si>
  <si>
    <t>祉施設入居者生活介護</t>
  </si>
  <si>
    <t>(5) 食費・居住費に係る負担限度額認定（総数）</t>
  </si>
  <si>
    <t>（様式１の２)</t>
  </si>
  <si>
    <t>(6) 利用者負担減額・免除認定（総数）</t>
  </si>
  <si>
    <t>(7) 介護老人福祉施設旧措置入所者に係る減額・免除認定（総数）</t>
  </si>
  <si>
    <t xml:space="preserve"> 申請件数（当年度中）</t>
  </si>
  <si>
    <t>認定件数(当年度中）</t>
  </si>
  <si>
    <t>生活機能評価実施事業経費</t>
  </si>
  <si>
    <t>ケアマネジメントリーダー活動等支援事業経費</t>
  </si>
  <si>
    <t>サービス事業者振興・介護相談員派遣事業経費</t>
  </si>
  <si>
    <t>サービス事業者振興事業</t>
  </si>
  <si>
    <t>食の自立支援事業（配食サービス）経費</t>
  </si>
  <si>
    <t>家族介護支援事業経費</t>
  </si>
  <si>
    <t>介護保険住宅改修サービス支援事業経費</t>
  </si>
  <si>
    <t>介護給付等費用適正化緊急対策事業経費</t>
  </si>
  <si>
    <t>包括的支援事業　・　任意事業</t>
  </si>
  <si>
    <t>高齢者住宅等安心確保事業経費</t>
  </si>
  <si>
    <t>成年後見制度利用支援事業経費</t>
  </si>
  <si>
    <t>生活情報等講座事業経費</t>
  </si>
  <si>
    <t>高齢者虐待防止ネットワーク事業経費</t>
  </si>
  <si>
    <t>地域包括支援センター運営事業経費</t>
  </si>
  <si>
    <t>認知症家族介護者支援事業経費</t>
  </si>
  <si>
    <t>徘徊高齢者家族支援サービス事業</t>
  </si>
  <si>
    <t>成年後見制度利用促進のための広報・普及活動事業</t>
  </si>
  <si>
    <t>成年後見制度等利用支援事業</t>
  </si>
  <si>
    <t>地域包括支援センター関係経費</t>
  </si>
  <si>
    <t>権利擁護相談支援事業</t>
  </si>
  <si>
    <t>認知症高齢者見守り支援事業</t>
  </si>
  <si>
    <t>在宅認知症高齢者介護者等支援事業</t>
  </si>
  <si>
    <t>平成11年10月 1日</t>
  </si>
  <si>
    <t>款項目</t>
  </si>
  <si>
    <t>平成12年 3月</t>
  </si>
  <si>
    <t>合計所得金額＋課税年金収入金額が80万円以下</t>
  </si>
  <si>
    <t>平成12年 4月 1日</t>
  </si>
  <si>
    <t>（平成13年10月から保険料満額徴収）</t>
  </si>
  <si>
    <t>（介護認定審査会委員報酬、平成17年度から
　4年間減額）</t>
  </si>
  <si>
    <t xml:space="preserve"> 減      額</t>
  </si>
  <si>
    <t xml:space="preserve"> 免　　　除</t>
  </si>
  <si>
    <t>介護老人福祉施設</t>
  </si>
  <si>
    <t>介護老人保健施設</t>
  </si>
  <si>
    <t>介護療養型医療施設</t>
  </si>
  <si>
    <t>合計</t>
  </si>
  <si>
    <t>食費</t>
  </si>
  <si>
    <t>居住費</t>
  </si>
  <si>
    <t xml:space="preserve"> 利用者負担第三段階</t>
  </si>
  <si>
    <t xml:space="preserve"> 利用者負担第二段階</t>
  </si>
  <si>
    <t xml:space="preserve"> 利用者負担第一段階</t>
  </si>
  <si>
    <t>特定負担限度額</t>
  </si>
  <si>
    <t>利用者負担</t>
  </si>
  <si>
    <t xml:space="preserve"> 老福受給者等</t>
  </si>
  <si>
    <t>ア 利用者負担第四段階</t>
  </si>
  <si>
    <t>認知症対応型共同生活介護</t>
  </si>
  <si>
    <t>平成13年10月 1日</t>
  </si>
  <si>
    <t>平成15年 3月</t>
  </si>
  <si>
    <t>地域区分</t>
  </si>
  <si>
    <t>サービス種類</t>
  </si>
  <si>
    <t>単価</t>
  </si>
  <si>
    <t>（西宮市規則第113号）</t>
  </si>
  <si>
    <t>平成12年10月</t>
  </si>
  <si>
    <t>平成17年 3月</t>
  </si>
  <si>
    <t>（地域包括支援センターの設置等）</t>
  </si>
  <si>
    <t>F=B/H</t>
  </si>
  <si>
    <t>講演会等</t>
  </si>
  <si>
    <t>第１号被保険者１人当たりの額</t>
  </si>
  <si>
    <t>Ⅱ　事務体制</t>
  </si>
  <si>
    <t>企画・管理チーム</t>
  </si>
  <si>
    <t>給付・適正化チーム</t>
  </si>
  <si>
    <t>資格・賦課チーム</t>
  </si>
  <si>
    <t>保険料収納チーム</t>
  </si>
  <si>
    <t>認定委託チーム</t>
  </si>
  <si>
    <t>認定審査運営チーム</t>
  </si>
  <si>
    <t>平成13年度
(※2)</t>
  </si>
  <si>
    <t>市独自減免</t>
  </si>
  <si>
    <t>(5)　その他市長が特に必要と認めるとき。</t>
  </si>
  <si>
    <t>介　　　　護　　　　給　　　　付</t>
  </si>
  <si>
    <t>介　　　護　　　給　　　付</t>
  </si>
  <si>
    <t>法定減免</t>
  </si>
  <si>
    <t>4月～3月の被保険者数の平均</t>
  </si>
  <si>
    <t xml:space="preserve">※ </t>
  </si>
  <si>
    <t>審査支払手数料</t>
  </si>
  <si>
    <t>開催回数</t>
  </si>
  <si>
    <t>② 包括的支援事業・任意事業</t>
  </si>
  <si>
    <t>Ⅵ　保険料の状況</t>
  </si>
  <si>
    <t>Ⅷ　介護保険特別会計決算の状況</t>
  </si>
  <si>
    <t xml:space="preserve"> (1) 地域包括支援センターの設置状況</t>
  </si>
  <si>
    <t>地域包括支援センターの設置数</t>
  </si>
  <si>
    <t>直営</t>
  </si>
  <si>
    <t>委託</t>
  </si>
  <si>
    <r>
      <t>地域支援事業交付金</t>
    </r>
    <r>
      <rPr>
        <sz val="8"/>
        <rFont val="ＭＳ ゴシック"/>
        <family val="3"/>
      </rPr>
      <t>（介護予防・日常生活支援総合事業）</t>
    </r>
  </si>
  <si>
    <t>介護予防・日常生活支援総合事業費</t>
  </si>
  <si>
    <t>その他</t>
  </si>
  <si>
    <t>財政安定化基金拠出金</t>
  </si>
  <si>
    <t>相互財政安定化事業負担金</t>
  </si>
  <si>
    <t>保健福祉事業費</t>
  </si>
  <si>
    <t>高齢福祉課</t>
  </si>
  <si>
    <t>介護サービス課</t>
  </si>
  <si>
    <t>生活支援チーム</t>
  </si>
  <si>
    <t>窓口担当チーム</t>
  </si>
  <si>
    <t>（１）介護保険課</t>
  </si>
  <si>
    <t>（２）介護サービス課</t>
  </si>
  <si>
    <t>（３）高齢福祉課</t>
  </si>
  <si>
    <t>西宮市　健康福祉局　福祉部　介護保険課</t>
  </si>
  <si>
    <t>1. 保健給付に関すること。</t>
  </si>
  <si>
    <t>2. 介護保険事業計画の作成及び施策の調整に関すること。</t>
  </si>
  <si>
    <t>3. 介護保険制度の広報及び啓発に関すること。</t>
  </si>
  <si>
    <t>4. 介護保険の相談に関すること。</t>
  </si>
  <si>
    <t>5. 介護認定の申請受付に関すること。</t>
  </si>
  <si>
    <t>6. 介護認定の不服申立ての受付に関すること。</t>
  </si>
  <si>
    <t>7. 介護認定調査に関すること。</t>
  </si>
  <si>
    <t>8. 主治医意見書の作成依頼に関すること。</t>
  </si>
  <si>
    <t>9. 受給者管理に関すること。</t>
  </si>
  <si>
    <t>10. 西宮市介護認定審査会に関すること。</t>
  </si>
  <si>
    <t>11. 自己作成ケアプランの受付及び助言に関すること。</t>
  </si>
  <si>
    <t>12. 介護保険システムに関すること。</t>
  </si>
  <si>
    <t>13. 県、国民健康保険団体連合会その他関係機関との連絡調整に関すること。</t>
  </si>
  <si>
    <t>14. 県、国民健康保険団体連合会その他関係機関との連絡調整に関すること。</t>
  </si>
  <si>
    <t>14. 高齢者福祉サービスの相談及び助言に関すること。</t>
  </si>
  <si>
    <t>15. 住宅改造費助成事業に関すること。</t>
  </si>
  <si>
    <t>17. 老人日常生活用具給付等事業に関すること。</t>
  </si>
  <si>
    <t>19. 地域包括支援センター運営協議会等に関すること。</t>
  </si>
  <si>
    <t>20. 高齢者福祉計画に関すること。</t>
  </si>
  <si>
    <t>21. 社会福祉審議会高齢者福祉専門分科会に関すること。</t>
  </si>
  <si>
    <t>22. 高齢者等サービス調整事務に関すること。</t>
  </si>
  <si>
    <t>23. 在宅福祉サービスの措置に関すること。</t>
  </si>
  <si>
    <t>18. 介護保険法（平成９年法律第123号）に基づく地域支援事業に係る介護予防事業、包括的支援事業及び</t>
  </si>
  <si>
    <t>8. 老人日常生活用具給付等事業に関すること。</t>
  </si>
  <si>
    <t>9. 福祉タクシー派遣事業に関すること。</t>
  </si>
  <si>
    <t>10. 老人クラブに関すること。</t>
  </si>
  <si>
    <t>11. 老人いこいの家の管理及び運営に関すること。</t>
  </si>
  <si>
    <t>12. 老人福祉センターに関すること（指定管理者が行うものを除く。）。</t>
  </si>
  <si>
    <t>13. 市立デイサービスセンター（身体障害者デイサービスセンターを除く。）に関すること（指定管理者が行うも</t>
  </si>
  <si>
    <t>14. すこやかケア西宮に関すること（指定管理者が行うものを除く。）。</t>
  </si>
  <si>
    <t>15. 敬老行事等に関すること。</t>
  </si>
  <si>
    <t>16. 地域福祉に係る関係機関との連絡調整に関すること。</t>
  </si>
  <si>
    <t>17. 地域福祉活動の推進団体の育成等に関すること。</t>
  </si>
  <si>
    <t>18. その他地域福祉活動の推進に関すること。</t>
  </si>
  <si>
    <t>19. 高齢者交通助成事業に関すること。</t>
  </si>
  <si>
    <t>20. 高齢者住宅整備資金償還事務に関すること。</t>
  </si>
  <si>
    <t>21. はり・きゅう・マッサージ施術費補助事業に関すること。</t>
  </si>
  <si>
    <t>22. 車いすバンク及び交通安全杖に関すること。</t>
  </si>
  <si>
    <t>23. 地域安心ネットワーク事業に関すること。</t>
  </si>
  <si>
    <t>24. 民生委員・児童委員、社会福祉審議会民生委員審査専門分科会及び民生委員推薦会に関すること。</t>
  </si>
  <si>
    <t>25. 民生・児童協力委員研修に関すること。</t>
  </si>
  <si>
    <t>26. 介護保険法（平成９年法律第123号）に基づく地域支援事業に係る介護予防事業、包括的支援事業及び</t>
  </si>
  <si>
    <t>27. 災害復興公営住宅入居高齢者世帯への高齢者生活援助員派遣に関すること。</t>
  </si>
  <si>
    <t>28. 地域包括支援センター運営協議会等に関すること。</t>
  </si>
  <si>
    <t>29. 民生委員及び児童委員の定数決定並びに厚生労働大臣に対する推薦等（児童福祉法に基づく事務を含</t>
  </si>
  <si>
    <t>30. 高齢者自立支援ひろば事業に関すること。</t>
  </si>
  <si>
    <t>31. 高齢者福祉計画に関すること。</t>
  </si>
  <si>
    <t>32. 軽費老人ホーム補助金の交付に関すること。</t>
  </si>
  <si>
    <t>33. 社会福祉審議会高齢者福祉専門分科会に関すること。</t>
  </si>
  <si>
    <t>34. 権利擁護支援センターの運営等に関すること。</t>
  </si>
  <si>
    <t>15. 介護保険法（平成９年法律第123号）に基づく地域支援事業に係る介護予防事業、包括的支援事業及び</t>
  </si>
  <si>
    <t>16. 地域包括支援センター運営協議会等に関すること。</t>
  </si>
  <si>
    <t>17. 民間の老人居宅生活支援事業の届出の受理等に関すること。</t>
  </si>
  <si>
    <t>18. 高齢者福祉計画に関すること。</t>
  </si>
  <si>
    <t>20. 社会福祉審議会高齢者福祉専門分科会に関すること。</t>
  </si>
  <si>
    <t>16. 在宅高齢者生活支援事業（ヘルプ・デイ）に関すること。</t>
  </si>
  <si>
    <t>る）に関すること。</t>
  </si>
  <si>
    <t>19. 民間の社会福祉施設等の指定等及び指導監督（居宅サービス及び地域密着型サービスに係るものに限</t>
  </si>
  <si>
    <t>21. 民間の障害福祉サービス事業（専ら精神障害者を対象とするものを除く）の届出の受理等に関すること。</t>
  </si>
  <si>
    <t>（平成13年9月まで保険料半額徴収）</t>
  </si>
  <si>
    <t>国</t>
  </si>
  <si>
    <t>西宮市</t>
  </si>
  <si>
    <t>認知症対応型共同生活介護</t>
  </si>
  <si>
    <t>平成17年の税制改正により、高齢者の非課税限度額（平成17年度市民税では合計所得金額が125万円以下の</t>
  </si>
  <si>
    <t>人については非課税）が廃止されたことに伴い、保険料段階が上昇する人については激変緩和措置が講じられ、</t>
  </si>
  <si>
    <t>保険料を減額。</t>
  </si>
  <si>
    <t>特定入所者介護サービス費</t>
  </si>
  <si>
    <t>高額介護サービス費</t>
  </si>
  <si>
    <t>　 要介護
　 認定者
　 １人当り
　 件数</t>
  </si>
  <si>
    <t>D=A/G</t>
  </si>
  <si>
    <t>福祉用具貸与</t>
  </si>
  <si>
    <t>福祉用具購入費</t>
  </si>
  <si>
    <t>住宅改修費</t>
  </si>
  <si>
    <t>２</t>
  </si>
  <si>
    <t>二次予防</t>
  </si>
  <si>
    <t>事業施策</t>
  </si>
  <si>
    <t>一次予防</t>
  </si>
  <si>
    <t>二次予防事業対象者把握事業</t>
  </si>
  <si>
    <t>うち、選定した二次予防事業対象者</t>
  </si>
  <si>
    <t>対象者（二次予防事業対象者数）</t>
  </si>
  <si>
    <t>負担限度額（日額）</t>
  </si>
  <si>
    <t>居住費</t>
  </si>
  <si>
    <t>多床室</t>
  </si>
  <si>
    <t>従来型個室</t>
  </si>
  <si>
    <t>ユニット型
準個室</t>
  </si>
  <si>
    <t>ユニット型
個室</t>
  </si>
  <si>
    <t>特養</t>
  </si>
  <si>
    <t>老健・療養型</t>
  </si>
  <si>
    <t>合計所得金額＋課税年金収入金額が80万円超</t>
  </si>
  <si>
    <t>３　合議体は、長が招集し、その会議の議長となる。</t>
  </si>
  <si>
    <t>４　長に事故があるときは、あらかじめその指名する委員が、その職務を代理する。</t>
  </si>
  <si>
    <t>［５］</t>
  </si>
  <si>
    <t>老齢福祉年金受給者等</t>
  </si>
  <si>
    <t>１９，４８０</t>
  </si>
  <si>
    <t>２６，７５０</t>
  </si>
  <si>
    <t>３０，６００</t>
  </si>
  <si>
    <t>２　前項の給付割合は、次項の規定による申請のあった日の属する月から６月間適用する。［１］</t>
  </si>
  <si>
    <t>２　条例第５条各号（第４号を除く。）に定める額は、前項の規定による端数処理前の額を用いて算定する。［５］［６］</t>
  </si>
  <si>
    <r>
      <t>第２条</t>
    </r>
    <r>
      <rPr>
        <sz val="10"/>
        <rFont val="ＭＳ Ｐゴシック"/>
        <family val="3"/>
      </rPr>
      <t>　改正後の第５条及び第９条の規定は、平成18年度以後の年度分の保険料から適用し、平成17年度以前の</t>
    </r>
  </si>
  <si>
    <t>　年度分の保険料については、なお従前の例による。</t>
  </si>
  <si>
    <t>　（平成18年度から平成20年度までの各年度における保険料率の特例）［４］</t>
  </si>
  <si>
    <r>
      <t>第３条</t>
    </r>
    <r>
      <rPr>
        <sz val="10"/>
        <rFont val="ＭＳ Ｐゴシック"/>
        <family val="3"/>
      </rPr>
      <t>　介護保険法施行令及び介護保険の国庫負担金の算定等に関する政令の一部を改正する政令（平成18年</t>
    </r>
  </si>
  <si>
    <t>　政令第28号。以下この条において「平成18年介護保険等改正令」という。）附則第４条第１項第１号又は第２号の</t>
  </si>
  <si>
    <t>　いずれかに該当する第１号被保険者の平成18年度の保険料率は、第５条第１項の規定にかかわらず、次の各号</t>
  </si>
  <si>
    <t>　に掲げる第１号被保険者の区分に応じ、それぞれ当該各号に定める額とする。</t>
  </si>
  <si>
    <t>　(1)　第５条第１項第４号に該当する者であって、その者の属する世帯の世帯主及びすべての世帯員が平成18年度</t>
  </si>
  <si>
    <t>　(2)　診断を受けるべき期日又は期間</t>
  </si>
  <si>
    <t>　(3)　診断を受けるべき場所</t>
  </si>
  <si>
    <t>　(4)　前３号に掲げるもののほか、市長が必要があると認める事項</t>
  </si>
  <si>
    <t>　（特例居宅介護サービス費等の額）</t>
  </si>
  <si>
    <r>
      <t>第５条</t>
    </r>
    <r>
      <rPr>
        <sz val="10"/>
        <rFont val="ＭＳ Ｐゴシック"/>
        <family val="3"/>
      </rPr>
      <t>　次の各号に掲げる介護給付の額は、当該各号に定める額とする。</t>
    </r>
  </si>
  <si>
    <t>　(2)　法第42条の３第２項に規定する特例地域密着型介護サービス費の額　同項に規定する基準の額</t>
  </si>
  <si>
    <t>　(3)　法第47条第２項に規定する特例居宅介護サービス計画費の額　同項に規定する基準の額</t>
  </si>
  <si>
    <t>　(4)　法第49条第２項に規定する特例施設介護サービス費の額　同項に規定する基準の額</t>
  </si>
  <si>
    <t>　(5)　法第51条の４第２項に規定する特例特定入所者介護サービス費の額　同項に規定する基準の額</t>
  </si>
  <si>
    <t>　（特例介護予防サービス費等の額）［５］</t>
  </si>
  <si>
    <r>
      <t>第６条</t>
    </r>
    <r>
      <rPr>
        <sz val="10"/>
        <rFont val="ＭＳ Ｐゴシック"/>
        <family val="3"/>
      </rPr>
      <t>　次の各号に掲げる予防給付の額は、当該各号に定める額とする。</t>
    </r>
  </si>
  <si>
    <t>　(2)　法第54条の３第２項に規定する特例地域密着型介護予防サービス費の額　同項に規定する基準の額</t>
  </si>
  <si>
    <t>　(3)　法第59条第２項に規定する特例介護予防サービス計画費の額　同項に規定する基準の額</t>
  </si>
  <si>
    <t>　(4)　法第61条の４第２項に規定する特例特定入所者介護予防サービス費の額　同項に規定する基準の額</t>
  </si>
  <si>
    <t>　（居宅介護サービス費の額の特例等）</t>
  </si>
  <si>
    <r>
      <t>第７条</t>
    </r>
    <r>
      <rPr>
        <sz val="10"/>
        <rFont val="ＭＳ Ｐゴシック"/>
        <family val="3"/>
      </rPr>
      <t>　法第50条又は法第60条に規定する市町村が定めた割合は、別表第１区分の欄に掲げる特別の事情の区</t>
    </r>
  </si>
  <si>
    <t>　分に応じ、同表給付割合の欄に定める割合とする。</t>
  </si>
  <si>
    <t>３　法第50条又は法第60条に規定する認定を受けようとする被保険者は、次に掲げる事項を記載した申請書に法第</t>
  </si>
  <si>
    <t>　(1)　氏名、性別、生年月日及び住所並びに被保険者証の番号</t>
  </si>
  <si>
    <t>　(2)　法第50条又は法第60条に規定する費用を負担することが困難である理由</t>
  </si>
  <si>
    <t>　(3)　前２号に掲げるもののほか、市長が必要と認める事項</t>
  </si>
  <si>
    <t>４　市長は、前項の申請書の提出があった場合において、法第50条又は法第60条の規定による認定をしたときは、</t>
  </si>
  <si>
    <t>５　市長は、第３項の申請書の提出があった場合において、法第50条又は法第60条の規定による認定をしないとき</t>
  </si>
  <si>
    <t>２　平成18年介護保険等改正令附則第４条第１項第３号又は第４号のいずれかに該当する第１号被保険者の平成</t>
  </si>
  <si>
    <t>　19年度の保険料率は、第５条第１項の規定にかかわらず、次の各号に掲げる第１号被保険者の区分に応じ、それ</t>
  </si>
  <si>
    <t>　ぞれ当該各号に定める額とする。</t>
  </si>
  <si>
    <t>　(1)　第５条第１項第４号に該当する者であって、その者の属する世帯の世帯主及びすべての世帯員が平成19年度</t>
  </si>
  <si>
    <t>　　分の地方税法の規定による市町村民税が課されていないものとした場合、同項第１号に該当するもの　39,800円</t>
  </si>
  <si>
    <t>　(2)　第５条第１項第４号に該当する者であって、その者の属する世帯の世帯主及びすべての世帯員が平成19年度</t>
  </si>
  <si>
    <t>　　分の地方税法の規定による市町村民税が課されていないものとした場合、同項第２号に該当するもの　39,800円</t>
  </si>
  <si>
    <t>　(3)　第５条第１項第４号に該当する者であって、その者の属する世帯の世帯主及びすべての世帯員が平成19年度</t>
  </si>
  <si>
    <t>　この規則は、公布の日から施行する。</t>
  </si>
  <si>
    <r>
      <t>　　　</t>
    </r>
    <r>
      <rPr>
        <b/>
        <sz val="10"/>
        <color indexed="10"/>
        <rFont val="ＭＳ Ｐゴシック"/>
        <family val="3"/>
      </rPr>
      <t>付　則</t>
    </r>
    <r>
      <rPr>
        <sz val="10"/>
        <color indexed="10"/>
        <rFont val="ＭＳ Ｐゴシック"/>
        <family val="3"/>
      </rPr>
      <t>（平成24年２月29日西宮市規則第40号［８］）</t>
    </r>
  </si>
  <si>
    <r>
      <t>　　　</t>
    </r>
    <r>
      <rPr>
        <b/>
        <sz val="10"/>
        <color indexed="10"/>
        <rFont val="ＭＳ Ｐゴシック"/>
        <family val="3"/>
      </rPr>
      <t>付　則</t>
    </r>
    <r>
      <rPr>
        <sz val="10"/>
        <color indexed="10"/>
        <rFont val="ＭＳ Ｐゴシック"/>
        <family val="3"/>
      </rPr>
      <t>（平成24年３月30日西宮市規則第70号［９］）</t>
    </r>
  </si>
  <si>
    <t>　この規則は、平成24年４月1日から施行する。</t>
  </si>
  <si>
    <r>
      <t>［１］［５］［６］</t>
    </r>
    <r>
      <rPr>
        <sz val="10"/>
        <color indexed="10"/>
        <rFont val="ＭＳ Ｐゴシック"/>
        <family val="3"/>
      </rPr>
      <t>［９］</t>
    </r>
  </si>
  <si>
    <r>
      <t>　</t>
    </r>
    <r>
      <rPr>
        <sz val="10"/>
        <color indexed="10"/>
        <rFont val="ＭＳ Ｐゴシック"/>
        <family val="3"/>
      </rPr>
      <t>損害の程度が半壊又は半焼に相当するとき　100分の95</t>
    </r>
    <r>
      <rPr>
        <sz val="10"/>
        <rFont val="ＭＳ Ｐゴシック"/>
        <family val="3"/>
      </rPr>
      <t xml:space="preserve"> </t>
    </r>
  </si>
  <si>
    <r>
      <t>　損害の程度が</t>
    </r>
    <r>
      <rPr>
        <sz val="10"/>
        <color indexed="10"/>
        <rFont val="ＭＳ Ｐゴシック"/>
        <family val="3"/>
      </rPr>
      <t>大規模半壊若しくは全壊又は全焼に相当するとき　100分の100</t>
    </r>
    <r>
      <rPr>
        <sz val="10"/>
        <rFont val="ＭＳ Ｐゴシック"/>
        <family val="3"/>
      </rPr>
      <t xml:space="preserve"> </t>
    </r>
  </si>
  <si>
    <r>
      <t>　(2)　床上浸水により家屋の壁の下部又は畳</t>
    </r>
    <r>
      <rPr>
        <sz val="10"/>
        <color indexed="10"/>
        <rFont val="ＭＳ Ｐゴシック"/>
        <family val="3"/>
      </rPr>
      <t>若しくは床</t>
    </r>
    <r>
      <rPr>
        <sz val="10"/>
        <rFont val="ＭＳ Ｐゴシック"/>
        <family val="3"/>
      </rPr>
      <t>のみに損害を受けた場合は、この表の１の項に規定する損害の程度</t>
    </r>
  </si>
  <si>
    <r>
      <t>　　が</t>
    </r>
    <r>
      <rPr>
        <sz val="10"/>
        <color indexed="10"/>
        <rFont val="ＭＳ Ｐゴシック"/>
        <family val="3"/>
      </rPr>
      <t>半壊に相当する</t>
    </r>
    <r>
      <rPr>
        <sz val="10"/>
        <rFont val="ＭＳ Ｐゴシック"/>
        <family val="3"/>
      </rPr>
      <t>ときとみなし、家屋の１階の大部分について浸水を受け、かつ、内壁、外壁、建具等に損</t>
    </r>
  </si>
  <si>
    <r>
      <t>　　害を受けた場合又はこれを超える損害を受けた場合は、同項に規定する損害の程度が</t>
    </r>
    <r>
      <rPr>
        <sz val="10"/>
        <color indexed="10"/>
        <rFont val="ＭＳ Ｐゴシック"/>
        <family val="3"/>
      </rPr>
      <t>大規模半壊に相当する</t>
    </r>
    <r>
      <rPr>
        <sz val="10"/>
        <rFont val="ＭＳ Ｐゴシック"/>
        <family val="3"/>
      </rPr>
      <t>ときとみなす。</t>
    </r>
  </si>
  <si>
    <t>　(3)　災害による損害の程度の認定は、消防署長その他官公署の長の証明する書類に</t>
  </si>
  <si>
    <r>
      <t>［１］［２］［３］［５］［６］</t>
    </r>
    <r>
      <rPr>
        <sz val="10"/>
        <color indexed="10"/>
        <rFont val="ＭＳ Ｐゴシック"/>
        <family val="3"/>
      </rPr>
      <t>［９］</t>
    </r>
  </si>
  <si>
    <r>
      <t>ア　</t>
    </r>
    <r>
      <rPr>
        <sz val="10"/>
        <color indexed="10"/>
        <rFont val="ＭＳ Ｐゴシック"/>
        <family val="3"/>
      </rPr>
      <t>損害の程度が一部損壊又は部分焼若しくはぼやに相当するとき</t>
    </r>
  </si>
  <si>
    <t>　当該事由が生じた日の属する月分以後６月分の保険料の４分の１に相当する額</t>
  </si>
  <si>
    <t>　　分の地方税法の規定による市町村民税が課されていないものとした場合、同項第３号に該当するもの　43,600円</t>
  </si>
  <si>
    <t>　(4)　第５条第１項第５号に該当する者であって、その者の属する世帯の世帯主及びすべての世帯員（平成17年地</t>
  </si>
  <si>
    <t>　　方税法等改正法附則第６条第４項の適用を受ける者（以下この項において「第４項経過措置対象者」という。）に</t>
  </si>
  <si>
    <t>　　限る。）が平成19年度分の地方税法の規定による市町村民税が課されていないものとした場合、第５条第１項第</t>
  </si>
  <si>
    <t>　　１号に該当するもの　47,900円</t>
  </si>
  <si>
    <t>　(5)　第５条第１項第５号に該当する者であって、その者の属する世帯の世帯主及びすべての世帯員（第４項経過措</t>
  </si>
  <si>
    <t>　　置対象者に限る。）が平成19年度分の地方税法の規定による市町村民税が課されていないものとした場合、同</t>
  </si>
  <si>
    <t>（平成２３年度）</t>
  </si>
  <si>
    <t>（平成２３年度）</t>
  </si>
  <si>
    <t>　　　（平成２３年度）</t>
  </si>
  <si>
    <t>歳入歳出差引残額</t>
  </si>
  <si>
    <t>円</t>
  </si>
  <si>
    <t>　うち基金繰入額</t>
  </si>
  <si>
    <t>介護給付費準備基金保有額</t>
  </si>
  <si>
    <t>１　保険料額の状況</t>
  </si>
  <si>
    <t>［１］</t>
  </si>
  <si>
    <t>：２８２０４</t>
  </si>
  <si>
    <t>食費</t>
  </si>
  <si>
    <t>備考</t>
  </si>
  <si>
    <t>減免額
(別掲)</t>
  </si>
  <si>
    <r>
      <t>　</t>
    </r>
    <r>
      <rPr>
        <sz val="10"/>
        <color indexed="10"/>
        <rFont val="ＭＳ Ｐゴシック"/>
        <family val="3"/>
      </rPr>
      <t>損害の程度が一部損壊又は部分焼若しくはぼやに相当するとき　100分の93</t>
    </r>
    <r>
      <rPr>
        <sz val="10"/>
        <rFont val="ＭＳ Ｐゴシック"/>
        <family val="3"/>
      </rPr>
      <t xml:space="preserve"> </t>
    </r>
  </si>
  <si>
    <t>刑務所等
施設収監</t>
  </si>
  <si>
    <t>災害等</t>
  </si>
  <si>
    <t>失業等</t>
  </si>
  <si>
    <t>海外
滞在者</t>
  </si>
  <si>
    <t>　（賦課期日後において第１号被保険者の資格取得、喪失等があった場合の端数処理）</t>
  </si>
  <si>
    <t>２　この条例による改正後の〔中略〕西宮市介護保険条例第９条第１項及び付則第10条〔中略〕の規定は、それぞれ、</t>
  </si>
  <si>
    <t>　この条例の施行の日以後に納期限の到来する保険料に係る延滞金について適用し、同日前に納期限の到来する</t>
  </si>
  <si>
    <t>　保険料に係る延滞金については、なお従前の例による。</t>
  </si>
  <si>
    <t>介護保険課（１３人）及び介護認定課（１８人）設置</t>
  </si>
  <si>
    <t>西宮市介護保険条例及び施行規則施行</t>
  </si>
  <si>
    <t>介護保険料の徴収開始</t>
  </si>
  <si>
    <r>
      <t>第12条</t>
    </r>
    <r>
      <rPr>
        <sz val="10"/>
        <rFont val="ＭＳ Ｐゴシック"/>
        <family val="3"/>
      </rPr>
      <t>　納付義務者の保険料の過納又は誤納に係る徴収金がある場合は、これを納付義務者に還付しなければ</t>
    </r>
  </si>
  <si>
    <t>　ならない。ただし、当該納付義務者の保険料の未納に係る徴収金がある場合は、これに充当する。</t>
  </si>
  <si>
    <t>２　前項ただし書の措置を行った場合は、当該納付義務者に対し、介護保険料過誤納金充当決定通知書を送付す</t>
  </si>
  <si>
    <t>　る。［１］</t>
  </si>
  <si>
    <t>　（介護保険料等徴収職員証）</t>
  </si>
  <si>
    <r>
      <t>第13条</t>
    </r>
    <r>
      <rPr>
        <sz val="10"/>
        <rFont val="ＭＳ Ｐゴシック"/>
        <family val="3"/>
      </rPr>
      <t>　保険料その他の徴収金に関し、地方税法の例により職務を行う職員は、その身分を証明する介護保険料</t>
    </r>
  </si>
  <si>
    <t>　等徴収職員証（別記様式）を携帯し、関係人の請求があったときは、これを提示しなければならない。</t>
  </si>
  <si>
    <t>　（延滞金の減免）［５］</t>
  </si>
  <si>
    <r>
      <t>第14条</t>
    </r>
    <r>
      <rPr>
        <sz val="10"/>
        <rFont val="ＭＳ Ｐゴシック"/>
        <family val="3"/>
      </rPr>
      <t>　条例第９条第３項の規定による延滞金の減免は、条例第10条第１項各号に該当する場合において、納付</t>
    </r>
  </si>
  <si>
    <t>　義務者からの申請によりこれを行うことができる。［５］</t>
  </si>
  <si>
    <t>　（保険料の減免）</t>
  </si>
  <si>
    <t>　に応じ、それぞれ同表適用範囲の欄に定める場合に行う。［５］</t>
  </si>
  <si>
    <r>
      <t>第15条</t>
    </r>
    <r>
      <rPr>
        <sz val="10"/>
        <rFont val="ＭＳ Ｐゴシック"/>
        <family val="3"/>
      </rPr>
      <t>　条例第11条第１項の規定による保険料の減免は、別表第２区分の欄に掲げる保険料減免の事由の区分</t>
    </r>
  </si>
  <si>
    <t>２　前項の規定による減免の額は、別表第２適用範囲の欄に定める場合の区分に応じ、それぞれ同表減免の額の</t>
  </si>
  <si>
    <t>　欄に定める額とする。</t>
  </si>
  <si>
    <t>平成24～
26年度</t>
  </si>
  <si>
    <t>基準額×0.625</t>
  </si>
  <si>
    <t>居宅指定チーム</t>
  </si>
  <si>
    <t>老齢福祉
年金
受給者</t>
  </si>
  <si>
    <t>西宮市外国人
等高齢者特別
給付金受給者</t>
  </si>
  <si>
    <t>80万円
以下</t>
  </si>
  <si>
    <t>150万円
以下</t>
  </si>
  <si>
    <t>居住用
財産の
譲渡</t>
  </si>
  <si>
    <t>介護予防健康講座事業経費</t>
  </si>
  <si>
    <t>予算事業名等</t>
  </si>
  <si>
    <t>１０．７円</t>
  </si>
  <si>
    <t>１０．５５円</t>
  </si>
  <si>
    <t>１０．４５円</t>
  </si>
  <si>
    <t>１０．４５円</t>
  </si>
  <si>
    <t>１０．５５円</t>
  </si>
  <si>
    <t>自己負担限度額（年額）</t>
  </si>
  <si>
    <t>現役並み所得者
（70歳未満は上位所得者）</t>
  </si>
  <si>
    <t>被用者保険または
国民健康保険
（70歳未満）</t>
  </si>
  <si>
    <t>　（過料）</t>
  </si>
  <si>
    <r>
      <t>第16条</t>
    </r>
    <r>
      <rPr>
        <sz val="10"/>
        <rFont val="ＭＳ Ｐゴシック"/>
        <family val="3"/>
      </rPr>
      <t>　条例第20条から第23条までに規定する過料を徴収する場合は、介護保険過料処分通知書によるものとす</t>
    </r>
  </si>
  <si>
    <t>　る。［５］</t>
  </si>
  <si>
    <t>　（様式）</t>
  </si>
  <si>
    <r>
      <t>第17条</t>
    </r>
    <r>
      <rPr>
        <sz val="10"/>
        <rFont val="ＭＳ Ｐゴシック"/>
        <family val="3"/>
      </rPr>
      <t>　法令、条例及びこの規則の規定による申請書その他の書類の様式は、市長が別に定める。［５］</t>
    </r>
  </si>
  <si>
    <t>　（施行細目の委任）</t>
  </si>
  <si>
    <r>
      <t>第18条</t>
    </r>
    <r>
      <rPr>
        <sz val="10"/>
        <rFont val="ＭＳ Ｐゴシック"/>
        <family val="3"/>
      </rPr>
      <t>　前各条に規定するもののほか、この規則の施行に関し必要な事項は、市長が別に定める。［５］</t>
    </r>
  </si>
  <si>
    <r>
      <t>第１条</t>
    </r>
    <r>
      <rPr>
        <sz val="10"/>
        <rFont val="ＭＳ Ｐゴシック"/>
        <family val="3"/>
      </rPr>
      <t>　この規則は、平成12年４月１日から施行する。</t>
    </r>
  </si>
  <si>
    <t>　（平成12年度における保険料の額の端数処理の特例）</t>
  </si>
  <si>
    <t>適用範囲</t>
  </si>
  <si>
    <t>地域介護予防活動支援事業</t>
  </si>
  <si>
    <t>　（趣旨）</t>
  </si>
  <si>
    <r>
      <t>第１条</t>
    </r>
    <r>
      <rPr>
        <sz val="10"/>
        <rFont val="ＭＳ Ｐゴシック"/>
        <family val="3"/>
      </rPr>
      <t>　この規則は、介護保険法施行法（平成９年法律第124号）、介護保険法施行令（平成10年政令第412号。以</t>
    </r>
  </si>
  <si>
    <t>　下「政令」という。）及び介護保険法施行規則（平成11年厚生省令第36号。以下「省令」という。）に定めるもののほ</t>
  </si>
  <si>
    <t>　か、介護保険法（平成９年法律第123号。以下「法」という。）及び西宮市介護保険条例（平成11年西宮市条例第50</t>
  </si>
  <si>
    <t>　号。以下「条例」という。）の施行について必要な事項を定める。</t>
  </si>
  <si>
    <t>　（用語の意義）</t>
  </si>
  <si>
    <r>
      <t>第２条</t>
    </r>
    <r>
      <rPr>
        <sz val="10"/>
        <rFont val="ＭＳ Ｐゴシック"/>
        <family val="3"/>
      </rPr>
      <t>　この規則における用語の意義は、法及び政令の例による。</t>
    </r>
  </si>
  <si>
    <t>　（認定審査会に係る合議体）</t>
  </si>
  <si>
    <r>
      <t>第３条</t>
    </r>
    <r>
      <rPr>
        <sz val="10"/>
        <rFont val="ＭＳ Ｐゴシック"/>
        <family val="3"/>
      </rPr>
      <t>　政令第９条第１項に規定する合議体（以下「合議体」という。）の数は、40以内とする。［１］［３］</t>
    </r>
  </si>
  <si>
    <t>５　政令及び前２項に定めるもののほか、合議体の運営に関し必要な事項は、認定審査会の会長が認定審査会に</t>
  </si>
  <si>
    <t>　諮って定める。</t>
  </si>
  <si>
    <t>　（診断命令）</t>
  </si>
  <si>
    <r>
      <t>第４条</t>
    </r>
    <r>
      <rPr>
        <sz val="10"/>
        <rFont val="ＭＳ Ｐゴシック"/>
        <family val="3"/>
      </rPr>
      <t>　法第27条第３項ただし書（法第28条第４項、第29条第２項、第30条第２項、第31条第２項又は第32条第２項</t>
    </r>
  </si>
  <si>
    <t>　（法第33条第４項、第33条の２第２項、第33条の３第２項又は第34条第２項において準用する場合を含む。）におい</t>
  </si>
  <si>
    <t>　て準用する場合を含む。）の規定による被保険者に対する診断命令は、次に掲げる事項を書面により被保険者に</t>
  </si>
  <si>
    <t>　通知して行うものとする。</t>
  </si>
  <si>
    <t>平成２３年度／介護保険事業状況報告（年報）</t>
  </si>
  <si>
    <t>２　地域支援事業の事業費／平成23年度</t>
  </si>
  <si>
    <t>[　特別徴収と普通徴収の併徴者3,220人あり。　]</t>
  </si>
  <si>
    <t>二次予防事業経費</t>
  </si>
  <si>
    <t>二次予防事業評価事業</t>
  </si>
  <si>
    <t>一次予防事業経費</t>
  </si>
  <si>
    <t>一次予防事業評価事業</t>
  </si>
  <si>
    <t>件</t>
  </si>
  <si>
    <t>ア 現役並み所得者（上位所得者）</t>
  </si>
  <si>
    <t>イ 一般</t>
  </si>
  <si>
    <t>ウ 低所得者Ⅱ</t>
  </si>
  <si>
    <t>当年度中減（※２）</t>
  </si>
  <si>
    <t>－</t>
  </si>
  <si>
    <t>平成17年 6月29日</t>
  </si>
  <si>
    <r>
      <t xml:space="preserve">合計
</t>
    </r>
    <r>
      <rPr>
        <sz val="8"/>
        <rFont val="ＭＳ Ｐゴシック"/>
        <family val="3"/>
      </rPr>
      <t>（法定減免・市独自減免）</t>
    </r>
  </si>
  <si>
    <t>地域支援介護予防事業費交付金</t>
  </si>
  <si>
    <t>地域支援包括的支援等事業費交付金</t>
  </si>
  <si>
    <t>地域支援事業費</t>
  </si>
  <si>
    <t>介護予防事業費</t>
  </si>
  <si>
    <t>包括的支援事業・任意事業費</t>
  </si>
  <si>
    <t>介護給付費／地域密着</t>
  </si>
  <si>
    <t>単位：件・円</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</si>
</sst>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 numFmtId="190" formatCode="#,##0&quot;人&quot;"/>
    <numFmt numFmtId="191" formatCode="#,##0&quot;円&quot;"/>
    <numFmt numFmtId="192" formatCode="[$€-2]\ #,##0.00_);[Red]\([$€-2]\ #,##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quot;△ &quot;#,##0"/>
    <numFmt numFmtId="202" formatCode="[$-411]ggge&quot;年&quot;m&quot;月&quot;d&quot;日&quot;;@"/>
    <numFmt numFmtId="203" formatCode="0_ "/>
    <numFmt numFmtId="204" formatCode=";;;"/>
    <numFmt numFmtId="205" formatCode="#,##0;&quot;▲ &quot;#,##0"/>
    <numFmt numFmtId="206" formatCode="#,##0&quot;件&quot;"/>
    <numFmt numFmtId="207" formatCode="#,##0&quot;箇所&quot;"/>
    <numFmt numFmtId="208" formatCode="#,##0&quot;回&quot;"/>
    <numFmt numFmtId="209" formatCode="[&lt;=999]000;[&lt;=9999]000\-00;000\-0000"/>
    <numFmt numFmtId="210" formatCode="0_);[Red]\(0\)"/>
  </numFmts>
  <fonts count="32">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b/>
      <sz val="14"/>
      <name val="ＭＳ Ｐゴシック"/>
      <family val="3"/>
    </font>
    <font>
      <sz val="11"/>
      <name val="ＭＳ 明朝"/>
      <family val="1"/>
    </font>
    <font>
      <sz val="6"/>
      <name val="ＭＳ ゴシック"/>
      <family val="3"/>
    </font>
    <font>
      <sz val="8"/>
      <name val="ＭＳ Ｐゴシック"/>
      <family val="3"/>
    </font>
    <font>
      <sz val="9"/>
      <color indexed="9"/>
      <name val="ＭＳ Ｐゴシック"/>
      <family val="3"/>
    </font>
    <font>
      <sz val="9.5"/>
      <name val="ＭＳ Ｐゴシック"/>
      <family val="3"/>
    </font>
    <font>
      <sz val="14"/>
      <name val="ＭＳ Ｐゴシック"/>
      <family val="3"/>
    </font>
    <font>
      <b/>
      <sz val="10"/>
      <name val="ＭＳ Ｐゴシック"/>
      <family val="3"/>
    </font>
    <font>
      <sz val="10"/>
      <color indexed="10"/>
      <name val="ＭＳ Ｐゴシック"/>
      <family val="3"/>
    </font>
    <font>
      <b/>
      <sz val="11"/>
      <name val="ＭＳ Ｐゴシック"/>
      <family val="3"/>
    </font>
    <font>
      <sz val="12"/>
      <name val="ＭＳ Ｐゴシック"/>
      <family val="3"/>
    </font>
    <font>
      <sz val="12"/>
      <color indexed="10"/>
      <name val="ＭＳ Ｐゴシック"/>
      <family val="3"/>
    </font>
    <font>
      <b/>
      <sz val="10"/>
      <color indexed="10"/>
      <name val="ＭＳ Ｐゴシック"/>
      <family val="3"/>
    </font>
    <font>
      <b/>
      <sz val="8"/>
      <name val="ＭＳ Ｐゴシック"/>
      <family val="2"/>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2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style="medium"/>
    </border>
    <border diagonalUp="1">
      <left style="thin"/>
      <right>
        <color indexed="63"/>
      </right>
      <top style="thin"/>
      <bottom style="thin"/>
      <diagonal style="thin"/>
    </border>
    <border diagonalUp="1">
      <left style="thin"/>
      <right style="thin"/>
      <top style="thin"/>
      <bottom style="thin"/>
      <diagonal style="thin"/>
    </border>
    <border>
      <left style="thin"/>
      <right style="medium"/>
      <top>
        <color indexed="63"/>
      </top>
      <bottom style="thin"/>
    </border>
    <border>
      <left style="thin"/>
      <right>
        <color indexed="63"/>
      </right>
      <top>
        <color indexed="63"/>
      </top>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medium"/>
      <bottom style="medium"/>
    </border>
    <border>
      <left>
        <color indexed="63"/>
      </left>
      <right>
        <color indexed="63"/>
      </right>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thin"/>
      <top style="medium"/>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border>
    <border>
      <left style="thin"/>
      <right style="medium"/>
      <top>
        <color indexed="63"/>
      </top>
      <bottom>
        <color indexed="63"/>
      </bottom>
    </border>
    <border>
      <left style="medium"/>
      <right style="thin"/>
      <top style="thin"/>
      <bottom>
        <color indexed="63"/>
      </bottom>
    </border>
    <border>
      <left>
        <color indexed="63"/>
      </left>
      <right style="medium"/>
      <top style="thin"/>
      <bottom style="thin"/>
    </border>
    <border>
      <left>
        <color indexed="63"/>
      </left>
      <right style="medium"/>
      <top style="thin"/>
      <bottom style="medium"/>
    </border>
    <border diagonalUp="1">
      <left style="thin"/>
      <right style="thin"/>
      <top style="thin"/>
      <bottom style="medium"/>
      <diagonal style="thin"/>
    </border>
    <border>
      <left style="thin"/>
      <right style="thin"/>
      <top>
        <color indexed="63"/>
      </top>
      <bottom style="double"/>
    </border>
    <border>
      <left style="thin"/>
      <right style="medium"/>
      <top>
        <color indexed="63"/>
      </top>
      <bottom style="double"/>
    </border>
    <border>
      <left style="thin"/>
      <right style="thin"/>
      <top>
        <color indexed="63"/>
      </top>
      <bottom style="medium"/>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style="thin"/>
      <right style="double"/>
      <top>
        <color indexed="63"/>
      </top>
      <bottom style="thin"/>
    </border>
    <border>
      <left style="thin"/>
      <right style="double"/>
      <top>
        <color indexed="63"/>
      </top>
      <bottom style="medium"/>
    </border>
    <border>
      <left style="medium"/>
      <right>
        <color indexed="63"/>
      </right>
      <top style="thin"/>
      <bottom style="thin"/>
    </border>
    <border>
      <left style="thin"/>
      <right style="thin"/>
      <top style="medium"/>
      <bottom style="thin"/>
    </border>
    <border>
      <left>
        <color indexed="63"/>
      </left>
      <right style="double"/>
      <top style="medium"/>
      <bottom style="thin"/>
    </border>
    <border>
      <left style="double"/>
      <right>
        <color indexed="63"/>
      </right>
      <top style="medium"/>
      <bottom style="thin"/>
    </border>
    <border>
      <left style="double"/>
      <right style="medium"/>
      <top style="medium"/>
      <bottom>
        <color indexed="63"/>
      </bottom>
    </border>
    <border>
      <left style="thin"/>
      <right style="double"/>
      <top style="thin"/>
      <bottom style="thin"/>
    </border>
    <border>
      <left style="double"/>
      <right style="thin"/>
      <top style="thin"/>
      <bottom style="thin"/>
    </border>
    <border>
      <left style="double"/>
      <right style="medium"/>
      <top>
        <color indexed="63"/>
      </top>
      <bottom style="thin"/>
    </border>
    <border>
      <left>
        <color indexed="63"/>
      </left>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thin"/>
      <right>
        <color indexed="63"/>
      </right>
      <top>
        <color indexed="63"/>
      </top>
      <bottom style="hair"/>
    </border>
    <border>
      <left style="double"/>
      <right style="thin"/>
      <top>
        <color indexed="63"/>
      </top>
      <bottom style="hair"/>
    </border>
    <border>
      <left style="thin"/>
      <right style="thin"/>
      <top>
        <color indexed="63"/>
      </top>
      <bottom style="hair"/>
    </border>
    <border>
      <left>
        <color indexed="63"/>
      </left>
      <right>
        <color indexed="63"/>
      </right>
      <top style="hair"/>
      <bottom style="hair"/>
    </border>
    <border>
      <left style="hair"/>
      <right>
        <color indexed="63"/>
      </right>
      <top>
        <color indexed="63"/>
      </top>
      <bottom style="hair"/>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medium"/>
      <right style="hair"/>
      <top>
        <color indexed="63"/>
      </top>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style="double"/>
      <right style="thin"/>
      <top style="hair"/>
      <bottom style="thin"/>
    </border>
    <border>
      <left style="thin"/>
      <right style="thin"/>
      <top style="hair"/>
      <bottom style="thin"/>
    </border>
    <border>
      <left style="hair"/>
      <right>
        <color indexed="63"/>
      </right>
      <top style="thin"/>
      <bottom>
        <color indexed="63"/>
      </bottom>
    </border>
    <border diagonalUp="1">
      <left style="thin"/>
      <right>
        <color indexed="63"/>
      </right>
      <top style="hair"/>
      <bottom style="hair"/>
      <diagonal style="thin"/>
    </border>
    <border diagonalUp="1">
      <left style="thin"/>
      <right style="thin"/>
      <top style="hair"/>
      <bottom style="hair"/>
      <diagonal style="thin"/>
    </border>
    <border diagonalUp="1">
      <left style="double"/>
      <right style="thin"/>
      <top style="hair"/>
      <bottom style="hair"/>
      <diagonal style="thin"/>
    </border>
    <border diagonalUp="1">
      <left style="thin"/>
      <right style="thin"/>
      <top style="hair"/>
      <bottom style="hair"/>
      <diagonal style="hair"/>
    </border>
    <border>
      <left style="thin"/>
      <right style="thin"/>
      <top style="hair"/>
      <bottom style="hair"/>
    </border>
    <border diagonalUp="1">
      <left style="thin"/>
      <right>
        <color indexed="63"/>
      </right>
      <top style="hair"/>
      <bottom style="hair"/>
      <diagonal style="hair"/>
    </border>
    <border diagonalUp="1">
      <left style="double"/>
      <right style="thin"/>
      <top>
        <color indexed="63"/>
      </top>
      <bottom style="hair"/>
      <diagonal style="thin"/>
    </border>
    <border diagonalUp="1">
      <left style="double"/>
      <right style="thin"/>
      <top>
        <color indexed="63"/>
      </top>
      <bottom style="thin"/>
      <diagonal style="thin"/>
    </border>
    <border diagonalUp="1">
      <left style="double"/>
      <right style="thin"/>
      <top style="hair"/>
      <bottom style="hair"/>
      <diagonal style="hair"/>
    </border>
    <border diagonalUp="1">
      <left style="double"/>
      <right style="thin"/>
      <top>
        <color indexed="63"/>
      </top>
      <bottom style="hair"/>
      <diagonal style="hair"/>
    </border>
    <border>
      <left style="hair"/>
      <right style="hair"/>
      <top style="hair"/>
      <bottom style="thin"/>
    </border>
    <border diagonalUp="1">
      <left style="double"/>
      <right style="thin"/>
      <top style="hair"/>
      <bottom style="thin"/>
      <diagonal style="hair"/>
    </border>
    <border>
      <left style="medium"/>
      <right style="hair"/>
      <top>
        <color indexed="63"/>
      </top>
      <bottom>
        <color indexed="63"/>
      </bottom>
    </border>
    <border>
      <left style="double"/>
      <right style="thin"/>
      <top style="hair"/>
      <bottom style="hair"/>
    </border>
    <border>
      <left style="thin"/>
      <right>
        <color indexed="63"/>
      </right>
      <top style="hair"/>
      <bottom style="hair"/>
    </border>
    <border>
      <left>
        <color indexed="63"/>
      </left>
      <right style="thin"/>
      <top>
        <color indexed="63"/>
      </top>
      <bottom style="hair"/>
    </border>
    <border>
      <left>
        <color indexed="63"/>
      </left>
      <right style="thin"/>
      <top style="hair"/>
      <bottom style="thin"/>
    </border>
    <border>
      <left style="thin"/>
      <right style="hair"/>
      <top>
        <color indexed="63"/>
      </top>
      <bottom>
        <color indexed="63"/>
      </bottom>
    </border>
    <border>
      <left style="thin"/>
      <right>
        <color indexed="63"/>
      </right>
      <top style="hair"/>
      <bottom>
        <color indexed="63"/>
      </bottom>
    </border>
    <border>
      <left style="double"/>
      <right style="thin"/>
      <top style="hair"/>
      <bottom>
        <color indexed="63"/>
      </bottom>
    </border>
    <border>
      <left>
        <color indexed="63"/>
      </left>
      <right>
        <color indexed="63"/>
      </right>
      <top style="hair"/>
      <bottom>
        <color indexed="63"/>
      </bottom>
    </border>
    <border>
      <left style="hair"/>
      <right>
        <color indexed="63"/>
      </right>
      <top style="hair"/>
      <bottom style="medium"/>
    </border>
    <border>
      <left style="thin"/>
      <right>
        <color indexed="63"/>
      </right>
      <top style="hair"/>
      <bottom style="medium"/>
    </border>
    <border>
      <left style="thin"/>
      <right style="hair"/>
      <top>
        <color indexed="63"/>
      </top>
      <bottom style="thin"/>
    </border>
    <border>
      <left style="double"/>
      <right style="thin"/>
      <top style="hair"/>
      <bottom style="medium"/>
    </border>
    <border>
      <left>
        <color indexed="63"/>
      </left>
      <right>
        <color indexed="63"/>
      </right>
      <top style="hair"/>
      <bottom style="medium"/>
    </border>
    <border>
      <left style="medium"/>
      <right style="thin"/>
      <top>
        <color indexed="63"/>
      </top>
      <bottom style="medium"/>
    </border>
    <border>
      <left>
        <color indexed="63"/>
      </left>
      <right>
        <color indexed="63"/>
      </right>
      <top style="medium"/>
      <bottom style="medium"/>
    </border>
    <border>
      <left style="thin"/>
      <right>
        <color indexed="63"/>
      </right>
      <top style="thin"/>
      <bottom style="hair"/>
    </border>
    <border>
      <left style="thin"/>
      <right style="thin"/>
      <top style="thin"/>
      <bottom style="hair"/>
    </border>
    <border>
      <left style="thin"/>
      <right style="double"/>
      <top style="thin"/>
      <bottom style="hair"/>
    </border>
    <border>
      <left style="double"/>
      <right style="thin"/>
      <top style="thin"/>
      <bottom style="hair"/>
    </border>
    <border>
      <left style="double"/>
      <right style="medium"/>
      <top style="thin"/>
      <bottom style="hair"/>
    </border>
    <border>
      <left style="thin"/>
      <right style="double"/>
      <top>
        <color indexed="63"/>
      </top>
      <bottom style="hair"/>
    </border>
    <border>
      <left style="double"/>
      <right style="medium"/>
      <top>
        <color indexed="63"/>
      </top>
      <bottom style="hair"/>
    </border>
    <border diagonalUp="1">
      <left style="double"/>
      <right style="thin"/>
      <top style="thin"/>
      <bottom style="hair"/>
      <diagonal style="hair"/>
    </border>
    <border>
      <left style="thin"/>
      <right style="thin"/>
      <top style="thin"/>
      <bottom style="medium"/>
    </border>
    <border>
      <left style="thin"/>
      <right style="double"/>
      <top style="thin"/>
      <bottom style="medium"/>
    </border>
    <border>
      <left style="double"/>
      <right style="thin"/>
      <top style="thin"/>
      <bottom style="medium"/>
    </border>
    <border>
      <left style="thin"/>
      <right style="double"/>
      <top style="hair"/>
      <bottom style="thin"/>
    </border>
    <border diagonalUp="1">
      <left style="thin"/>
      <right style="double"/>
      <top style="hair"/>
      <bottom style="hair"/>
      <diagonal style="thin"/>
    </border>
    <border diagonalUp="1">
      <left style="thin"/>
      <right style="double"/>
      <top style="hair"/>
      <bottom style="hair"/>
      <diagonal style="hair"/>
    </border>
    <border>
      <left style="double"/>
      <right style="medium"/>
      <top style="hair"/>
      <bottom style="thin"/>
    </border>
    <border>
      <left style="double"/>
      <right style="medium"/>
      <top>
        <color indexed="63"/>
      </top>
      <bottom>
        <color indexed="63"/>
      </bottom>
    </border>
    <border>
      <left style="double"/>
      <right style="medium"/>
      <top style="thin"/>
      <bottom style="medium"/>
    </border>
    <border>
      <left style="thin"/>
      <right style="double"/>
      <top style="hair"/>
      <bottom style="hair"/>
    </border>
    <border>
      <left style="double"/>
      <right style="medium"/>
      <top style="hair"/>
      <bottom style="hair"/>
    </border>
    <border>
      <left>
        <color indexed="63"/>
      </left>
      <right style="thin"/>
      <top style="thin"/>
      <bottom style="hair"/>
    </border>
    <border>
      <left style="thin"/>
      <right style="double"/>
      <top style="hair"/>
      <bottom>
        <color indexed="63"/>
      </bottom>
    </border>
    <border>
      <left style="thin"/>
      <right style="double"/>
      <top style="hair"/>
      <bottom style="medium"/>
    </border>
    <border>
      <left style="double"/>
      <right style="medium"/>
      <top style="hair"/>
      <bottom>
        <color indexed="63"/>
      </bottom>
    </border>
    <border>
      <left style="double"/>
      <right style="medium"/>
      <top style="hair"/>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double"/>
      <top style="medium"/>
      <bottom style="medium"/>
    </border>
    <border>
      <left>
        <color indexed="63"/>
      </left>
      <right style="medium"/>
      <top style="medium"/>
      <bottom style="medium"/>
    </border>
    <border>
      <left style="thin"/>
      <right style="double"/>
      <top>
        <color indexed="63"/>
      </top>
      <bottom>
        <color indexed="63"/>
      </bottom>
    </border>
    <border>
      <left style="thin"/>
      <right style="double"/>
      <top style="medium"/>
      <bottom style="thin"/>
    </border>
    <border>
      <left>
        <color indexed="63"/>
      </left>
      <right style="medium"/>
      <top>
        <color indexed="63"/>
      </top>
      <bottom>
        <color indexed="63"/>
      </bottom>
    </border>
    <border diagonalUp="1">
      <left style="double"/>
      <right style="thin"/>
      <top style="medium"/>
      <bottom style="thin"/>
      <diagonal style="hair"/>
    </border>
    <border diagonalUp="1">
      <left style="double"/>
      <right style="thin"/>
      <top>
        <color indexed="63"/>
      </top>
      <bottom style="thin"/>
      <diagonal style="hair"/>
    </border>
    <border diagonalUp="1">
      <left style="double"/>
      <right style="thin"/>
      <top>
        <color indexed="63"/>
      </top>
      <bottom style="medium"/>
      <diagonal style="hair"/>
    </border>
    <border>
      <left>
        <color indexed="63"/>
      </left>
      <right style="thin"/>
      <top style="medium"/>
      <bottom style="medium"/>
    </border>
    <border>
      <left style="thin"/>
      <right style="medium"/>
      <top style="medium"/>
      <bottom style="medium"/>
    </border>
    <border>
      <left style="medium"/>
      <right style="thin"/>
      <top style="medium"/>
      <bottom style="medium"/>
    </border>
    <border>
      <left style="thin"/>
      <right style="medium"/>
      <top style="thin"/>
      <bottom>
        <color indexed="63"/>
      </bottom>
    </border>
    <border>
      <left>
        <color indexed="63"/>
      </left>
      <right style="medium"/>
      <top style="thin"/>
      <bottom>
        <color indexed="63"/>
      </bottom>
    </border>
    <border>
      <left style="thin"/>
      <right style="thin"/>
      <top style="medium"/>
      <bottom>
        <color indexed="63"/>
      </bottom>
    </border>
    <border>
      <left style="thin"/>
      <right>
        <color indexed="63"/>
      </right>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thin"/>
      <top style="medium"/>
      <bottom>
        <color indexed="63"/>
      </bottom>
    </border>
    <border>
      <left style="thin"/>
      <right style="dotted"/>
      <top style="thin"/>
      <bottom style="thin"/>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dotted"/>
      <top style="thin"/>
      <bottom style="medium"/>
    </border>
    <border>
      <left style="thin"/>
      <right style="thin"/>
      <top style="double"/>
      <bottom style="thin"/>
    </border>
    <border>
      <left>
        <color indexed="63"/>
      </left>
      <right style="medium"/>
      <top style="double"/>
      <bottom style="thin"/>
    </border>
    <border>
      <left style="medium"/>
      <right style="thin"/>
      <top style="double"/>
      <bottom style="thin"/>
    </border>
    <border>
      <left style="thin"/>
      <right style="medium"/>
      <top style="double"/>
      <bottom style="thin"/>
    </border>
    <border>
      <left style="medium"/>
      <right style="thin"/>
      <top>
        <color indexed="63"/>
      </top>
      <bottom style="double"/>
    </border>
    <border>
      <left style="thin"/>
      <right style="medium"/>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ouble"/>
    </border>
    <border>
      <left style="thin"/>
      <right>
        <color indexed="63"/>
      </right>
      <top style="double"/>
      <bottom style="thin"/>
    </border>
    <border>
      <left>
        <color indexed="63"/>
      </left>
      <right style="thin"/>
      <top>
        <color indexed="63"/>
      </top>
      <bottom style="double"/>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diagonalUp="1">
      <left style="thin"/>
      <right style="medium"/>
      <top style="thin"/>
      <bottom style="mediu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double"/>
    </border>
    <border>
      <left>
        <color indexed="63"/>
      </left>
      <right style="medium"/>
      <top style="thin"/>
      <bottom style="double"/>
    </border>
    <border>
      <left style="thin"/>
      <right>
        <color indexed="63"/>
      </right>
      <top style="double"/>
      <bottom>
        <color indexed="63"/>
      </bottom>
    </border>
    <border>
      <left>
        <color indexed="63"/>
      </left>
      <right style="medium"/>
      <top style="double"/>
      <bottom>
        <color indexed="63"/>
      </bottom>
    </border>
    <border>
      <left style="thin"/>
      <right style="thin"/>
      <top style="double"/>
      <bottom>
        <color indexed="63"/>
      </bottom>
    </border>
    <border>
      <left style="thin"/>
      <right style="medium"/>
      <top style="double"/>
      <bottom>
        <color indexed="63"/>
      </bottom>
    </border>
    <border>
      <left style="double"/>
      <right style="medium"/>
      <top>
        <color indexed="63"/>
      </top>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6" fillId="0" borderId="0" applyNumberFormat="0" applyFill="0" applyBorder="0" applyAlignment="0" applyProtection="0"/>
  </cellStyleXfs>
  <cellXfs count="170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horizontal="left" indent="1"/>
    </xf>
    <xf numFmtId="0" fontId="3" fillId="0" borderId="16" xfId="0" applyFont="1" applyBorder="1" applyAlignment="1">
      <alignment horizontal="left" indent="1"/>
    </xf>
    <xf numFmtId="176" fontId="3" fillId="0" borderId="0" xfId="0" applyNumberFormat="1" applyFont="1" applyAlignment="1">
      <alignment/>
    </xf>
    <xf numFmtId="0" fontId="3" fillId="0" borderId="0" xfId="0" applyFont="1" applyBorder="1" applyAlignment="1">
      <alignment horizontal="center"/>
    </xf>
    <xf numFmtId="0" fontId="4" fillId="0" borderId="0" xfId="0" applyFont="1" applyAlignment="1" applyProtection="1">
      <alignment/>
      <protection locked="0"/>
    </xf>
    <xf numFmtId="0" fontId="4" fillId="0" borderId="17" xfId="0" applyFont="1" applyBorder="1" applyAlignment="1" applyProtection="1">
      <alignment shrinkToFit="1"/>
      <protection locked="0"/>
    </xf>
    <xf numFmtId="0" fontId="4" fillId="0" borderId="18" xfId="0" applyFont="1" applyBorder="1" applyAlignment="1" applyProtection="1">
      <alignment shrinkToFit="1"/>
      <protection locked="0"/>
    </xf>
    <xf numFmtId="0" fontId="3" fillId="0" borderId="0" xfId="0" applyFont="1" applyBorder="1" applyAlignment="1">
      <alignment horizontal="left" indent="1"/>
    </xf>
    <xf numFmtId="0" fontId="3" fillId="0" borderId="0" xfId="0" applyFont="1" applyBorder="1" applyAlignment="1">
      <alignment horizontal="center" vertical="center"/>
    </xf>
    <xf numFmtId="0" fontId="3" fillId="0" borderId="0" xfId="0" applyFont="1" applyBorder="1" applyAlignment="1">
      <alignment horizontal="right"/>
    </xf>
    <xf numFmtId="0" fontId="9" fillId="0" borderId="0" xfId="23" applyFont="1" applyAlignment="1" applyProtection="1">
      <alignment vertical="center"/>
      <protection locked="0"/>
    </xf>
    <xf numFmtId="0" fontId="10" fillId="0" borderId="0" xfId="23" applyFont="1" applyAlignment="1" applyProtection="1">
      <alignment vertical="center"/>
      <protection locked="0"/>
    </xf>
    <xf numFmtId="0" fontId="11" fillId="0" borderId="0" xfId="23" applyFont="1" applyBorder="1" applyAlignment="1" applyProtection="1">
      <alignment vertical="center"/>
      <protection locked="0"/>
    </xf>
    <xf numFmtId="0" fontId="10" fillId="0" borderId="0" xfId="23" applyFont="1" applyBorder="1" applyAlignment="1" applyProtection="1">
      <alignment vertical="center"/>
      <protection locked="0"/>
    </xf>
    <xf numFmtId="0" fontId="12" fillId="0" borderId="0" xfId="23" applyFont="1" applyAlignment="1" applyProtection="1">
      <alignment horizontal="centerContinuous" vertical="center"/>
      <protection locked="0"/>
    </xf>
    <xf numFmtId="0" fontId="13" fillId="0" borderId="0" xfId="23" applyFont="1" applyAlignment="1" applyProtection="1">
      <alignment horizontal="centerContinuous" vertical="center"/>
      <protection locked="0"/>
    </xf>
    <xf numFmtId="0" fontId="10" fillId="0" borderId="0" xfId="23" applyFont="1" applyAlignment="1" applyProtection="1">
      <alignment horizontal="centerContinuous" vertical="center"/>
      <protection locked="0"/>
    </xf>
    <xf numFmtId="0" fontId="11" fillId="0" borderId="0" xfId="23" applyFont="1" applyAlignment="1" applyProtection="1">
      <alignment horizontal="centerContinuous" vertical="center"/>
      <protection locked="0"/>
    </xf>
    <xf numFmtId="0" fontId="11" fillId="0" borderId="0" xfId="23" applyFont="1" applyAlignment="1" applyProtection="1">
      <alignment vertical="center"/>
      <protection locked="0"/>
    </xf>
    <xf numFmtId="0" fontId="10" fillId="0" borderId="0" xfId="23" applyFont="1" applyAlignment="1" applyProtection="1">
      <alignment vertical="center" wrapText="1"/>
      <protection locked="0"/>
    </xf>
    <xf numFmtId="0" fontId="14" fillId="0" borderId="0" xfId="23" applyFont="1" applyAlignment="1" applyProtection="1">
      <alignment vertical="center"/>
      <protection locked="0"/>
    </xf>
    <xf numFmtId="0" fontId="14" fillId="0" borderId="0" xfId="23" applyFont="1" applyBorder="1" applyAlignment="1" applyProtection="1">
      <alignment vertical="center"/>
      <protection locked="0"/>
    </xf>
    <xf numFmtId="0" fontId="14" fillId="0" borderId="0" xfId="23" applyFont="1" applyBorder="1" applyAlignment="1" applyProtection="1">
      <alignment horizontal="centerContinuous" vertical="center"/>
      <protection locked="0"/>
    </xf>
    <xf numFmtId="0" fontId="14" fillId="0" borderId="0" xfId="23" applyFont="1" applyProtection="1">
      <alignment/>
      <protection locked="0"/>
    </xf>
    <xf numFmtId="0" fontId="11" fillId="0" borderId="10" xfId="23" applyFont="1" applyBorder="1" applyAlignment="1" applyProtection="1">
      <alignment horizontal="distributed" vertical="center"/>
      <protection locked="0"/>
    </xf>
    <xf numFmtId="0" fontId="11" fillId="0" borderId="10" xfId="23" applyFont="1" applyBorder="1" applyAlignment="1" applyProtection="1">
      <alignment vertical="center"/>
      <protection locked="0"/>
    </xf>
    <xf numFmtId="0" fontId="11" fillId="0" borderId="19" xfId="23" applyFont="1" applyBorder="1" applyAlignment="1" applyProtection="1">
      <alignment horizontal="center" vertical="center"/>
      <protection locked="0"/>
    </xf>
    <xf numFmtId="0" fontId="11" fillId="0" borderId="20" xfId="23" applyFont="1" applyBorder="1" applyAlignment="1" applyProtection="1">
      <alignment vertical="center"/>
      <protection locked="0"/>
    </xf>
    <xf numFmtId="0" fontId="11" fillId="0" borderId="21" xfId="23" applyFont="1" applyBorder="1" applyAlignment="1" applyProtection="1">
      <alignment horizontal="center" vertical="center" wrapText="1"/>
      <protection locked="0"/>
    </xf>
    <xf numFmtId="0" fontId="11" fillId="0" borderId="22" xfId="23" applyFont="1" applyBorder="1" applyAlignment="1" applyProtection="1">
      <alignment horizontal="center" vertical="center" wrapText="1"/>
      <protection locked="0"/>
    </xf>
    <xf numFmtId="0" fontId="11" fillId="0" borderId="23" xfId="23" applyFont="1" applyBorder="1" applyAlignment="1" applyProtection="1">
      <alignment horizontal="center" vertical="center"/>
      <protection locked="0"/>
    </xf>
    <xf numFmtId="0" fontId="11" fillId="0" borderId="0" xfId="23" applyFont="1" applyBorder="1" applyAlignment="1" applyProtection="1">
      <alignment horizontal="center" vertical="center"/>
      <protection locked="0"/>
    </xf>
    <xf numFmtId="176" fontId="11" fillId="0" borderId="24" xfId="23" applyNumberFormat="1" applyFont="1" applyBorder="1" applyAlignment="1" applyProtection="1">
      <alignment vertical="center"/>
      <protection/>
    </xf>
    <xf numFmtId="0" fontId="11" fillId="0" borderId="24" xfId="23" applyFont="1" applyBorder="1" applyAlignment="1" applyProtection="1">
      <alignment horizontal="center" vertical="center"/>
      <protection locked="0"/>
    </xf>
    <xf numFmtId="0" fontId="9" fillId="0" borderId="0" xfId="23" applyFont="1" applyBorder="1" applyAlignment="1" applyProtection="1">
      <alignment vertical="center"/>
      <protection locked="0"/>
    </xf>
    <xf numFmtId="0" fontId="11" fillId="0" borderId="25" xfId="23" applyFont="1" applyBorder="1" applyAlignment="1" applyProtection="1">
      <alignment horizontal="center" vertical="center" wrapText="1"/>
      <protection locked="0"/>
    </xf>
    <xf numFmtId="0" fontId="11" fillId="0" borderId="21" xfId="23" applyFont="1" applyBorder="1" applyAlignment="1" applyProtection="1">
      <alignment horizontal="centerContinuous" vertical="center" wrapText="1"/>
      <protection locked="0"/>
    </xf>
    <xf numFmtId="0" fontId="11" fillId="0" borderId="22" xfId="23" applyFont="1" applyBorder="1" applyAlignment="1" applyProtection="1">
      <alignment horizontal="centerContinuous" vertical="center" wrapText="1"/>
      <protection locked="0"/>
    </xf>
    <xf numFmtId="0" fontId="14" fillId="0" borderId="21" xfId="23" applyFont="1" applyBorder="1" applyAlignment="1" applyProtection="1">
      <alignment horizontal="centerContinuous" vertical="center"/>
      <protection locked="0"/>
    </xf>
    <xf numFmtId="0" fontId="11" fillId="0" borderId="26" xfId="23" applyFont="1" applyBorder="1" applyAlignment="1" applyProtection="1">
      <alignment horizontal="center" vertical="center"/>
      <protection locked="0"/>
    </xf>
    <xf numFmtId="0" fontId="11" fillId="0" borderId="27" xfId="23" applyFont="1" applyBorder="1" applyAlignment="1" applyProtection="1">
      <alignment horizontal="center" vertical="center"/>
      <protection locked="0"/>
    </xf>
    <xf numFmtId="0" fontId="14" fillId="0" borderId="10" xfId="23" applyFont="1" applyBorder="1" applyProtection="1">
      <alignment/>
      <protection locked="0"/>
    </xf>
    <xf numFmtId="0" fontId="14" fillId="0" borderId="28" xfId="23" applyFont="1" applyBorder="1" applyProtection="1">
      <alignment/>
      <protection locked="0"/>
    </xf>
    <xf numFmtId="0" fontId="14" fillId="0" borderId="19" xfId="23" applyFont="1" applyBorder="1" applyAlignment="1" applyProtection="1">
      <alignment horizontal="centerContinuous" vertical="center"/>
      <protection locked="0"/>
    </xf>
    <xf numFmtId="0" fontId="14" fillId="0" borderId="22" xfId="23" applyFont="1" applyBorder="1" applyAlignment="1" applyProtection="1">
      <alignment horizontal="centerContinuous" vertical="center"/>
      <protection locked="0"/>
    </xf>
    <xf numFmtId="0" fontId="14" fillId="0" borderId="10" xfId="23" applyFont="1" applyBorder="1" applyAlignment="1" applyProtection="1">
      <alignment vertical="center"/>
      <protection locked="0"/>
    </xf>
    <xf numFmtId="0" fontId="14" fillId="0" borderId="10" xfId="23" applyFont="1" applyBorder="1" applyAlignment="1" applyProtection="1">
      <alignment horizontal="centerContinuous" vertical="center"/>
      <protection locked="0"/>
    </xf>
    <xf numFmtId="0" fontId="14" fillId="0" borderId="29" xfId="23" applyFont="1" applyBorder="1" applyAlignment="1" applyProtection="1">
      <alignment vertical="center"/>
      <protection locked="0"/>
    </xf>
    <xf numFmtId="0" fontId="14" fillId="0" borderId="20" xfId="23" applyFont="1" applyBorder="1" applyAlignment="1" applyProtection="1">
      <alignment vertical="center"/>
      <protection locked="0"/>
    </xf>
    <xf numFmtId="0" fontId="14" fillId="0" borderId="30" xfId="23" applyFont="1" applyBorder="1" applyAlignment="1" applyProtection="1">
      <alignment vertical="center"/>
      <protection locked="0"/>
    </xf>
    <xf numFmtId="0" fontId="14" fillId="0" borderId="30" xfId="23" applyFont="1" applyBorder="1" applyAlignment="1" applyProtection="1">
      <alignment horizontal="centerContinuous" vertical="center"/>
      <protection locked="0"/>
    </xf>
    <xf numFmtId="0" fontId="14" fillId="0" borderId="31" xfId="23" applyFont="1" applyBorder="1" applyAlignment="1" applyProtection="1">
      <alignment horizontal="centerContinuous" vertical="center"/>
      <protection locked="0"/>
    </xf>
    <xf numFmtId="0" fontId="14" fillId="0" borderId="32" xfId="23" applyFont="1" applyBorder="1" applyAlignment="1" applyProtection="1">
      <alignment horizontal="centerContinuous" vertical="center"/>
      <protection locked="0"/>
    </xf>
    <xf numFmtId="0" fontId="14" fillId="0" borderId="20" xfId="23" applyFont="1" applyBorder="1" applyAlignment="1" applyProtection="1">
      <alignment horizontal="centerContinuous" vertical="center"/>
      <protection locked="0"/>
    </xf>
    <xf numFmtId="0" fontId="14" fillId="0" borderId="14" xfId="23" applyFont="1" applyBorder="1" applyAlignment="1" applyProtection="1">
      <alignment vertical="center"/>
      <protection locked="0"/>
    </xf>
    <xf numFmtId="0" fontId="14" fillId="0" borderId="0" xfId="23" applyFont="1" applyAlignment="1" applyProtection="1">
      <alignment horizontal="right" vertical="center"/>
      <protection locked="0"/>
    </xf>
    <xf numFmtId="0" fontId="14" fillId="0" borderId="0" xfId="23" applyFont="1" applyBorder="1" applyAlignment="1" applyProtection="1">
      <alignment/>
      <protection locked="0"/>
    </xf>
    <xf numFmtId="0" fontId="14" fillId="0" borderId="0" xfId="23" applyFont="1" applyBorder="1" applyAlignment="1" applyProtection="1">
      <alignment horizontal="centerContinuous"/>
      <protection locked="0"/>
    </xf>
    <xf numFmtId="0" fontId="14" fillId="0" borderId="0" xfId="23" applyFont="1" applyAlignment="1" applyProtection="1">
      <alignment horizontal="centerContinuous" vertical="center"/>
      <protection locked="0"/>
    </xf>
    <xf numFmtId="0" fontId="10" fillId="0" borderId="0" xfId="23" applyFont="1" applyBorder="1" applyAlignment="1" applyProtection="1">
      <alignment horizontal="centerContinuous" vertical="center"/>
      <protection locked="0"/>
    </xf>
    <xf numFmtId="0" fontId="11" fillId="0" borderId="0" xfId="23" applyFont="1" applyAlignment="1" applyProtection="1">
      <alignment horizontal="right" vertical="center"/>
      <protection locked="0"/>
    </xf>
    <xf numFmtId="0" fontId="11" fillId="0" borderId="19" xfId="23" applyFont="1" applyBorder="1" applyAlignment="1" applyProtection="1">
      <alignment horizontal="centerContinuous" vertical="center"/>
      <protection locked="0"/>
    </xf>
    <xf numFmtId="0" fontId="11" fillId="0" borderId="22" xfId="23" applyFont="1" applyBorder="1" applyAlignment="1" applyProtection="1">
      <alignment horizontal="centerContinuous" vertical="center"/>
      <protection locked="0"/>
    </xf>
    <xf numFmtId="0" fontId="11" fillId="0" borderId="23" xfId="23" applyFont="1" applyBorder="1" applyAlignment="1" applyProtection="1">
      <alignment horizontal="center" vertical="center" wrapText="1"/>
      <protection locked="0"/>
    </xf>
    <xf numFmtId="0" fontId="11" fillId="0" borderId="29" xfId="23" applyFont="1" applyBorder="1" applyAlignment="1" applyProtection="1">
      <alignment horizontal="distributed" vertical="center"/>
      <protection locked="0"/>
    </xf>
    <xf numFmtId="0" fontId="11" fillId="0" borderId="14" xfId="23" applyFont="1" applyBorder="1" applyAlignment="1" applyProtection="1">
      <alignment horizontal="center" vertical="center"/>
      <protection locked="0"/>
    </xf>
    <xf numFmtId="176" fontId="14" fillId="0" borderId="14" xfId="23" applyNumberFormat="1" applyFont="1" applyBorder="1" applyAlignment="1" applyProtection="1">
      <alignment vertical="center"/>
      <protection locked="0"/>
    </xf>
    <xf numFmtId="176" fontId="14" fillId="0" borderId="33" xfId="23" applyNumberFormat="1" applyFont="1" applyBorder="1" applyAlignment="1" applyProtection="1">
      <alignment vertical="center"/>
      <protection locked="0"/>
    </xf>
    <xf numFmtId="176" fontId="14" fillId="0" borderId="34" xfId="23" applyNumberFormat="1" applyFont="1" applyBorder="1" applyAlignment="1" applyProtection="1">
      <alignment vertical="center"/>
      <protection locked="0"/>
    </xf>
    <xf numFmtId="176" fontId="14" fillId="0" borderId="35" xfId="23" applyNumberFormat="1" applyFont="1" applyBorder="1" applyAlignment="1" applyProtection="1">
      <alignment vertical="center"/>
      <protection locked="0"/>
    </xf>
    <xf numFmtId="0" fontId="11" fillId="0" borderId="20" xfId="23" applyFont="1" applyBorder="1" applyAlignment="1" applyProtection="1">
      <alignment horizontal="distributed" vertical="center"/>
      <protection locked="0"/>
    </xf>
    <xf numFmtId="176" fontId="14" fillId="0" borderId="14" xfId="23" applyNumberFormat="1" applyFont="1" applyBorder="1" applyAlignment="1" applyProtection="1">
      <alignment vertical="center"/>
      <protection/>
    </xf>
    <xf numFmtId="176" fontId="14" fillId="0" borderId="34" xfId="23" applyNumberFormat="1" applyFont="1" applyBorder="1" applyAlignment="1" applyProtection="1">
      <alignment vertical="center"/>
      <protection/>
    </xf>
    <xf numFmtId="0" fontId="14" fillId="0" borderId="32" xfId="23" applyFont="1" applyBorder="1" applyAlignment="1" applyProtection="1">
      <alignment vertical="center"/>
      <protection locked="0"/>
    </xf>
    <xf numFmtId="0" fontId="11" fillId="0" borderId="36" xfId="23" applyFont="1" applyBorder="1" applyAlignment="1" applyProtection="1">
      <alignment horizontal="center" vertical="center"/>
      <protection locked="0"/>
    </xf>
    <xf numFmtId="176" fontId="14" fillId="0" borderId="36" xfId="23" applyNumberFormat="1" applyFont="1" applyBorder="1" applyAlignment="1" applyProtection="1">
      <alignment vertical="center"/>
      <protection/>
    </xf>
    <xf numFmtId="0" fontId="11" fillId="0" borderId="32" xfId="23" applyFont="1" applyBorder="1" applyAlignment="1" applyProtection="1">
      <alignment horizontal="centerContinuous" vertical="center"/>
      <protection locked="0"/>
    </xf>
    <xf numFmtId="176" fontId="14" fillId="0" borderId="37" xfId="23" applyNumberFormat="1" applyFont="1" applyBorder="1" applyAlignment="1" applyProtection="1">
      <alignment vertical="center"/>
      <protection/>
    </xf>
    <xf numFmtId="0" fontId="11" fillId="0" borderId="0" xfId="23" applyFont="1" applyBorder="1" applyAlignment="1" applyProtection="1">
      <alignment horizontal="left" vertical="center"/>
      <protection locked="0"/>
    </xf>
    <xf numFmtId="0" fontId="11" fillId="0" borderId="10" xfId="23" applyFont="1" applyBorder="1" applyAlignment="1" applyProtection="1">
      <alignment horizontal="left" vertical="center"/>
      <protection locked="0"/>
    </xf>
    <xf numFmtId="0" fontId="11" fillId="0" borderId="0" xfId="23" applyFont="1" applyBorder="1" applyAlignment="1" applyProtection="1">
      <alignment horizontal="distributed" vertical="center"/>
      <protection locked="0"/>
    </xf>
    <xf numFmtId="0" fontId="14" fillId="0" borderId="14" xfId="23" applyFont="1" applyBorder="1" applyAlignment="1" applyProtection="1">
      <alignment horizontal="center" vertical="center"/>
      <protection locked="0"/>
    </xf>
    <xf numFmtId="0" fontId="14" fillId="0" borderId="14" xfId="23" applyFont="1" applyBorder="1" applyAlignment="1" applyProtection="1">
      <alignment horizontal="centerContinuous" vertical="center"/>
      <protection locked="0"/>
    </xf>
    <xf numFmtId="0" fontId="14" fillId="0" borderId="35" xfId="23" applyFont="1" applyBorder="1" applyAlignment="1" applyProtection="1">
      <alignment horizontal="center" vertical="center"/>
      <protection locked="0"/>
    </xf>
    <xf numFmtId="0" fontId="14" fillId="0" borderId="9" xfId="23" applyFont="1" applyBorder="1" applyAlignment="1" applyProtection="1">
      <alignment vertical="center"/>
      <protection locked="0"/>
    </xf>
    <xf numFmtId="0" fontId="14" fillId="0" borderId="38" xfId="23" applyFont="1" applyBorder="1" applyAlignment="1" applyProtection="1">
      <alignment vertical="center"/>
      <protection locked="0"/>
    </xf>
    <xf numFmtId="0" fontId="14" fillId="0" borderId="39" xfId="23" applyFont="1" applyBorder="1" applyAlignment="1" applyProtection="1">
      <alignment vertical="center"/>
      <protection locked="0"/>
    </xf>
    <xf numFmtId="0" fontId="14" fillId="0" borderId="40" xfId="23" applyFont="1" applyBorder="1" applyAlignment="1" applyProtection="1">
      <alignment vertical="center"/>
      <protection locked="0"/>
    </xf>
    <xf numFmtId="0" fontId="14" fillId="0" borderId="17" xfId="23" applyFont="1" applyBorder="1" applyAlignment="1" applyProtection="1">
      <alignment vertical="center"/>
      <protection locked="0"/>
    </xf>
    <xf numFmtId="0" fontId="14" fillId="0" borderId="11" xfId="23" applyFont="1" applyBorder="1" applyAlignment="1" applyProtection="1">
      <alignment vertical="center"/>
      <protection locked="0"/>
    </xf>
    <xf numFmtId="0" fontId="14" fillId="0" borderId="41" xfId="23" applyFont="1" applyBorder="1" applyAlignment="1" applyProtection="1">
      <alignment vertical="center"/>
      <protection locked="0"/>
    </xf>
    <xf numFmtId="0" fontId="14" fillId="0" borderId="17" xfId="23" applyFont="1" applyBorder="1" applyAlignment="1" applyProtection="1">
      <alignment vertical="center" shrinkToFit="1"/>
      <protection locked="0"/>
    </xf>
    <xf numFmtId="0" fontId="14" fillId="0" borderId="42" xfId="23" applyFont="1" applyBorder="1" applyAlignment="1" applyProtection="1">
      <alignment horizontal="centerContinuous" vertical="center"/>
      <protection locked="0"/>
    </xf>
    <xf numFmtId="0" fontId="14" fillId="0" borderId="43" xfId="23" applyFont="1" applyBorder="1" applyAlignment="1" applyProtection="1">
      <alignment horizontal="centerContinuous" vertical="center"/>
      <protection locked="0"/>
    </xf>
    <xf numFmtId="176" fontId="14" fillId="0" borderId="44" xfId="23" applyNumberFormat="1" applyFont="1" applyBorder="1" applyAlignment="1" applyProtection="1">
      <alignment vertical="center"/>
      <protection locked="0"/>
    </xf>
    <xf numFmtId="0" fontId="14" fillId="0" borderId="44" xfId="23" applyFont="1" applyBorder="1" applyAlignment="1" applyProtection="1">
      <alignment horizontal="centerContinuous" vertical="center"/>
      <protection locked="0"/>
    </xf>
    <xf numFmtId="176" fontId="14" fillId="0" borderId="37" xfId="23" applyNumberFormat="1" applyFont="1" applyBorder="1" applyAlignment="1" applyProtection="1">
      <alignment vertical="center"/>
      <protection locked="0"/>
    </xf>
    <xf numFmtId="176" fontId="14" fillId="0" borderId="0" xfId="23" applyNumberFormat="1" applyFont="1" applyBorder="1" applyAlignment="1" applyProtection="1">
      <alignment vertical="center"/>
      <protection locked="0"/>
    </xf>
    <xf numFmtId="0" fontId="14" fillId="0" borderId="32" xfId="23" applyFont="1" applyBorder="1" applyAlignment="1" applyProtection="1">
      <alignment horizontal="left" vertical="center"/>
      <protection locked="0"/>
    </xf>
    <xf numFmtId="176" fontId="14" fillId="0" borderId="45" xfId="23" applyNumberFormat="1" applyFont="1" applyBorder="1" applyAlignment="1" applyProtection="1">
      <alignment vertical="center"/>
      <protection locked="0"/>
    </xf>
    <xf numFmtId="0" fontId="3" fillId="0" borderId="0" xfId="0" applyFont="1" applyBorder="1" applyAlignment="1">
      <alignment horizontal="left" vertical="center" indent="1"/>
    </xf>
    <xf numFmtId="0" fontId="3" fillId="0" borderId="0" xfId="0" applyFont="1" applyBorder="1" applyAlignment="1">
      <alignment horizontal="left" vertical="center"/>
    </xf>
    <xf numFmtId="176" fontId="4" fillId="0" borderId="0" xfId="0" applyNumberFormat="1" applyFont="1" applyBorder="1" applyAlignment="1" applyProtection="1">
      <alignment/>
      <protection/>
    </xf>
    <xf numFmtId="0" fontId="14" fillId="0" borderId="29" xfId="23" applyFont="1" applyBorder="1" applyAlignment="1" applyProtection="1">
      <alignment vertical="center" shrinkToFit="1"/>
      <protection locked="0"/>
    </xf>
    <xf numFmtId="0" fontId="14" fillId="0" borderId="9" xfId="23" applyFont="1" applyBorder="1" applyAlignment="1" applyProtection="1">
      <alignment vertical="center" shrinkToFit="1"/>
      <protection locked="0"/>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vertical="center"/>
    </xf>
    <xf numFmtId="0" fontId="3" fillId="0" borderId="0" xfId="0" applyFont="1" applyAlignment="1">
      <alignment horizontal="right"/>
    </xf>
    <xf numFmtId="0" fontId="3" fillId="0" borderId="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8" fillId="0" borderId="0" xfId="0" applyFont="1" applyAlignment="1">
      <alignment horizontal="left"/>
    </xf>
    <xf numFmtId="0" fontId="3" fillId="0" borderId="0" xfId="0" applyFont="1" applyBorder="1" applyAlignment="1">
      <alignment horizontal="left" vertical="center" shrinkToFit="1"/>
    </xf>
    <xf numFmtId="49" fontId="3" fillId="0" borderId="0" xfId="0" applyNumberFormat="1" applyFont="1" applyBorder="1" applyAlignment="1">
      <alignment horizontal="right" vertical="center"/>
    </xf>
    <xf numFmtId="0" fontId="3" fillId="0" borderId="30" xfId="0" applyFont="1" applyBorder="1" applyAlignment="1">
      <alignment horizontal="right"/>
    </xf>
    <xf numFmtId="0" fontId="4" fillId="0" borderId="10" xfId="0" applyFont="1" applyBorder="1" applyAlignment="1" applyProtection="1">
      <alignment horizontal="right"/>
      <protection locked="0"/>
    </xf>
    <xf numFmtId="0" fontId="4" fillId="0" borderId="0" xfId="0" applyFont="1" applyBorder="1" applyAlignment="1" applyProtection="1">
      <alignment shrinkToFit="1"/>
      <protection locked="0"/>
    </xf>
    <xf numFmtId="176" fontId="4" fillId="0" borderId="0" xfId="0" applyNumberFormat="1" applyFont="1" applyBorder="1" applyAlignment="1" applyProtection="1">
      <alignment/>
      <protection locked="0"/>
    </xf>
    <xf numFmtId="0" fontId="14" fillId="0" borderId="14" xfId="23" applyFont="1" applyBorder="1" applyAlignment="1" applyProtection="1">
      <alignment vertical="center" shrinkToFit="1"/>
      <protection locked="0"/>
    </xf>
    <xf numFmtId="0" fontId="14" fillId="0" borderId="20" xfId="23" applyFont="1" applyBorder="1" applyAlignment="1" applyProtection="1">
      <alignment vertical="center" shrinkToFit="1"/>
      <protection locked="0"/>
    </xf>
    <xf numFmtId="176" fontId="14" fillId="0" borderId="14" xfId="23" applyNumberFormat="1" applyFont="1" applyFill="1" applyBorder="1" applyAlignment="1" applyProtection="1">
      <alignment vertical="center"/>
      <protection locked="0"/>
    </xf>
    <xf numFmtId="176" fontId="14" fillId="0" borderId="24" xfId="23" applyNumberFormat="1" applyFont="1" applyFill="1" applyBorder="1" applyAlignment="1" applyProtection="1">
      <alignment vertical="center"/>
      <protection locked="0"/>
    </xf>
    <xf numFmtId="176" fontId="14" fillId="0" borderId="0" xfId="23" applyNumberFormat="1" applyFont="1" applyAlignment="1" applyProtection="1">
      <alignment vertical="center"/>
      <protection locked="0"/>
    </xf>
    <xf numFmtId="176" fontId="14" fillId="0" borderId="35" xfId="23" applyNumberFormat="1" applyFont="1" applyFill="1" applyBorder="1" applyAlignment="1" applyProtection="1">
      <alignment vertical="center"/>
      <protection locked="0"/>
    </xf>
    <xf numFmtId="0" fontId="14" fillId="0" borderId="46" xfId="23" applyFont="1" applyBorder="1" applyAlignment="1" applyProtection="1">
      <alignment vertical="center"/>
      <protection locked="0"/>
    </xf>
    <xf numFmtId="0" fontId="0" fillId="0" borderId="46" xfId="0" applyBorder="1" applyAlignment="1">
      <alignment vertical="center"/>
    </xf>
    <xf numFmtId="176" fontId="14" fillId="0" borderId="24" xfId="23" applyNumberFormat="1" applyFont="1" applyFill="1" applyBorder="1" applyAlignment="1" applyProtection="1">
      <alignment vertical="center"/>
      <protection/>
    </xf>
    <xf numFmtId="176" fontId="14" fillId="0" borderId="35" xfId="23" applyNumberFormat="1" applyFont="1" applyFill="1" applyBorder="1" applyAlignment="1" applyProtection="1">
      <alignment vertical="center"/>
      <protection/>
    </xf>
    <xf numFmtId="176" fontId="14" fillId="0" borderId="47" xfId="23" applyNumberFormat="1" applyFont="1" applyFill="1" applyBorder="1" applyAlignment="1" applyProtection="1">
      <alignment vertical="center"/>
      <protection/>
    </xf>
    <xf numFmtId="0" fontId="3" fillId="0" borderId="0" xfId="0" applyFont="1" applyFill="1" applyAlignment="1">
      <alignment/>
    </xf>
    <xf numFmtId="0" fontId="3" fillId="0" borderId="48" xfId="0" applyFont="1" applyFill="1" applyBorder="1" applyAlignment="1">
      <alignment/>
    </xf>
    <xf numFmtId="0" fontId="3" fillId="0" borderId="46" xfId="0" applyFont="1" applyFill="1" applyBorder="1" applyAlignment="1">
      <alignment/>
    </xf>
    <xf numFmtId="0" fontId="3" fillId="0" borderId="49" xfId="0" applyFont="1" applyFill="1" applyBorder="1" applyAlignment="1">
      <alignment/>
    </xf>
    <xf numFmtId="0" fontId="3" fillId="0" borderId="32" xfId="0" applyFont="1" applyFill="1" applyBorder="1" applyAlignment="1">
      <alignment/>
    </xf>
    <xf numFmtId="0" fontId="3" fillId="0" borderId="30" xfId="0" applyFont="1" applyFill="1" applyBorder="1" applyAlignment="1">
      <alignment/>
    </xf>
    <xf numFmtId="0" fontId="3" fillId="0" borderId="50"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14" fillId="0" borderId="0" xfId="23" applyFont="1" applyFill="1" applyAlignment="1" applyProtection="1">
      <alignment vertical="top" wrapText="1"/>
      <protection locked="0"/>
    </xf>
    <xf numFmtId="0" fontId="9" fillId="0" borderId="0" xfId="22" applyFont="1" applyAlignment="1">
      <alignment vertical="center"/>
      <protection/>
    </xf>
    <xf numFmtId="0" fontId="10" fillId="0" borderId="0" xfId="22" applyFont="1" applyAlignment="1">
      <alignment vertical="center"/>
      <protection/>
    </xf>
    <xf numFmtId="0" fontId="11" fillId="0" borderId="0" xfId="22" applyFont="1" applyAlignment="1">
      <alignment horizontal="centerContinuous" vertical="center"/>
      <protection/>
    </xf>
    <xf numFmtId="0" fontId="11" fillId="0" borderId="0" xfId="22" applyFont="1" applyAlignment="1">
      <alignment vertical="center"/>
      <protection/>
    </xf>
    <xf numFmtId="0" fontId="14" fillId="0" borderId="0" xfId="22" applyFont="1" applyAlignment="1">
      <alignment vertical="center"/>
      <protection/>
    </xf>
    <xf numFmtId="0" fontId="10" fillId="0" borderId="0" xfId="22" applyFont="1" applyBorder="1" applyAlignment="1">
      <alignment vertical="center"/>
      <protection/>
    </xf>
    <xf numFmtId="0" fontId="13" fillId="0" borderId="0" xfId="22" applyFont="1" applyAlignment="1">
      <alignment horizontal="centerContinuous" vertical="center"/>
      <protection/>
    </xf>
    <xf numFmtId="0" fontId="10" fillId="0" borderId="0" xfId="22" applyFont="1" applyAlignment="1">
      <alignment horizontal="centerContinuous" vertical="center"/>
      <protection/>
    </xf>
    <xf numFmtId="0" fontId="10" fillId="0" borderId="0" xfId="22" applyFont="1" applyBorder="1" applyAlignment="1">
      <alignment horizontal="centerContinuous" vertical="center"/>
      <protection/>
    </xf>
    <xf numFmtId="0" fontId="11" fillId="0" borderId="0" xfId="22" applyFont="1" applyBorder="1" applyAlignment="1">
      <alignment vertical="center"/>
      <protection/>
    </xf>
    <xf numFmtId="0" fontId="14" fillId="0" borderId="0" xfId="22" applyFont="1" applyBorder="1" applyAlignment="1">
      <alignment vertical="center"/>
      <protection/>
    </xf>
    <xf numFmtId="0" fontId="14" fillId="0" borderId="48" xfId="22" applyFont="1" applyBorder="1" applyAlignment="1">
      <alignment horizontal="centerContinuous" vertical="center"/>
      <protection/>
    </xf>
    <xf numFmtId="0" fontId="14" fillId="0" borderId="46" xfId="22" applyFont="1" applyBorder="1" applyAlignment="1">
      <alignment horizontal="centerContinuous" vertical="center"/>
      <protection/>
    </xf>
    <xf numFmtId="38" fontId="14" fillId="0" borderId="51" xfId="17" applyFont="1" applyBorder="1" applyAlignment="1">
      <alignment horizontal="centerContinuous" vertical="center"/>
    </xf>
    <xf numFmtId="0" fontId="14" fillId="0" borderId="20" xfId="22" applyFont="1" applyBorder="1" applyAlignment="1">
      <alignment horizontal="centerContinuous" vertical="center"/>
      <protection/>
    </xf>
    <xf numFmtId="0" fontId="14" fillId="0" borderId="10" xfId="22" applyFont="1" applyBorder="1" applyAlignment="1">
      <alignment horizontal="centerContinuous" vertical="center"/>
      <protection/>
    </xf>
    <xf numFmtId="38" fontId="14" fillId="0" borderId="52" xfId="17" applyFont="1" applyBorder="1" applyAlignment="1">
      <alignment horizontal="centerContinuous" vertical="center"/>
    </xf>
    <xf numFmtId="0" fontId="14" fillId="0" borderId="20" xfId="22" applyFont="1" applyBorder="1" applyAlignment="1">
      <alignment vertical="center"/>
      <protection/>
    </xf>
    <xf numFmtId="38" fontId="20" fillId="0" borderId="17" xfId="17" applyFont="1" applyBorder="1" applyAlignment="1">
      <alignment horizontal="center" vertical="center" wrapText="1"/>
    </xf>
    <xf numFmtId="0" fontId="14" fillId="0" borderId="10" xfId="22" applyFont="1" applyBorder="1" applyAlignment="1">
      <alignment vertical="center"/>
      <protection/>
    </xf>
    <xf numFmtId="0" fontId="14" fillId="0" borderId="53" xfId="22" applyFont="1" applyBorder="1" applyAlignment="1">
      <alignment vertical="center"/>
      <protection/>
    </xf>
    <xf numFmtId="0" fontId="14" fillId="0" borderId="7" xfId="22" applyFont="1" applyBorder="1" applyAlignment="1">
      <alignment vertical="center"/>
      <protection/>
    </xf>
    <xf numFmtId="0" fontId="15" fillId="0" borderId="29" xfId="22" applyFont="1" applyBorder="1" applyAlignment="1">
      <alignment vertical="center"/>
      <protection/>
    </xf>
    <xf numFmtId="0" fontId="14" fillId="0" borderId="32" xfId="22" applyFont="1" applyBorder="1" applyAlignment="1">
      <alignment vertical="center"/>
      <protection/>
    </xf>
    <xf numFmtId="0" fontId="14" fillId="0" borderId="30" xfId="22" applyFont="1" applyBorder="1" applyAlignment="1">
      <alignment vertical="center"/>
      <protection/>
    </xf>
    <xf numFmtId="0" fontId="14" fillId="0" borderId="19" xfId="22" applyFont="1" applyBorder="1" applyAlignment="1">
      <alignment horizontal="centerContinuous" vertical="center"/>
      <protection/>
    </xf>
    <xf numFmtId="0" fontId="14" fillId="0" borderId="22" xfId="22" applyFont="1" applyBorder="1" applyAlignment="1">
      <alignment horizontal="centerContinuous" vertical="center"/>
      <protection/>
    </xf>
    <xf numFmtId="0" fontId="14" fillId="0" borderId="54" xfId="22" applyFont="1" applyBorder="1" applyAlignment="1">
      <alignment horizontal="centerContinuous" vertical="center"/>
      <protection/>
    </xf>
    <xf numFmtId="0" fontId="14" fillId="0" borderId="19" xfId="22" applyFont="1" applyBorder="1" applyAlignment="1">
      <alignment vertical="center" wrapText="1"/>
      <protection/>
    </xf>
    <xf numFmtId="0" fontId="14" fillId="0" borderId="22" xfId="22" applyFont="1" applyBorder="1" applyAlignment="1">
      <alignment vertical="center" wrapText="1"/>
      <protection/>
    </xf>
    <xf numFmtId="0" fontId="20" fillId="0" borderId="54" xfId="22" applyFont="1" applyBorder="1" applyAlignment="1">
      <alignment vertical="center" wrapText="1"/>
      <protection/>
    </xf>
    <xf numFmtId="0" fontId="16" fillId="0" borderId="29" xfId="22" applyFont="1" applyBorder="1" applyAlignment="1">
      <alignment horizontal="center" vertical="center" wrapText="1"/>
      <protection/>
    </xf>
    <xf numFmtId="0" fontId="14" fillId="0" borderId="7" xfId="22" applyFont="1" applyBorder="1" applyAlignment="1">
      <alignment horizontal="centerContinuous" vertical="center"/>
      <protection/>
    </xf>
    <xf numFmtId="0" fontId="15" fillId="0" borderId="29" xfId="22" applyFont="1" applyBorder="1" applyAlignment="1">
      <alignment horizontal="centerContinuous" vertical="center"/>
      <protection/>
    </xf>
    <xf numFmtId="0" fontId="14" fillId="0" borderId="55" xfId="22" applyFont="1" applyBorder="1" applyAlignment="1">
      <alignment vertical="center"/>
      <protection/>
    </xf>
    <xf numFmtId="0" fontId="14" fillId="0" borderId="56" xfId="22" applyFont="1" applyBorder="1" applyAlignment="1">
      <alignment horizontal="centerContinuous" vertical="center"/>
      <protection/>
    </xf>
    <xf numFmtId="0" fontId="14" fillId="0" borderId="57" xfId="22" applyFont="1" applyBorder="1" applyAlignment="1">
      <alignment horizontal="centerContinuous" vertical="center"/>
      <protection/>
    </xf>
    <xf numFmtId="0" fontId="14" fillId="0" borderId="0" xfId="22" applyFont="1" applyBorder="1" applyAlignment="1">
      <alignment horizontal="centerContinuous" vertical="center"/>
      <protection/>
    </xf>
    <xf numFmtId="0" fontId="14" fillId="0" borderId="0" xfId="22" applyFont="1" applyBorder="1" applyAlignment="1">
      <alignment horizontal="distributed" vertical="center"/>
      <protection/>
    </xf>
    <xf numFmtId="0" fontId="14" fillId="0" borderId="29" xfId="22" applyFont="1" applyBorder="1" applyAlignment="1">
      <alignment horizontal="distributed" vertical="center"/>
      <protection/>
    </xf>
    <xf numFmtId="0" fontId="14" fillId="0" borderId="29" xfId="22" applyFont="1" applyBorder="1" applyAlignment="1">
      <alignment vertical="center"/>
      <protection/>
    </xf>
    <xf numFmtId="0" fontId="14" fillId="0" borderId="30" xfId="22" applyFont="1" applyBorder="1" applyAlignment="1">
      <alignment horizontal="centerContinuous" vertical="center"/>
      <protection/>
    </xf>
    <xf numFmtId="9" fontId="14" fillId="0" borderId="0" xfId="22" applyNumberFormat="1" applyFont="1" applyBorder="1" applyAlignment="1">
      <alignment vertical="center"/>
      <protection/>
    </xf>
    <xf numFmtId="0" fontId="16" fillId="0" borderId="0" xfId="22" applyFont="1" applyBorder="1" applyAlignment="1">
      <alignment vertical="center" wrapText="1"/>
      <protection/>
    </xf>
    <xf numFmtId="0" fontId="3" fillId="0" borderId="29" xfId="0" applyFont="1" applyBorder="1" applyAlignment="1">
      <alignment/>
    </xf>
    <xf numFmtId="0" fontId="3" fillId="0" borderId="9" xfId="0" applyFont="1" applyFill="1" applyBorder="1" applyAlignment="1">
      <alignment/>
    </xf>
    <xf numFmtId="0" fontId="3" fillId="0" borderId="14" xfId="0" applyFont="1" applyFill="1" applyBorder="1" applyAlignment="1">
      <alignment/>
    </xf>
    <xf numFmtId="38" fontId="20" fillId="0" borderId="35" xfId="17" applyFont="1" applyBorder="1" applyAlignment="1">
      <alignment horizontal="center" vertical="center" wrapText="1"/>
    </xf>
    <xf numFmtId="176" fontId="3" fillId="0" borderId="0" xfId="0" applyNumberFormat="1" applyFont="1" applyAlignment="1">
      <alignment/>
    </xf>
    <xf numFmtId="0" fontId="4" fillId="0" borderId="0" xfId="0" applyFont="1" applyFill="1" applyAlignment="1" applyProtection="1">
      <alignment vertical="center" wrapText="1"/>
      <protection locked="0"/>
    </xf>
    <xf numFmtId="176" fontId="14" fillId="0" borderId="58" xfId="23" applyNumberFormat="1" applyFont="1" applyFill="1" applyBorder="1" applyAlignment="1" applyProtection="1">
      <alignment vertical="center"/>
      <protection locked="0"/>
    </xf>
    <xf numFmtId="176" fontId="14" fillId="0" borderId="59" xfId="23" applyNumberFormat="1" applyFont="1" applyFill="1" applyBorder="1" applyAlignment="1" applyProtection="1">
      <alignment vertical="center"/>
      <protection locked="0"/>
    </xf>
    <xf numFmtId="176" fontId="14" fillId="0" borderId="41" xfId="23" applyNumberFormat="1" applyFont="1" applyFill="1" applyBorder="1" applyAlignment="1" applyProtection="1">
      <alignment vertical="center"/>
      <protection locked="0"/>
    </xf>
    <xf numFmtId="176" fontId="14" fillId="0" borderId="10" xfId="23" applyNumberFormat="1" applyFont="1" applyFill="1" applyBorder="1" applyAlignment="1" applyProtection="1">
      <alignment vertical="center"/>
      <protection locked="0"/>
    </xf>
    <xf numFmtId="0" fontId="4" fillId="0" borderId="17" xfId="0" applyFont="1" applyBorder="1" applyAlignment="1" applyProtection="1">
      <alignment/>
      <protection locked="0"/>
    </xf>
    <xf numFmtId="0" fontId="11" fillId="0" borderId="28" xfId="23" applyFont="1" applyBorder="1" applyAlignment="1" applyProtection="1">
      <alignment horizontal="center" vertical="center"/>
      <protection locked="0"/>
    </xf>
    <xf numFmtId="0" fontId="11" fillId="0" borderId="22" xfId="23" applyFont="1" applyBorder="1" applyAlignment="1" applyProtection="1">
      <alignment horizontal="center" vertical="center"/>
      <protection locked="0"/>
    </xf>
    <xf numFmtId="0" fontId="11" fillId="0" borderId="28" xfId="23" applyFont="1" applyBorder="1" applyAlignment="1" applyProtection="1">
      <alignment vertical="center"/>
      <protection locked="0"/>
    </xf>
    <xf numFmtId="0" fontId="14" fillId="0" borderId="60" xfId="23" applyFont="1" applyBorder="1" applyAlignment="1" applyProtection="1">
      <alignment vertical="center" wrapText="1"/>
      <protection locked="0"/>
    </xf>
    <xf numFmtId="0" fontId="14" fillId="0" borderId="16" xfId="23" applyFont="1" applyBorder="1" applyAlignment="1" applyProtection="1">
      <alignment vertical="center"/>
      <protection locked="0"/>
    </xf>
    <xf numFmtId="0" fontId="14" fillId="0" borderId="15" xfId="23" applyFont="1" applyBorder="1" applyAlignment="1" applyProtection="1">
      <alignment vertical="center"/>
      <protection locked="0"/>
    </xf>
    <xf numFmtId="0" fontId="3" fillId="0" borderId="22" xfId="0" applyFont="1" applyBorder="1" applyAlignment="1">
      <alignment vertical="center"/>
    </xf>
    <xf numFmtId="0" fontId="3" fillId="0" borderId="28" xfId="0" applyFont="1" applyBorder="1" applyAlignment="1">
      <alignment vertical="center"/>
    </xf>
    <xf numFmtId="0" fontId="3" fillId="0" borderId="43" xfId="0" applyFont="1" applyBorder="1" applyAlignment="1">
      <alignment vertical="center"/>
    </xf>
    <xf numFmtId="0" fontId="3" fillId="0" borderId="31"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29" xfId="0" applyFont="1" applyBorder="1" applyAlignment="1">
      <alignment horizontal="center"/>
    </xf>
    <xf numFmtId="176" fontId="11" fillId="0" borderId="37" xfId="23" applyNumberFormat="1" applyFont="1" applyBorder="1" applyAlignment="1" applyProtection="1">
      <alignment vertical="center"/>
      <protection/>
    </xf>
    <xf numFmtId="0" fontId="11" fillId="0" borderId="26" xfId="23" applyFont="1" applyBorder="1" applyAlignment="1" applyProtection="1">
      <alignment horizontal="center" vertical="center" shrinkToFit="1"/>
      <protection locked="0"/>
    </xf>
    <xf numFmtId="0" fontId="11" fillId="0" borderId="63" xfId="23" applyFont="1" applyBorder="1" applyAlignment="1" applyProtection="1">
      <alignment horizontal="center" vertical="center"/>
      <protection locked="0"/>
    </xf>
    <xf numFmtId="38" fontId="16" fillId="0" borderId="17" xfId="17" applyFont="1" applyBorder="1" applyAlignment="1">
      <alignment horizontal="center" vertical="center" wrapText="1"/>
    </xf>
    <xf numFmtId="38" fontId="14" fillId="0" borderId="64" xfId="17" applyFont="1" applyBorder="1" applyAlignment="1">
      <alignment horizontal="right" vertical="center"/>
    </xf>
    <xf numFmtId="38" fontId="14" fillId="0" borderId="65" xfId="17" applyFont="1" applyBorder="1" applyAlignment="1">
      <alignment horizontal="right" vertical="center"/>
    </xf>
    <xf numFmtId="38" fontId="14" fillId="0" borderId="66" xfId="17" applyFont="1" applyBorder="1" applyAlignment="1">
      <alignment horizontal="right" vertical="center"/>
    </xf>
    <xf numFmtId="38" fontId="14" fillId="0" borderId="47" xfId="17" applyFont="1" applyBorder="1" applyAlignment="1">
      <alignment horizontal="right" vertical="center"/>
    </xf>
    <xf numFmtId="0" fontId="16" fillId="0" borderId="42" xfId="22" applyFont="1" applyBorder="1" applyAlignment="1">
      <alignment vertical="center"/>
      <protection/>
    </xf>
    <xf numFmtId="0" fontId="16" fillId="0" borderId="43" xfId="22" applyFont="1" applyBorder="1" applyAlignment="1">
      <alignment horizontal="centerContinuous" vertical="center"/>
      <protection/>
    </xf>
    <xf numFmtId="38" fontId="16" fillId="0" borderId="67" xfId="17" applyFont="1" applyBorder="1" applyAlignment="1">
      <alignment horizontal="centerContinuous" vertical="center"/>
    </xf>
    <xf numFmtId="0" fontId="16" fillId="0" borderId="20" xfId="22" applyFont="1" applyBorder="1" applyAlignment="1">
      <alignment vertical="center"/>
      <protection/>
    </xf>
    <xf numFmtId="0" fontId="16" fillId="0" borderId="10" xfId="22" applyFont="1" applyBorder="1" applyAlignment="1">
      <alignment horizontal="centerContinuous" vertical="center"/>
      <protection/>
    </xf>
    <xf numFmtId="38" fontId="16" fillId="0" borderId="52" xfId="17" applyFont="1" applyBorder="1" applyAlignment="1">
      <alignment horizontal="centerContinuous" vertical="center"/>
    </xf>
    <xf numFmtId="0" fontId="16" fillId="0" borderId="68" xfId="22" applyFont="1" applyBorder="1" applyAlignment="1">
      <alignment vertical="center"/>
      <protection/>
    </xf>
    <xf numFmtId="0" fontId="16" fillId="0" borderId="12" xfId="22" applyFont="1" applyBorder="1" applyAlignment="1">
      <alignment vertical="center"/>
      <protection/>
    </xf>
    <xf numFmtId="38" fontId="16" fillId="0" borderId="69" xfId="17" applyFont="1" applyBorder="1" applyAlignment="1">
      <alignment vertical="center"/>
    </xf>
    <xf numFmtId="0" fontId="16" fillId="0" borderId="10" xfId="22" applyFont="1" applyBorder="1" applyAlignment="1">
      <alignment vertical="center"/>
      <protection/>
    </xf>
    <xf numFmtId="38" fontId="16" fillId="0" borderId="10" xfId="17" applyFont="1" applyBorder="1" applyAlignment="1">
      <alignment horizontal="centerContinuous" vertical="center"/>
    </xf>
    <xf numFmtId="0" fontId="16" fillId="0" borderId="53" xfId="22" applyFont="1" applyBorder="1" applyAlignment="1">
      <alignment vertical="center"/>
      <protection/>
    </xf>
    <xf numFmtId="0" fontId="16" fillId="0" borderId="7" xfId="22" applyFont="1" applyBorder="1" applyAlignment="1">
      <alignment vertical="center"/>
      <protection/>
    </xf>
    <xf numFmtId="38" fontId="16" fillId="0" borderId="7" xfId="17" applyFont="1" applyBorder="1" applyAlignment="1">
      <alignment horizontal="centerContinuous" vertical="center"/>
    </xf>
    <xf numFmtId="0" fontId="16" fillId="0" borderId="29" xfId="22" applyFont="1" applyBorder="1" applyAlignment="1">
      <alignment vertical="center"/>
      <protection/>
    </xf>
    <xf numFmtId="0" fontId="16" fillId="0" borderId="0" xfId="22" applyFont="1" applyBorder="1" applyAlignment="1">
      <alignment vertical="center"/>
      <protection/>
    </xf>
    <xf numFmtId="38" fontId="16" fillId="0" borderId="0" xfId="17" applyFont="1" applyBorder="1" applyAlignment="1">
      <alignment vertical="center"/>
    </xf>
    <xf numFmtId="0" fontId="16" fillId="0" borderId="32" xfId="22" applyFont="1" applyBorder="1" applyAlignment="1">
      <alignment vertical="center"/>
      <protection/>
    </xf>
    <xf numFmtId="0" fontId="16" fillId="0" borderId="30" xfId="22" applyFont="1" applyBorder="1" applyAlignment="1">
      <alignment vertical="center"/>
      <protection/>
    </xf>
    <xf numFmtId="38" fontId="16" fillId="0" borderId="30" xfId="17" applyFont="1" applyBorder="1" applyAlignment="1">
      <alignment horizontal="centerContinuous" vertical="center"/>
    </xf>
    <xf numFmtId="0" fontId="16" fillId="0" borderId="48" xfId="22" applyFont="1" applyBorder="1" applyAlignment="1">
      <alignment vertical="center"/>
      <protection/>
    </xf>
    <xf numFmtId="0" fontId="16" fillId="0" borderId="46" xfId="22" applyFont="1" applyBorder="1" applyAlignment="1">
      <alignment horizontal="centerContinuous" vertical="center"/>
      <protection/>
    </xf>
    <xf numFmtId="38" fontId="16" fillId="0" borderId="51" xfId="17" applyFont="1" applyBorder="1" applyAlignment="1">
      <alignment horizontal="centerContinuous" vertical="center"/>
    </xf>
    <xf numFmtId="38" fontId="16" fillId="0" borderId="70" xfId="17" applyFont="1" applyBorder="1" applyAlignment="1">
      <alignment horizontal="centerContinuous" vertical="center"/>
    </xf>
    <xf numFmtId="0" fontId="16" fillId="0" borderId="0" xfId="22" applyFont="1" applyBorder="1" applyAlignment="1">
      <alignment horizontal="centerContinuous" vertical="center"/>
      <protection/>
    </xf>
    <xf numFmtId="38" fontId="16" fillId="0" borderId="13" xfId="17" applyFont="1" applyBorder="1" applyAlignment="1">
      <alignment horizontal="centerContinuous" vertical="center"/>
    </xf>
    <xf numFmtId="0" fontId="16" fillId="0" borderId="71" xfId="22" applyFont="1" applyBorder="1" applyAlignment="1">
      <alignment vertical="center"/>
      <protection/>
    </xf>
    <xf numFmtId="0" fontId="16" fillId="0" borderId="72" xfId="22" applyFont="1" applyBorder="1" applyAlignment="1">
      <alignment vertical="center"/>
      <protection/>
    </xf>
    <xf numFmtId="38" fontId="16" fillId="0" borderId="73" xfId="17" applyFont="1" applyBorder="1" applyAlignment="1">
      <alignment horizontal="centerContinuous" vertical="center"/>
    </xf>
    <xf numFmtId="0" fontId="16" fillId="0" borderId="74" xfId="22" applyFont="1" applyBorder="1" applyAlignment="1">
      <alignment vertical="center"/>
      <protection/>
    </xf>
    <xf numFmtId="0" fontId="16" fillId="0" borderId="2" xfId="22" applyFont="1" applyBorder="1" applyAlignment="1">
      <alignment horizontal="centerContinuous" vertical="center"/>
      <protection/>
    </xf>
    <xf numFmtId="38" fontId="16" fillId="0" borderId="75" xfId="17" applyFont="1" applyBorder="1" applyAlignment="1">
      <alignment horizontal="centerContinuous" vertical="center"/>
    </xf>
    <xf numFmtId="0" fontId="14" fillId="0" borderId="68" xfId="23" applyFont="1" applyBorder="1" applyAlignment="1" applyProtection="1">
      <alignment vertical="center"/>
      <protection locked="0"/>
    </xf>
    <xf numFmtId="176" fontId="14" fillId="0" borderId="38" xfId="23" applyNumberFormat="1" applyFont="1" applyFill="1" applyBorder="1" applyAlignment="1" applyProtection="1">
      <alignment vertical="center"/>
      <protection locked="0"/>
    </xf>
    <xf numFmtId="0" fontId="11" fillId="0" borderId="10" xfId="23" applyFont="1" applyBorder="1" applyAlignment="1" applyProtection="1">
      <alignment horizontal="distributed" vertical="center" shrinkToFit="1"/>
      <protection locked="0"/>
    </xf>
    <xf numFmtId="176" fontId="14" fillId="0" borderId="76" xfId="23" applyNumberFormat="1" applyFont="1" applyBorder="1" applyAlignment="1" applyProtection="1">
      <alignment vertical="center"/>
      <protection/>
    </xf>
    <xf numFmtId="176" fontId="14" fillId="0" borderId="10" xfId="23" applyNumberFormat="1" applyFont="1" applyBorder="1" applyAlignment="1" applyProtection="1">
      <alignment vertical="center"/>
      <protection/>
    </xf>
    <xf numFmtId="176" fontId="14" fillId="0" borderId="58" xfId="23" applyNumberFormat="1" applyFont="1" applyBorder="1" applyAlignment="1" applyProtection="1">
      <alignment vertical="center"/>
      <protection/>
    </xf>
    <xf numFmtId="176" fontId="14" fillId="0" borderId="76" xfId="23" applyNumberFormat="1" applyFont="1" applyBorder="1" applyAlignment="1" applyProtection="1">
      <alignment vertical="center"/>
      <protection locked="0"/>
    </xf>
    <xf numFmtId="176" fontId="14" fillId="0" borderId="77" xfId="23" applyNumberFormat="1" applyFont="1" applyBorder="1" applyAlignment="1" applyProtection="1">
      <alignment vertical="center"/>
      <protection/>
    </xf>
    <xf numFmtId="176" fontId="14" fillId="0" borderId="30" xfId="23" applyNumberFormat="1" applyFont="1" applyBorder="1" applyAlignment="1" applyProtection="1">
      <alignment vertical="center"/>
      <protection/>
    </xf>
    <xf numFmtId="176" fontId="14" fillId="0" borderId="50" xfId="23" applyNumberFormat="1" applyFont="1" applyBorder="1" applyAlignment="1" applyProtection="1">
      <alignment vertical="center"/>
      <protection/>
    </xf>
    <xf numFmtId="176" fontId="14" fillId="0" borderId="17" xfId="23" applyNumberFormat="1" applyFont="1" applyBorder="1" applyAlignment="1" applyProtection="1">
      <alignment vertical="center"/>
      <protection/>
    </xf>
    <xf numFmtId="176" fontId="14" fillId="0" borderId="17" xfId="23" applyNumberFormat="1" applyFont="1" applyBorder="1" applyAlignment="1" applyProtection="1">
      <alignment vertical="center"/>
      <protection locked="0"/>
    </xf>
    <xf numFmtId="176" fontId="14" fillId="0" borderId="66" xfId="23" applyNumberFormat="1" applyFont="1" applyBorder="1" applyAlignment="1" applyProtection="1">
      <alignment vertical="center"/>
      <protection/>
    </xf>
    <xf numFmtId="0" fontId="14" fillId="0" borderId="10" xfId="23" applyFont="1" applyBorder="1" applyAlignment="1" applyProtection="1">
      <alignment horizontal="centerContinuous"/>
      <protection locked="0"/>
    </xf>
    <xf numFmtId="176" fontId="14" fillId="0" borderId="0" xfId="23" applyNumberFormat="1" applyFont="1" applyBorder="1" applyAlignment="1" applyProtection="1">
      <alignment vertical="center"/>
      <protection/>
    </xf>
    <xf numFmtId="187" fontId="14" fillId="0" borderId="17" xfId="23" applyNumberFormat="1" applyFont="1" applyBorder="1" applyAlignment="1" applyProtection="1">
      <alignment vertical="center"/>
      <protection locked="0"/>
    </xf>
    <xf numFmtId="187" fontId="14" fillId="0" borderId="14" xfId="23" applyNumberFormat="1" applyFont="1" applyBorder="1" applyAlignment="1" applyProtection="1">
      <alignment vertical="center"/>
      <protection locked="0"/>
    </xf>
    <xf numFmtId="187" fontId="14" fillId="0" borderId="76" xfId="23" applyNumberFormat="1" applyFont="1" applyBorder="1" applyAlignment="1" applyProtection="1">
      <alignment vertical="center"/>
      <protection locked="0"/>
    </xf>
    <xf numFmtId="0" fontId="14" fillId="0" borderId="0" xfId="22" applyFont="1" applyBorder="1">
      <alignment/>
      <protection/>
    </xf>
    <xf numFmtId="0" fontId="9" fillId="0" borderId="0" xfId="22" applyFont="1" applyBorder="1" applyAlignment="1">
      <alignment vertical="center"/>
      <protection/>
    </xf>
    <xf numFmtId="0" fontId="14" fillId="0" borderId="21" xfId="22" applyFont="1" applyBorder="1" applyAlignment="1">
      <alignment horizontal="centerContinuous" vertical="center"/>
      <protection/>
    </xf>
    <xf numFmtId="0" fontId="14" fillId="0" borderId="31" xfId="22" applyFont="1" applyBorder="1" applyAlignment="1">
      <alignment horizontal="centerContinuous" vertical="center"/>
      <protection/>
    </xf>
    <xf numFmtId="0" fontId="14" fillId="0" borderId="32" xfId="22" applyFont="1" applyBorder="1" applyAlignment="1">
      <alignment horizontal="centerContinuous" vertical="center"/>
      <protection/>
    </xf>
    <xf numFmtId="0" fontId="14" fillId="0" borderId="28" xfId="22" applyFont="1" applyBorder="1" applyAlignment="1">
      <alignment horizontal="centerContinuous" vertical="center"/>
      <protection/>
    </xf>
    <xf numFmtId="0" fontId="14" fillId="0" borderId="78" xfId="22" applyFont="1" applyBorder="1" applyAlignment="1">
      <alignment horizontal="centerContinuous" vertical="center"/>
      <protection/>
    </xf>
    <xf numFmtId="0" fontId="14" fillId="0" borderId="79" xfId="22" applyFont="1" applyBorder="1" applyAlignment="1">
      <alignment horizontal="centerContinuous" vertical="center"/>
      <protection/>
    </xf>
    <xf numFmtId="0" fontId="14" fillId="0" borderId="46" xfId="22" applyFont="1" applyBorder="1" applyAlignment="1">
      <alignment vertical="center"/>
      <protection/>
    </xf>
    <xf numFmtId="0" fontId="14" fillId="0" borderId="0" xfId="21" applyFont="1" applyFill="1" applyAlignment="1" applyProtection="1">
      <alignment vertical="center"/>
      <protection/>
    </xf>
    <xf numFmtId="0" fontId="0" fillId="0" borderId="0" xfId="24">
      <alignment vertical="center"/>
      <protection/>
    </xf>
    <xf numFmtId="0" fontId="0" fillId="0" borderId="0" xfId="24" applyFont="1" applyAlignment="1">
      <alignment horizontal="left" vertical="center" indent="4"/>
      <protection/>
    </xf>
    <xf numFmtId="0" fontId="3" fillId="0" borderId="0" xfId="24" applyFont="1" applyAlignment="1">
      <alignment vertical="center"/>
      <protection/>
    </xf>
    <xf numFmtId="0" fontId="0" fillId="0" borderId="0" xfId="24" applyFont="1" applyAlignment="1" applyProtection="1">
      <alignment horizontal="left" vertical="center" indent="4"/>
      <protection locked="0"/>
    </xf>
    <xf numFmtId="0" fontId="16" fillId="0" borderId="48" xfId="21" applyFont="1" applyFill="1" applyBorder="1" applyAlignment="1" applyProtection="1">
      <alignment horizontal="centerContinuous" vertical="center"/>
      <protection/>
    </xf>
    <xf numFmtId="0" fontId="16" fillId="0" borderId="46" xfId="21" applyFont="1" applyFill="1" applyBorder="1" applyAlignment="1" applyProtection="1">
      <alignment horizontal="centerContinuous" vertical="center"/>
      <protection/>
    </xf>
    <xf numFmtId="0" fontId="16" fillId="0" borderId="21" xfId="21" applyFont="1" applyFill="1" applyBorder="1" applyAlignment="1" applyProtection="1">
      <alignment horizontal="centerContinuous" vertical="center"/>
      <protection/>
    </xf>
    <xf numFmtId="0" fontId="16" fillId="0" borderId="22" xfId="21" applyFont="1" applyFill="1" applyBorder="1" applyAlignment="1" applyProtection="1">
      <alignment horizontal="centerContinuous" vertical="center"/>
      <protection/>
    </xf>
    <xf numFmtId="0" fontId="16" fillId="0" borderId="80" xfId="21" applyFont="1" applyFill="1" applyBorder="1" applyAlignment="1" applyProtection="1">
      <alignment horizontal="centerContinuous" vertical="center"/>
      <protection/>
    </xf>
    <xf numFmtId="0" fontId="16" fillId="0" borderId="81" xfId="21" applyFont="1" applyFill="1" applyBorder="1" applyAlignment="1" applyProtection="1">
      <alignment horizontal="centerContinuous" vertical="center"/>
      <protection/>
    </xf>
    <xf numFmtId="0" fontId="16" fillId="0" borderId="82" xfId="21" applyFont="1" applyFill="1" applyBorder="1" applyAlignment="1" applyProtection="1">
      <alignment horizontal="center" vertical="center"/>
      <protection/>
    </xf>
    <xf numFmtId="0" fontId="16" fillId="0" borderId="20" xfId="21" applyFont="1" applyFill="1" applyBorder="1" applyAlignment="1" applyProtection="1">
      <alignment horizontal="center" vertical="center"/>
      <protection/>
    </xf>
    <xf numFmtId="0" fontId="16" fillId="0" borderId="10" xfId="21" applyFont="1" applyFill="1" applyBorder="1" applyAlignment="1" applyProtection="1">
      <alignment horizontal="center" vertical="center"/>
      <protection/>
    </xf>
    <xf numFmtId="0" fontId="16" fillId="0" borderId="17" xfId="21" applyFont="1" applyFill="1" applyBorder="1" applyAlignment="1" applyProtection="1">
      <alignment horizontal="center" vertical="center"/>
      <protection/>
    </xf>
    <xf numFmtId="0" fontId="16" fillId="0" borderId="41" xfId="21" applyFont="1" applyFill="1" applyBorder="1" applyAlignment="1" applyProtection="1">
      <alignment horizontal="center" vertical="center"/>
      <protection/>
    </xf>
    <xf numFmtId="0" fontId="16" fillId="0" borderId="83" xfId="21" applyFont="1" applyFill="1" applyBorder="1" applyAlignment="1" applyProtection="1">
      <alignment horizontal="center" vertical="center"/>
      <protection/>
    </xf>
    <xf numFmtId="0" fontId="16" fillId="0" borderId="84" xfId="21" applyFont="1" applyFill="1" applyBorder="1" applyAlignment="1" applyProtection="1">
      <alignment horizontal="center" vertical="center"/>
      <protection/>
    </xf>
    <xf numFmtId="0" fontId="16" fillId="0" borderId="85" xfId="21" applyFont="1" applyFill="1" applyBorder="1" applyAlignment="1" applyProtection="1">
      <alignment horizontal="center" vertical="center"/>
      <protection/>
    </xf>
    <xf numFmtId="0" fontId="16" fillId="0" borderId="68" xfId="21" applyFont="1" applyFill="1" applyBorder="1" applyAlignment="1" applyProtection="1">
      <alignment vertical="center"/>
      <protection/>
    </xf>
    <xf numFmtId="0" fontId="16" fillId="0" borderId="86" xfId="21" applyFont="1" applyFill="1" applyBorder="1" applyAlignment="1" applyProtection="1">
      <alignment vertical="center"/>
      <protection/>
    </xf>
    <xf numFmtId="0" fontId="16" fillId="0" borderId="29" xfId="21" applyFont="1" applyFill="1" applyBorder="1" applyAlignment="1" applyProtection="1">
      <alignment vertical="center"/>
      <protection/>
    </xf>
    <xf numFmtId="0" fontId="16" fillId="0" borderId="87" xfId="21" applyFont="1" applyFill="1" applyBorder="1" applyAlignment="1" applyProtection="1">
      <alignment vertical="center"/>
      <protection/>
    </xf>
    <xf numFmtId="0" fontId="16" fillId="0" borderId="0" xfId="21" applyFont="1" applyFill="1" applyBorder="1" applyAlignment="1" applyProtection="1">
      <alignment vertical="center"/>
      <protection/>
    </xf>
    <xf numFmtId="0" fontId="16" fillId="0" borderId="88" xfId="21" applyFont="1" applyFill="1" applyBorder="1" applyAlignment="1" applyProtection="1">
      <alignment vertical="center"/>
      <protection/>
    </xf>
    <xf numFmtId="0" fontId="16" fillId="0" borderId="89" xfId="21" applyFont="1" applyFill="1" applyBorder="1" applyAlignment="1" applyProtection="1">
      <alignment vertical="center"/>
      <protection/>
    </xf>
    <xf numFmtId="176" fontId="16" fillId="0" borderId="90" xfId="21" applyNumberFormat="1" applyFont="1" applyFill="1" applyBorder="1" applyAlignment="1" applyProtection="1">
      <alignment vertical="center"/>
      <protection locked="0"/>
    </xf>
    <xf numFmtId="176" fontId="16" fillId="0" borderId="91" xfId="21" applyNumberFormat="1" applyFont="1" applyFill="1" applyBorder="1" applyAlignment="1" applyProtection="1">
      <alignment vertical="center"/>
      <protection locked="0"/>
    </xf>
    <xf numFmtId="176" fontId="16" fillId="0" borderId="92" xfId="21" applyNumberFormat="1" applyFont="1" applyFill="1" applyBorder="1" applyAlignment="1" applyProtection="1">
      <alignment vertical="center"/>
      <protection locked="0"/>
    </xf>
    <xf numFmtId="0" fontId="16" fillId="0" borderId="93" xfId="21" applyFont="1" applyFill="1" applyBorder="1" applyAlignment="1" applyProtection="1">
      <alignment vertical="center"/>
      <protection/>
    </xf>
    <xf numFmtId="0" fontId="16" fillId="0" borderId="94" xfId="21" applyFont="1" applyFill="1" applyBorder="1" applyAlignment="1" applyProtection="1">
      <alignment vertical="center"/>
      <protection/>
    </xf>
    <xf numFmtId="0" fontId="16" fillId="0" borderId="89" xfId="21" applyFont="1" applyFill="1" applyBorder="1" applyAlignment="1" applyProtection="1">
      <alignment vertical="center" wrapText="1"/>
      <protection/>
    </xf>
    <xf numFmtId="0" fontId="16" fillId="0" borderId="95" xfId="21" applyFont="1" applyFill="1" applyBorder="1" applyAlignment="1" applyProtection="1">
      <alignment vertical="center"/>
      <protection/>
    </xf>
    <xf numFmtId="0" fontId="16" fillId="0" borderId="96" xfId="21" applyFont="1" applyFill="1" applyBorder="1" applyAlignment="1" applyProtection="1">
      <alignment vertical="center"/>
      <protection/>
    </xf>
    <xf numFmtId="0" fontId="16" fillId="0" borderId="97" xfId="21" applyFont="1" applyFill="1" applyBorder="1" applyAlignment="1" applyProtection="1">
      <alignment vertical="center"/>
      <protection/>
    </xf>
    <xf numFmtId="0" fontId="16" fillId="0" borderId="98" xfId="21" applyFont="1" applyFill="1" applyBorder="1" applyAlignment="1" applyProtection="1">
      <alignment vertical="center"/>
      <protection/>
    </xf>
    <xf numFmtId="0" fontId="16" fillId="0" borderId="99" xfId="21" applyFont="1" applyFill="1" applyBorder="1" applyAlignment="1" applyProtection="1">
      <alignment vertical="center"/>
      <protection/>
    </xf>
    <xf numFmtId="0" fontId="16" fillId="0" borderId="100" xfId="21" applyFont="1" applyFill="1" applyBorder="1" applyAlignment="1" applyProtection="1">
      <alignment vertical="center"/>
      <protection/>
    </xf>
    <xf numFmtId="0" fontId="16" fillId="0" borderId="101" xfId="21" applyFont="1" applyFill="1" applyBorder="1" applyAlignment="1" applyProtection="1">
      <alignment vertical="center"/>
      <protection/>
    </xf>
    <xf numFmtId="176" fontId="16" fillId="0" borderId="102" xfId="21" applyNumberFormat="1" applyFont="1" applyFill="1" applyBorder="1" applyAlignment="1" applyProtection="1">
      <alignment vertical="center"/>
      <protection locked="0"/>
    </xf>
    <xf numFmtId="176" fontId="16" fillId="0" borderId="103" xfId="21" applyNumberFormat="1" applyFont="1" applyFill="1" applyBorder="1" applyAlignment="1" applyProtection="1">
      <alignment vertical="center"/>
      <protection locked="0"/>
    </xf>
    <xf numFmtId="176" fontId="16" fillId="0" borderId="104" xfId="21" applyNumberFormat="1" applyFont="1" applyFill="1" applyBorder="1" applyAlignment="1" applyProtection="1">
      <alignment vertical="center"/>
      <protection locked="0"/>
    </xf>
    <xf numFmtId="0" fontId="16" fillId="0" borderId="105" xfId="21" applyFont="1" applyFill="1" applyBorder="1" applyAlignment="1" applyProtection="1">
      <alignment vertical="center"/>
      <protection/>
    </xf>
    <xf numFmtId="0" fontId="16" fillId="0" borderId="12" xfId="21" applyFont="1" applyFill="1" applyBorder="1" applyAlignment="1" applyProtection="1">
      <alignment vertical="center"/>
      <protection/>
    </xf>
    <xf numFmtId="176" fontId="16" fillId="0" borderId="106" xfId="21" applyNumberFormat="1" applyFont="1" applyFill="1" applyBorder="1" applyAlignment="1" applyProtection="1">
      <alignment vertical="center"/>
      <protection/>
    </xf>
    <xf numFmtId="176" fontId="16" fillId="0" borderId="107" xfId="21" applyNumberFormat="1" applyFont="1" applyFill="1" applyBorder="1" applyAlignment="1" applyProtection="1">
      <alignment vertical="center"/>
      <protection/>
    </xf>
    <xf numFmtId="176" fontId="16" fillId="0" borderId="108" xfId="21" applyNumberFormat="1" applyFont="1" applyFill="1" applyBorder="1" applyAlignment="1" applyProtection="1">
      <alignment vertical="center"/>
      <protection/>
    </xf>
    <xf numFmtId="176" fontId="16" fillId="0" borderId="109" xfId="21" applyNumberFormat="1" applyFont="1" applyFill="1" applyBorder="1" applyAlignment="1" applyProtection="1">
      <alignment vertical="center"/>
      <protection/>
    </xf>
    <xf numFmtId="176" fontId="16" fillId="0" borderId="110" xfId="21" applyNumberFormat="1" applyFont="1" applyFill="1" applyBorder="1" applyAlignment="1" applyProtection="1">
      <alignment vertical="center"/>
      <protection/>
    </xf>
    <xf numFmtId="176" fontId="16" fillId="0" borderId="111" xfId="21" applyNumberFormat="1" applyFont="1" applyFill="1" applyBorder="1" applyAlignment="1" applyProtection="1">
      <alignment vertical="center"/>
      <protection/>
    </xf>
    <xf numFmtId="176" fontId="16" fillId="0" borderId="112" xfId="21" applyNumberFormat="1" applyFont="1" applyFill="1" applyBorder="1" applyAlignment="1" applyProtection="1">
      <alignment vertical="center"/>
      <protection/>
    </xf>
    <xf numFmtId="0" fontId="16" fillId="0" borderId="20" xfId="21" applyFont="1" applyFill="1" applyBorder="1" applyAlignment="1" applyProtection="1">
      <alignment vertical="center"/>
      <protection/>
    </xf>
    <xf numFmtId="176" fontId="16" fillId="0" borderId="113" xfId="21" applyNumberFormat="1" applyFont="1" applyFill="1" applyBorder="1" applyAlignment="1" applyProtection="1">
      <alignment vertical="center"/>
      <protection/>
    </xf>
    <xf numFmtId="176" fontId="16" fillId="0" borderId="114" xfId="21" applyNumberFormat="1" applyFont="1" applyFill="1" applyBorder="1" applyAlignment="1" applyProtection="1">
      <alignment vertical="center"/>
      <protection/>
    </xf>
    <xf numFmtId="176" fontId="16" fillId="0" borderId="115" xfId="21" applyNumberFormat="1" applyFont="1" applyFill="1" applyBorder="1" applyAlignment="1" applyProtection="1">
      <alignment vertical="center"/>
      <protection/>
    </xf>
    <xf numFmtId="0" fontId="16" fillId="0" borderId="116" xfId="21" applyFont="1" applyFill="1" applyBorder="1" applyAlignment="1" applyProtection="1">
      <alignment vertical="center"/>
      <protection/>
    </xf>
    <xf numFmtId="176" fontId="16" fillId="0" borderId="14" xfId="21" applyNumberFormat="1" applyFont="1" applyFill="1" applyBorder="1" applyAlignment="1" applyProtection="1">
      <alignment vertical="center"/>
      <protection locked="0"/>
    </xf>
    <xf numFmtId="176" fontId="16" fillId="0" borderId="117" xfId="21" applyNumberFormat="1" applyFont="1" applyFill="1" applyBorder="1" applyAlignment="1" applyProtection="1">
      <alignment vertical="center"/>
      <protection/>
    </xf>
    <xf numFmtId="176" fontId="16" fillId="0" borderId="18" xfId="21" applyNumberFormat="1" applyFont="1" applyFill="1" applyBorder="1" applyAlignment="1" applyProtection="1">
      <alignment vertical="center"/>
      <protection locked="0"/>
    </xf>
    <xf numFmtId="176" fontId="16" fillId="0" borderId="9" xfId="21" applyNumberFormat="1" applyFont="1" applyFill="1" applyBorder="1" applyAlignment="1" applyProtection="1">
      <alignment vertical="center"/>
      <protection locked="0"/>
    </xf>
    <xf numFmtId="0" fontId="16" fillId="0" borderId="118" xfId="21" applyFont="1" applyFill="1" applyBorder="1" applyAlignment="1" applyProtection="1">
      <alignment vertical="center"/>
      <protection/>
    </xf>
    <xf numFmtId="176" fontId="16" fillId="0" borderId="110" xfId="21" applyNumberFormat="1" applyFont="1" applyFill="1" applyBorder="1" applyAlignment="1" applyProtection="1">
      <alignment vertical="center"/>
      <protection locked="0"/>
    </xf>
    <xf numFmtId="176" fontId="16" fillId="0" borderId="119" xfId="21" applyNumberFormat="1" applyFont="1" applyFill="1" applyBorder="1" applyAlignment="1" applyProtection="1">
      <alignment vertical="center"/>
      <protection locked="0"/>
    </xf>
    <xf numFmtId="176" fontId="16" fillId="0" borderId="120" xfId="21" applyNumberFormat="1" applyFont="1" applyFill="1" applyBorder="1" applyAlignment="1" applyProtection="1">
      <alignment vertical="center"/>
      <protection locked="0"/>
    </xf>
    <xf numFmtId="176" fontId="16" fillId="0" borderId="17" xfId="21" applyNumberFormat="1" applyFont="1" applyFill="1" applyBorder="1" applyAlignment="1" applyProtection="1">
      <alignment vertical="center"/>
      <protection locked="0"/>
    </xf>
    <xf numFmtId="176" fontId="16" fillId="0" borderId="121" xfId="21" applyNumberFormat="1" applyFont="1" applyFill="1" applyBorder="1" applyAlignment="1" applyProtection="1">
      <alignment vertical="center"/>
      <protection locked="0"/>
    </xf>
    <xf numFmtId="176" fontId="16" fillId="0" borderId="122" xfId="21" applyNumberFormat="1" applyFont="1" applyFill="1" applyBorder="1" applyAlignment="1" applyProtection="1">
      <alignment vertical="center"/>
      <protection locked="0"/>
    </xf>
    <xf numFmtId="176" fontId="16" fillId="0" borderId="13" xfId="21" applyNumberFormat="1" applyFont="1" applyFill="1" applyBorder="1" applyAlignment="1" applyProtection="1">
      <alignment vertical="center"/>
      <protection locked="0"/>
    </xf>
    <xf numFmtId="0" fontId="14" fillId="0" borderId="28" xfId="21" applyFont="1" applyFill="1" applyBorder="1" applyAlignment="1" applyProtection="1">
      <alignment vertical="center"/>
      <protection/>
    </xf>
    <xf numFmtId="0" fontId="14" fillId="0" borderId="61" xfId="21" applyFont="1" applyFill="1" applyBorder="1" applyAlignment="1" applyProtection="1">
      <alignment vertical="center"/>
      <protection/>
    </xf>
    <xf numFmtId="0" fontId="14" fillId="0" borderId="22" xfId="21" applyFont="1" applyFill="1" applyBorder="1" applyAlignment="1" applyProtection="1">
      <alignment vertical="center"/>
      <protection/>
    </xf>
    <xf numFmtId="0" fontId="14" fillId="0" borderId="31" xfId="21" applyFont="1" applyFill="1" applyBorder="1" applyAlignment="1" applyProtection="1">
      <alignment vertical="center"/>
      <protection/>
    </xf>
    <xf numFmtId="0" fontId="14" fillId="0" borderId="10" xfId="21" applyFont="1" applyFill="1" applyBorder="1" applyAlignment="1" applyProtection="1">
      <alignment horizontal="distributed" vertical="center"/>
      <protection/>
    </xf>
    <xf numFmtId="0" fontId="14" fillId="0" borderId="28" xfId="21" applyFont="1" applyFill="1" applyBorder="1" applyAlignment="1" applyProtection="1">
      <alignment horizontal="distributed" vertical="center"/>
      <protection/>
    </xf>
    <xf numFmtId="0" fontId="16" fillId="0" borderId="78" xfId="21" applyFont="1" applyFill="1" applyBorder="1" applyAlignment="1" applyProtection="1">
      <alignment vertical="center"/>
      <protection/>
    </xf>
    <xf numFmtId="0" fontId="16" fillId="0" borderId="19" xfId="21" applyFont="1" applyFill="1" applyBorder="1" applyAlignment="1" applyProtection="1">
      <alignment vertical="center"/>
      <protection/>
    </xf>
    <xf numFmtId="0" fontId="16" fillId="0" borderId="38" xfId="21" applyFont="1" applyFill="1" applyBorder="1" applyAlignment="1" applyProtection="1">
      <alignment horizontal="center" vertical="center"/>
      <protection/>
    </xf>
    <xf numFmtId="0" fontId="16" fillId="0" borderId="28" xfId="21" applyFont="1" applyFill="1" applyBorder="1" applyAlignment="1" applyProtection="1">
      <alignment vertical="center"/>
      <protection/>
    </xf>
    <xf numFmtId="0" fontId="16" fillId="0" borderId="28" xfId="21" applyFont="1" applyFill="1" applyBorder="1" applyAlignment="1" applyProtection="1">
      <alignment vertical="center" wrapText="1"/>
      <protection/>
    </xf>
    <xf numFmtId="0" fontId="16" fillId="0" borderId="61" xfId="21" applyFont="1" applyFill="1" applyBorder="1" applyAlignment="1" applyProtection="1">
      <alignment vertical="center"/>
      <protection/>
    </xf>
    <xf numFmtId="0" fontId="16" fillId="0" borderId="11" xfId="21" applyFont="1" applyFill="1" applyBorder="1" applyAlignment="1" applyProtection="1">
      <alignment vertical="center"/>
      <protection/>
    </xf>
    <xf numFmtId="0" fontId="16" fillId="0" borderId="0" xfId="21" applyFont="1" applyFill="1" applyBorder="1" applyAlignment="1" applyProtection="1">
      <alignment vertical="center" wrapText="1"/>
      <protection/>
    </xf>
    <xf numFmtId="0" fontId="16" fillId="0" borderId="9" xfId="21" applyFont="1" applyFill="1" applyBorder="1" applyAlignment="1" applyProtection="1">
      <alignment vertical="center"/>
      <protection/>
    </xf>
    <xf numFmtId="176" fontId="16" fillId="0" borderId="93" xfId="21" applyNumberFormat="1" applyFont="1" applyFill="1" applyBorder="1" applyAlignment="1" applyProtection="1">
      <alignment vertical="center"/>
      <protection locked="0"/>
    </xf>
    <xf numFmtId="0" fontId="16" fillId="0" borderId="123" xfId="21" applyFont="1" applyFill="1" applyBorder="1" applyAlignment="1" applyProtection="1">
      <alignment vertical="center"/>
      <protection/>
    </xf>
    <xf numFmtId="176" fontId="16" fillId="0" borderId="124" xfId="21" applyNumberFormat="1" applyFont="1" applyFill="1" applyBorder="1" applyAlignment="1" applyProtection="1">
      <alignment vertical="center"/>
      <protection locked="0"/>
    </xf>
    <xf numFmtId="176" fontId="16" fillId="0" borderId="125" xfId="21" applyNumberFormat="1" applyFont="1" applyFill="1" applyBorder="1" applyAlignment="1" applyProtection="1">
      <alignment vertical="center"/>
      <protection locked="0"/>
    </xf>
    <xf numFmtId="176" fontId="16" fillId="0" borderId="126" xfId="21" applyNumberFormat="1" applyFont="1" applyFill="1" applyBorder="1" applyAlignment="1" applyProtection="1">
      <alignment vertical="center"/>
      <protection locked="0"/>
    </xf>
    <xf numFmtId="0" fontId="16" fillId="0" borderId="14" xfId="21" applyFont="1" applyFill="1" applyBorder="1" applyAlignment="1" applyProtection="1">
      <alignment vertical="center"/>
      <protection/>
    </xf>
    <xf numFmtId="0" fontId="16" fillId="0" borderId="100" xfId="21" applyFont="1" applyFill="1" applyBorder="1" applyAlignment="1" applyProtection="1">
      <alignment vertical="center" wrapText="1"/>
      <protection/>
    </xf>
    <xf numFmtId="176" fontId="16" fillId="0" borderId="101" xfId="21" applyNumberFormat="1" applyFont="1" applyFill="1" applyBorder="1" applyAlignment="1" applyProtection="1">
      <alignment vertical="center"/>
      <protection locked="0"/>
    </xf>
    <xf numFmtId="0" fontId="16" fillId="0" borderId="124" xfId="21" applyFont="1" applyFill="1" applyBorder="1" applyAlignment="1" applyProtection="1">
      <alignment vertical="center"/>
      <protection/>
    </xf>
    <xf numFmtId="0" fontId="16" fillId="0" borderId="12" xfId="21" applyFont="1" applyFill="1" applyBorder="1" applyAlignment="1" applyProtection="1">
      <alignment vertical="center" wrapText="1"/>
      <protection/>
    </xf>
    <xf numFmtId="0" fontId="16" fillId="0" borderId="32" xfId="21" applyFont="1" applyFill="1" applyBorder="1" applyAlignment="1" applyProtection="1">
      <alignment vertical="center"/>
      <protection/>
    </xf>
    <xf numFmtId="0" fontId="16" fillId="0" borderId="36" xfId="21" applyFont="1" applyFill="1" applyBorder="1" applyAlignment="1" applyProtection="1">
      <alignment vertical="center"/>
      <protection/>
    </xf>
    <xf numFmtId="0" fontId="16" fillId="0" borderId="127" xfId="21" applyFont="1" applyFill="1" applyBorder="1" applyAlignment="1" applyProtection="1">
      <alignment vertical="center" wrapText="1"/>
      <protection/>
    </xf>
    <xf numFmtId="176" fontId="16" fillId="0" borderId="128" xfId="21" applyNumberFormat="1" applyFont="1" applyFill="1" applyBorder="1" applyAlignment="1" applyProtection="1">
      <alignment vertical="center"/>
      <protection locked="0"/>
    </xf>
    <xf numFmtId="0" fontId="16" fillId="0" borderId="10" xfId="21" applyFont="1" applyFill="1" applyBorder="1" applyAlignment="1" applyProtection="1">
      <alignment vertical="center"/>
      <protection/>
    </xf>
    <xf numFmtId="0" fontId="16" fillId="0" borderId="10" xfId="21" applyFont="1" applyFill="1" applyBorder="1" applyAlignment="1" applyProtection="1">
      <alignment vertical="center" wrapText="1"/>
      <protection/>
    </xf>
    <xf numFmtId="0" fontId="16" fillId="0" borderId="58" xfId="21" applyFont="1" applyFill="1" applyBorder="1" applyAlignment="1" applyProtection="1">
      <alignment vertical="center"/>
      <protection/>
    </xf>
    <xf numFmtId="0" fontId="16" fillId="0" borderId="129" xfId="21" applyFont="1" applyFill="1" applyBorder="1" applyAlignment="1" applyProtection="1">
      <alignment vertical="center"/>
      <protection/>
    </xf>
    <xf numFmtId="0" fontId="16" fillId="0" borderId="42" xfId="21" applyFont="1" applyFill="1" applyBorder="1" applyAlignment="1" applyProtection="1">
      <alignment horizontal="centerContinuous" vertical="center"/>
      <protection/>
    </xf>
    <xf numFmtId="0" fontId="16" fillId="0" borderId="43" xfId="21" applyFont="1" applyFill="1" applyBorder="1" applyAlignment="1" applyProtection="1">
      <alignment horizontal="centerContinuous" vertical="center"/>
      <protection/>
    </xf>
    <xf numFmtId="0" fontId="16" fillId="0" borderId="43" xfId="21" applyFont="1" applyFill="1" applyBorder="1" applyAlignment="1" applyProtection="1">
      <alignment horizontal="centerContinuous" vertical="center" wrapText="1"/>
      <protection/>
    </xf>
    <xf numFmtId="176" fontId="16" fillId="0" borderId="130" xfId="21" applyNumberFormat="1" applyFont="1" applyFill="1" applyBorder="1" applyAlignment="1" applyProtection="1">
      <alignment vertical="center"/>
      <protection locked="0"/>
    </xf>
    <xf numFmtId="176" fontId="16" fillId="0" borderId="131" xfId="21" applyNumberFormat="1" applyFont="1" applyFill="1" applyBorder="1" applyAlignment="1" applyProtection="1">
      <alignment vertical="center"/>
      <protection locked="0"/>
    </xf>
    <xf numFmtId="0" fontId="16" fillId="0" borderId="87" xfId="21" applyFont="1" applyFill="1" applyBorder="1" applyAlignment="1" applyProtection="1">
      <alignment vertical="center" wrapText="1"/>
      <protection/>
    </xf>
    <xf numFmtId="0" fontId="3" fillId="0" borderId="132" xfId="0" applyFont="1" applyBorder="1" applyAlignment="1">
      <alignment horizontal="left" indent="1"/>
    </xf>
    <xf numFmtId="0" fontId="9" fillId="0" borderId="0" xfId="22" applyFont="1" applyAlignment="1">
      <alignment horizontal="centerContinuous" vertical="center"/>
      <protection/>
    </xf>
    <xf numFmtId="49" fontId="3" fillId="0" borderId="0" xfId="0" applyNumberFormat="1" applyFont="1" applyBorder="1" applyAlignment="1">
      <alignment horizontal="center" vertical="center" shrinkToFit="1"/>
    </xf>
    <xf numFmtId="176" fontId="3" fillId="0" borderId="0" xfId="0" applyNumberFormat="1" applyFont="1" applyBorder="1" applyAlignment="1">
      <alignment horizontal="right"/>
    </xf>
    <xf numFmtId="176" fontId="3" fillId="0" borderId="0" xfId="0" applyNumberFormat="1" applyFont="1" applyBorder="1" applyAlignment="1">
      <alignment/>
    </xf>
    <xf numFmtId="49" fontId="3" fillId="0" borderId="133" xfId="0" applyNumberFormat="1" applyFont="1" applyBorder="1" applyAlignment="1">
      <alignment horizontal="center" vertical="center" shrinkToFit="1"/>
    </xf>
    <xf numFmtId="176" fontId="3" fillId="0" borderId="133" xfId="0" applyNumberFormat="1" applyFont="1" applyBorder="1" applyAlignment="1">
      <alignment horizontal="right"/>
    </xf>
    <xf numFmtId="176" fontId="3" fillId="0" borderId="46" xfId="0" applyNumberFormat="1" applyFont="1" applyBorder="1" applyAlignment="1">
      <alignment horizontal="right"/>
    </xf>
    <xf numFmtId="0" fontId="0" fillId="0" borderId="0" xfId="0" applyAlignment="1">
      <alignment/>
    </xf>
    <xf numFmtId="0" fontId="4" fillId="0" borderId="0" xfId="0" applyFont="1" applyFill="1" applyAlignment="1">
      <alignment/>
    </xf>
    <xf numFmtId="0" fontId="9" fillId="0" borderId="0" xfId="23" applyFont="1" applyAlignment="1" applyProtection="1">
      <alignment horizontal="centerContinuous" vertical="center"/>
      <protection locked="0"/>
    </xf>
    <xf numFmtId="0" fontId="3" fillId="0" borderId="0" xfId="0" applyFont="1" applyFill="1" applyAlignment="1">
      <alignment horizontal="right"/>
    </xf>
    <xf numFmtId="0" fontId="3" fillId="0" borderId="19" xfId="0" applyFont="1" applyFill="1" applyBorder="1" applyAlignment="1">
      <alignment/>
    </xf>
    <xf numFmtId="0" fontId="3" fillId="0" borderId="22" xfId="0" applyFont="1" applyFill="1" applyBorder="1" applyAlignment="1">
      <alignment/>
    </xf>
    <xf numFmtId="0" fontId="3" fillId="0" borderId="54" xfId="0" applyFont="1" applyFill="1" applyBorder="1" applyAlignment="1">
      <alignment/>
    </xf>
    <xf numFmtId="0" fontId="3" fillId="0" borderId="78" xfId="0" applyFont="1" applyFill="1" applyBorder="1" applyAlignment="1">
      <alignment/>
    </xf>
    <xf numFmtId="0" fontId="3" fillId="0" borderId="28" xfId="0" applyFont="1" applyFill="1" applyBorder="1" applyAlignment="1">
      <alignment/>
    </xf>
    <xf numFmtId="0" fontId="3" fillId="0" borderId="39" xfId="0" applyFont="1" applyFill="1" applyBorder="1" applyAlignment="1">
      <alignment/>
    </xf>
    <xf numFmtId="0" fontId="3" fillId="0" borderId="38" xfId="0" applyFont="1" applyFill="1" applyBorder="1" applyAlignment="1">
      <alignment/>
    </xf>
    <xf numFmtId="0" fontId="3" fillId="0" borderId="44" xfId="0" applyFont="1" applyFill="1" applyBorder="1" applyAlignment="1">
      <alignment/>
    </xf>
    <xf numFmtId="0" fontId="3" fillId="0" borderId="43" xfId="0" applyFont="1" applyFill="1" applyBorder="1" applyAlignment="1">
      <alignment/>
    </xf>
    <xf numFmtId="0" fontId="3" fillId="0" borderId="67" xfId="0" applyFont="1" applyFill="1" applyBorder="1" applyAlignment="1">
      <alignment/>
    </xf>
    <xf numFmtId="0" fontId="3" fillId="0" borderId="29" xfId="0" applyFont="1" applyFill="1" applyBorder="1" applyAlignment="1">
      <alignment/>
    </xf>
    <xf numFmtId="0" fontId="3" fillId="0" borderId="13" xfId="0" applyFont="1" applyFill="1" applyBorder="1" applyAlignment="1">
      <alignment/>
    </xf>
    <xf numFmtId="0" fontId="3" fillId="0" borderId="10" xfId="0" applyFont="1" applyFill="1" applyBorder="1" applyAlignment="1">
      <alignment/>
    </xf>
    <xf numFmtId="0" fontId="3" fillId="0" borderId="52"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69" xfId="0" applyFont="1" applyFill="1" applyBorder="1" applyAlignment="1">
      <alignment/>
    </xf>
    <xf numFmtId="0" fontId="3" fillId="0" borderId="20" xfId="0" applyFont="1" applyFill="1" applyBorder="1" applyAlignment="1">
      <alignment/>
    </xf>
    <xf numFmtId="0" fontId="3" fillId="0" borderId="68" xfId="0" applyFont="1" applyFill="1" applyBorder="1" applyAlignment="1">
      <alignment/>
    </xf>
    <xf numFmtId="0" fontId="3" fillId="0" borderId="70" xfId="0" applyFont="1" applyFill="1" applyBorder="1" applyAlignment="1">
      <alignment/>
    </xf>
    <xf numFmtId="0" fontId="3" fillId="0" borderId="36" xfId="0" applyFont="1" applyFill="1" applyBorder="1" applyAlignment="1">
      <alignment/>
    </xf>
    <xf numFmtId="0" fontId="3" fillId="0" borderId="0" xfId="0" applyFont="1" applyFill="1" applyAlignment="1">
      <alignment/>
    </xf>
    <xf numFmtId="0" fontId="3" fillId="0" borderId="42" xfId="0" applyFont="1" applyFill="1" applyBorder="1" applyAlignment="1">
      <alignment/>
    </xf>
    <xf numFmtId="0" fontId="3" fillId="0" borderId="0" xfId="0" applyFont="1" applyFill="1" applyBorder="1" applyAlignment="1">
      <alignment horizontal="right"/>
    </xf>
    <xf numFmtId="0" fontId="3" fillId="0" borderId="9" xfId="0" applyFont="1" applyFill="1" applyBorder="1" applyAlignment="1">
      <alignment/>
    </xf>
    <xf numFmtId="49" fontId="3" fillId="0" borderId="0" xfId="0" applyNumberFormat="1" applyFont="1" applyAlignment="1">
      <alignment horizontal="right"/>
    </xf>
    <xf numFmtId="0" fontId="3" fillId="0" borderId="29" xfId="0" applyFont="1" applyFill="1" applyBorder="1" applyAlignment="1">
      <alignment vertical="center"/>
    </xf>
    <xf numFmtId="0" fontId="23" fillId="0" borderId="38" xfId="0" applyFont="1" applyFill="1" applyBorder="1" applyAlignment="1">
      <alignment/>
    </xf>
    <xf numFmtId="0" fontId="23" fillId="0" borderId="44" xfId="0" applyFont="1" applyFill="1" applyBorder="1" applyAlignment="1">
      <alignment/>
    </xf>
    <xf numFmtId="176" fontId="16" fillId="2" borderId="134" xfId="21" applyNumberFormat="1" applyFont="1" applyFill="1" applyBorder="1" applyAlignment="1" applyProtection="1">
      <alignment vertical="center"/>
      <protection locked="0"/>
    </xf>
    <xf numFmtId="176" fontId="16" fillId="2" borderId="135" xfId="21" applyNumberFormat="1" applyFont="1" applyFill="1" applyBorder="1" applyAlignment="1" applyProtection="1">
      <alignment vertical="center"/>
      <protection locked="0"/>
    </xf>
    <xf numFmtId="176" fontId="16" fillId="2" borderId="136" xfId="21" applyNumberFormat="1" applyFont="1" applyFill="1" applyBorder="1" applyAlignment="1" applyProtection="1">
      <alignment vertical="center"/>
      <protection locked="0"/>
    </xf>
    <xf numFmtId="176" fontId="16" fillId="2" borderId="137" xfId="21" applyNumberFormat="1" applyFont="1" applyFill="1" applyBorder="1" applyAlignment="1" applyProtection="1">
      <alignment vertical="center"/>
      <protection locked="0"/>
    </xf>
    <xf numFmtId="176" fontId="16" fillId="2" borderId="138" xfId="21" applyNumberFormat="1" applyFont="1" applyFill="1" applyBorder="1" applyAlignment="1" applyProtection="1">
      <alignment vertical="center"/>
      <protection locked="0"/>
    </xf>
    <xf numFmtId="176" fontId="16" fillId="2" borderId="90" xfId="21" applyNumberFormat="1" applyFont="1" applyFill="1" applyBorder="1" applyAlignment="1" applyProtection="1">
      <alignment vertical="center"/>
      <protection locked="0"/>
    </xf>
    <xf numFmtId="176" fontId="16" fillId="2" borderId="92" xfId="21" applyNumberFormat="1" applyFont="1" applyFill="1" applyBorder="1" applyAlignment="1" applyProtection="1">
      <alignment vertical="center"/>
      <protection locked="0"/>
    </xf>
    <xf numFmtId="176" fontId="16" fillId="2" borderId="139" xfId="21" applyNumberFormat="1" applyFont="1" applyFill="1" applyBorder="1" applyAlignment="1" applyProtection="1">
      <alignment vertical="center"/>
      <protection locked="0"/>
    </xf>
    <xf numFmtId="176" fontId="16" fillId="2" borderId="91" xfId="21" applyNumberFormat="1" applyFont="1" applyFill="1" applyBorder="1" applyAlignment="1" applyProtection="1">
      <alignment vertical="center"/>
      <protection locked="0"/>
    </xf>
    <xf numFmtId="176" fontId="16" fillId="2" borderId="140" xfId="21" applyNumberFormat="1" applyFont="1" applyFill="1" applyBorder="1" applyAlignment="1" applyProtection="1">
      <alignment vertical="center"/>
      <protection locked="0"/>
    </xf>
    <xf numFmtId="176" fontId="16" fillId="2" borderId="141" xfId="21" applyNumberFormat="1" applyFont="1" applyFill="1" applyBorder="1" applyAlignment="1" applyProtection="1">
      <alignment vertical="center"/>
      <protection/>
    </xf>
    <xf numFmtId="176" fontId="16" fillId="2" borderId="44" xfId="21" applyNumberFormat="1" applyFont="1" applyFill="1" applyBorder="1" applyAlignment="1" applyProtection="1">
      <alignment vertical="center"/>
      <protection locked="0"/>
    </xf>
    <xf numFmtId="176" fontId="16" fillId="2" borderId="142" xfId="21" applyNumberFormat="1" applyFont="1" applyFill="1" applyBorder="1" applyAlignment="1" applyProtection="1">
      <alignment vertical="center"/>
      <protection locked="0"/>
    </xf>
    <xf numFmtId="176" fontId="16" fillId="2" borderId="143" xfId="21" applyNumberFormat="1" applyFont="1" applyFill="1" applyBorder="1" applyAlignment="1" applyProtection="1">
      <alignment vertical="center"/>
      <protection locked="0"/>
    </xf>
    <xf numFmtId="176" fontId="16" fillId="2" borderId="144" xfId="21" applyNumberFormat="1" applyFont="1" applyFill="1" applyBorder="1" applyAlignment="1" applyProtection="1">
      <alignment vertical="center"/>
      <protection locked="0"/>
    </xf>
    <xf numFmtId="176" fontId="16" fillId="2" borderId="145" xfId="21" applyNumberFormat="1" applyFont="1" applyFill="1" applyBorder="1" applyAlignment="1" applyProtection="1">
      <alignment vertical="center"/>
      <protection locked="0"/>
    </xf>
    <xf numFmtId="176" fontId="16" fillId="2" borderId="146" xfId="21" applyNumberFormat="1" applyFont="1" applyFill="1" applyBorder="1" applyAlignment="1" applyProtection="1">
      <alignment vertical="center"/>
      <protection/>
    </xf>
    <xf numFmtId="176" fontId="16" fillId="2" borderId="147" xfId="21" applyNumberFormat="1" applyFont="1" applyFill="1" applyBorder="1" applyAlignment="1" applyProtection="1">
      <alignment vertical="center"/>
      <protection/>
    </xf>
    <xf numFmtId="176" fontId="16" fillId="2" borderId="76" xfId="21" applyNumberFormat="1" applyFont="1" applyFill="1" applyBorder="1" applyAlignment="1" applyProtection="1">
      <alignment vertical="center"/>
      <protection locked="0"/>
    </xf>
    <xf numFmtId="176" fontId="16" fillId="2" borderId="148" xfId="21" applyNumberFormat="1" applyFont="1" applyFill="1" applyBorder="1" applyAlignment="1" applyProtection="1">
      <alignment vertical="center"/>
      <protection locked="0"/>
    </xf>
    <xf numFmtId="176" fontId="16" fillId="2" borderId="102" xfId="21" applyNumberFormat="1" applyFont="1" applyFill="1" applyBorder="1" applyAlignment="1" applyProtection="1">
      <alignment vertical="center"/>
      <protection locked="0"/>
    </xf>
    <xf numFmtId="176" fontId="16" fillId="2" borderId="9" xfId="21" applyNumberFormat="1" applyFont="1" applyFill="1" applyBorder="1" applyAlignment="1" applyProtection="1">
      <alignment vertical="center"/>
      <protection locked="0"/>
    </xf>
    <xf numFmtId="176" fontId="16" fillId="2" borderId="149" xfId="21" applyNumberFormat="1" applyFont="1" applyFill="1" applyBorder="1" applyAlignment="1" applyProtection="1">
      <alignment vertical="center"/>
      <protection locked="0"/>
    </xf>
    <xf numFmtId="176" fontId="16" fillId="2" borderId="150" xfId="21" applyNumberFormat="1" applyFont="1" applyFill="1" applyBorder="1" applyAlignment="1" applyProtection="1">
      <alignment vertical="center"/>
      <protection locked="0"/>
    </xf>
    <xf numFmtId="176" fontId="16" fillId="2" borderId="151" xfId="21" applyNumberFormat="1" applyFont="1" applyFill="1" applyBorder="1" applyAlignment="1" applyProtection="1">
      <alignment vertical="center"/>
      <protection locked="0"/>
    </xf>
    <xf numFmtId="176" fontId="16" fillId="2" borderId="120" xfId="21" applyNumberFormat="1" applyFont="1" applyFill="1" applyBorder="1" applyAlignment="1" applyProtection="1">
      <alignment vertical="center"/>
      <protection locked="0"/>
    </xf>
    <xf numFmtId="176" fontId="16" fillId="2" borderId="152" xfId="21" applyNumberFormat="1" applyFont="1" applyFill="1" applyBorder="1" applyAlignment="1" applyProtection="1">
      <alignment vertical="center"/>
      <protection locked="0"/>
    </xf>
    <xf numFmtId="176" fontId="16" fillId="2" borderId="153" xfId="21" applyNumberFormat="1" applyFont="1" applyFill="1" applyBorder="1" applyAlignment="1" applyProtection="1">
      <alignment vertical="center"/>
      <protection locked="0"/>
    </xf>
    <xf numFmtId="176" fontId="16" fillId="2" borderId="121" xfId="21" applyNumberFormat="1" applyFont="1" applyFill="1" applyBorder="1" applyAlignment="1" applyProtection="1">
      <alignment vertical="center"/>
      <protection locked="0"/>
    </xf>
    <xf numFmtId="176" fontId="16" fillId="2" borderId="67" xfId="21" applyNumberFormat="1" applyFont="1" applyFill="1" applyBorder="1" applyAlignment="1" applyProtection="1">
      <alignment vertical="center"/>
      <protection locked="0"/>
    </xf>
    <xf numFmtId="176" fontId="16" fillId="2" borderId="110" xfId="21" applyNumberFormat="1" applyFont="1" applyFill="1" applyBorder="1" applyAlignment="1" applyProtection="1">
      <alignment vertical="center"/>
      <protection locked="0"/>
    </xf>
    <xf numFmtId="176" fontId="16" fillId="2" borderId="98" xfId="21" applyNumberFormat="1" applyFont="1" applyFill="1" applyBorder="1" applyAlignment="1" applyProtection="1">
      <alignment vertical="center"/>
      <protection locked="0"/>
    </xf>
    <xf numFmtId="176" fontId="16" fillId="2" borderId="43" xfId="21" applyNumberFormat="1" applyFont="1" applyFill="1" applyBorder="1" applyAlignment="1" applyProtection="1">
      <alignment vertical="center"/>
      <protection locked="0"/>
    </xf>
    <xf numFmtId="176" fontId="16" fillId="2" borderId="154" xfId="21" applyNumberFormat="1" applyFont="1" applyFill="1" applyBorder="1" applyAlignment="1" applyProtection="1">
      <alignment vertical="center"/>
      <protection locked="0"/>
    </xf>
    <xf numFmtId="176" fontId="16" fillId="2" borderId="155" xfId="21" applyNumberFormat="1" applyFont="1" applyFill="1" applyBorder="1" applyAlignment="1" applyProtection="1">
      <alignment vertical="center"/>
      <protection locked="0"/>
    </xf>
    <xf numFmtId="176" fontId="16" fillId="2" borderId="156" xfId="21" applyNumberFormat="1" applyFont="1" applyFill="1" applyBorder="1" applyAlignment="1" applyProtection="1">
      <alignment vertical="center"/>
      <protection locked="0"/>
    </xf>
    <xf numFmtId="176" fontId="16" fillId="2" borderId="157" xfId="21" applyNumberFormat="1" applyFont="1" applyFill="1" applyBorder="1" applyAlignment="1" applyProtection="1">
      <alignment vertical="center"/>
      <protection locked="0"/>
    </xf>
    <xf numFmtId="0" fontId="3" fillId="0" borderId="0" xfId="0" applyFont="1" applyFill="1" applyBorder="1" applyAlignment="1">
      <alignment horizontal="left"/>
    </xf>
    <xf numFmtId="0" fontId="3" fillId="0" borderId="30" xfId="0" applyFont="1" applyBorder="1" applyAlignment="1">
      <alignment/>
    </xf>
    <xf numFmtId="0" fontId="4" fillId="0" borderId="18" xfId="0" applyFont="1" applyBorder="1" applyAlignment="1" applyProtection="1">
      <alignment/>
      <protection locked="0"/>
    </xf>
    <xf numFmtId="49" fontId="18" fillId="0" borderId="0" xfId="0" applyNumberFormat="1" applyFont="1" applyAlignment="1">
      <alignment horizontal="left"/>
    </xf>
    <xf numFmtId="49" fontId="25" fillId="0" borderId="0" xfId="0" applyNumberFormat="1" applyFont="1" applyAlignment="1">
      <alignment/>
    </xf>
    <xf numFmtId="0" fontId="18" fillId="0" borderId="0" xfId="0" applyFont="1" applyAlignment="1">
      <alignment/>
    </xf>
    <xf numFmtId="0" fontId="25" fillId="0" borderId="0" xfId="0" applyFont="1" applyAlignment="1">
      <alignment horizontal="left"/>
    </xf>
    <xf numFmtId="0" fontId="24" fillId="0" borderId="0" xfId="0" applyFont="1" applyAlignment="1">
      <alignment horizontal="left" indent="1"/>
    </xf>
    <xf numFmtId="0" fontId="25" fillId="0" borderId="0" xfId="0" applyFont="1" applyAlignment="1">
      <alignment/>
    </xf>
    <xf numFmtId="0" fontId="25" fillId="0" borderId="0" xfId="0" applyFont="1" applyAlignment="1">
      <alignment/>
    </xf>
    <xf numFmtId="0" fontId="25" fillId="0" borderId="0" xfId="0" applyFont="1" applyBorder="1" applyAlignment="1">
      <alignment/>
    </xf>
    <xf numFmtId="0" fontId="26" fillId="0" borderId="0" xfId="0" applyFont="1" applyFill="1" applyAlignment="1">
      <alignment/>
    </xf>
    <xf numFmtId="0" fontId="28" fillId="0" borderId="0" xfId="0" applyFont="1" applyAlignment="1">
      <alignment/>
    </xf>
    <xf numFmtId="0" fontId="18" fillId="0" borderId="0" xfId="0" applyFont="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27" fillId="0" borderId="0" xfId="0" applyFont="1" applyBorder="1" applyAlignment="1">
      <alignment horizontal="centerContinuous"/>
    </xf>
    <xf numFmtId="0" fontId="3" fillId="0" borderId="16" xfId="0" applyFont="1" applyBorder="1" applyAlignment="1">
      <alignment horizontal="center"/>
    </xf>
    <xf numFmtId="49" fontId="4" fillId="0" borderId="11" xfId="0" applyNumberFormat="1" applyFont="1" applyBorder="1" applyAlignment="1" applyProtection="1">
      <alignment/>
      <protection locked="0"/>
    </xf>
    <xf numFmtId="49" fontId="4" fillId="0" borderId="12" xfId="0" applyNumberFormat="1" applyFont="1" applyBorder="1" applyAlignment="1" applyProtection="1">
      <alignment/>
      <protection locked="0"/>
    </xf>
    <xf numFmtId="49" fontId="4" fillId="0" borderId="69" xfId="0" applyNumberFormat="1" applyFont="1" applyBorder="1" applyAlignment="1" applyProtection="1">
      <alignment/>
      <protection locked="0"/>
    </xf>
    <xf numFmtId="49" fontId="4" fillId="0" borderId="14" xfId="0" applyNumberFormat="1" applyFont="1" applyBorder="1" applyAlignment="1" applyProtection="1">
      <alignment/>
      <protection locked="0"/>
    </xf>
    <xf numFmtId="49" fontId="4" fillId="0" borderId="10" xfId="0" applyNumberFormat="1" applyFont="1" applyBorder="1" applyAlignment="1" applyProtection="1">
      <alignment/>
      <protection locked="0"/>
    </xf>
    <xf numFmtId="49" fontId="4" fillId="0" borderId="52" xfId="0" applyNumberFormat="1" applyFont="1" applyBorder="1" applyAlignment="1" applyProtection="1">
      <alignment/>
      <protection locked="0"/>
    </xf>
    <xf numFmtId="0" fontId="14" fillId="0" borderId="48" xfId="23" applyFont="1" applyBorder="1" applyAlignment="1" applyProtection="1">
      <alignment horizontal="centerContinuous" vertical="center"/>
      <protection locked="0"/>
    </xf>
    <xf numFmtId="0" fontId="14" fillId="0" borderId="46" xfId="23" applyFont="1" applyBorder="1" applyAlignment="1" applyProtection="1">
      <alignment horizontal="centerContinuous" vertical="center"/>
      <protection locked="0"/>
    </xf>
    <xf numFmtId="0" fontId="14" fillId="0" borderId="51" xfId="23" applyFont="1" applyBorder="1" applyAlignment="1" applyProtection="1">
      <alignment horizontal="centerContinuous" vertical="center"/>
      <protection locked="0"/>
    </xf>
    <xf numFmtId="0" fontId="14" fillId="0" borderId="66" xfId="23" applyFont="1" applyBorder="1" applyAlignment="1" applyProtection="1">
      <alignment horizontal="center" vertical="center"/>
      <protection locked="0"/>
    </xf>
    <xf numFmtId="0" fontId="14" fillId="0" borderId="36" xfId="23" applyFont="1" applyBorder="1" applyAlignment="1" applyProtection="1">
      <alignment horizontal="center" vertical="center"/>
      <protection locked="0"/>
    </xf>
    <xf numFmtId="0" fontId="14" fillId="0" borderId="77" xfId="23" applyFont="1" applyBorder="1" applyAlignment="1" applyProtection="1">
      <alignment horizontal="center" vertical="center"/>
      <protection locked="0"/>
    </xf>
    <xf numFmtId="0" fontId="14" fillId="0" borderId="30" xfId="23" applyFont="1" applyBorder="1" applyAlignment="1" applyProtection="1">
      <alignment horizontal="center" vertical="center" shrinkToFit="1"/>
      <protection locked="0"/>
    </xf>
    <xf numFmtId="0" fontId="14" fillId="0" borderId="158" xfId="23" applyFont="1" applyBorder="1" applyAlignment="1" applyProtection="1">
      <alignment horizontal="centerContinuous" vertical="center"/>
      <protection locked="0"/>
    </xf>
    <xf numFmtId="0" fontId="14" fillId="0" borderId="133" xfId="23" applyFont="1" applyBorder="1" applyAlignment="1" applyProtection="1">
      <alignment horizontal="centerContinuous" vertical="center"/>
      <protection locked="0"/>
    </xf>
    <xf numFmtId="0" fontId="14" fillId="0" borderId="159" xfId="23" applyFont="1" applyBorder="1" applyAlignment="1" applyProtection="1">
      <alignment horizontal="center" vertical="center"/>
      <protection locked="0"/>
    </xf>
    <xf numFmtId="0" fontId="14" fillId="0" borderId="160" xfId="23" applyFont="1" applyBorder="1" applyAlignment="1" applyProtection="1">
      <alignment horizontal="center" vertical="center"/>
      <protection locked="0"/>
    </xf>
    <xf numFmtId="0" fontId="14" fillId="0" borderId="161" xfId="23" applyFont="1" applyBorder="1" applyAlignment="1" applyProtection="1">
      <alignment horizontal="center" vertical="center"/>
      <protection locked="0"/>
    </xf>
    <xf numFmtId="0" fontId="14" fillId="0" borderId="133" xfId="23" applyFont="1" applyBorder="1" applyAlignment="1" applyProtection="1">
      <alignment horizontal="center" vertical="center" shrinkToFit="1"/>
      <protection locked="0"/>
    </xf>
    <xf numFmtId="0" fontId="14" fillId="0" borderId="162" xfId="23" applyFont="1" applyBorder="1" applyAlignment="1" applyProtection="1">
      <alignment horizontal="center" vertical="center"/>
      <protection locked="0"/>
    </xf>
    <xf numFmtId="0" fontId="14" fillId="0" borderId="29" xfId="23" applyFont="1" applyBorder="1" applyAlignment="1" applyProtection="1">
      <alignment horizontal="centerContinuous" vertical="center"/>
      <protection locked="0"/>
    </xf>
    <xf numFmtId="0" fontId="14" fillId="0" borderId="18" xfId="23" applyFont="1" applyBorder="1" applyAlignment="1" applyProtection="1">
      <alignment horizontal="center" vertical="center"/>
      <protection locked="0"/>
    </xf>
    <xf numFmtId="0" fontId="14" fillId="0" borderId="9" xfId="23" applyFont="1" applyBorder="1" applyAlignment="1" applyProtection="1">
      <alignment horizontal="center" vertical="center"/>
      <protection locked="0"/>
    </xf>
    <xf numFmtId="0" fontId="14" fillId="0" borderId="163" xfId="23" applyFont="1" applyBorder="1" applyAlignment="1" applyProtection="1">
      <alignment horizontal="center" vertical="center"/>
      <protection locked="0"/>
    </xf>
    <xf numFmtId="0" fontId="14" fillId="0" borderId="19" xfId="23" applyFont="1" applyBorder="1" applyAlignment="1" applyProtection="1">
      <alignment vertical="center"/>
      <protection locked="0"/>
    </xf>
    <xf numFmtId="187" fontId="14" fillId="0" borderId="79" xfId="23" applyNumberFormat="1" applyFont="1" applyBorder="1" applyAlignment="1" applyProtection="1">
      <alignment vertical="center"/>
      <protection locked="0"/>
    </xf>
    <xf numFmtId="187" fontId="14" fillId="0" borderId="21" xfId="23" applyNumberFormat="1" applyFont="1" applyBorder="1" applyAlignment="1" applyProtection="1">
      <alignment vertical="center"/>
      <protection locked="0"/>
    </xf>
    <xf numFmtId="187" fontId="14" fillId="0" borderId="164" xfId="23" applyNumberFormat="1" applyFont="1" applyBorder="1" applyAlignment="1" applyProtection="1">
      <alignment vertical="center"/>
      <protection locked="0"/>
    </xf>
    <xf numFmtId="176" fontId="14" fillId="0" borderId="31" xfId="23" applyNumberFormat="1" applyFont="1" applyBorder="1" applyAlignment="1" applyProtection="1">
      <alignment vertical="center"/>
      <protection/>
    </xf>
    <xf numFmtId="176" fontId="14" fillId="0" borderId="36" xfId="23" applyNumberFormat="1" applyFont="1" applyBorder="1" applyAlignment="1" applyProtection="1">
      <alignment vertical="center"/>
      <protection locked="0"/>
    </xf>
    <xf numFmtId="176" fontId="14" fillId="0" borderId="77" xfId="23" applyNumberFormat="1" applyFont="1" applyBorder="1" applyAlignment="1" applyProtection="1">
      <alignment vertical="center"/>
      <protection locked="0"/>
    </xf>
    <xf numFmtId="176" fontId="14" fillId="0" borderId="18" xfId="23" applyNumberFormat="1" applyFont="1" applyBorder="1" applyAlignment="1" applyProtection="1">
      <alignment vertical="center"/>
      <protection/>
    </xf>
    <xf numFmtId="176" fontId="14" fillId="0" borderId="9" xfId="23" applyNumberFormat="1" applyFont="1" applyBorder="1" applyAlignment="1" applyProtection="1">
      <alignment vertical="center"/>
      <protection/>
    </xf>
    <xf numFmtId="176" fontId="14" fillId="0" borderId="163" xfId="23" applyNumberFormat="1" applyFont="1" applyBorder="1" applyAlignment="1" applyProtection="1">
      <alignment vertical="center"/>
      <protection/>
    </xf>
    <xf numFmtId="176" fontId="14" fillId="0" borderId="9" xfId="23" applyNumberFormat="1" applyFont="1" applyBorder="1" applyAlignment="1" applyProtection="1">
      <alignment vertical="center"/>
      <protection locked="0"/>
    </xf>
    <xf numFmtId="176" fontId="14" fillId="0" borderId="163" xfId="23" applyNumberFormat="1" applyFont="1" applyBorder="1" applyAlignment="1" applyProtection="1">
      <alignment vertical="center"/>
      <protection locked="0"/>
    </xf>
    <xf numFmtId="176" fontId="14" fillId="0" borderId="165" xfId="23" applyNumberFormat="1" applyFont="1" applyBorder="1" applyAlignment="1" applyProtection="1">
      <alignment vertical="center"/>
      <protection/>
    </xf>
    <xf numFmtId="49" fontId="18" fillId="0" borderId="0" xfId="0" applyNumberFormat="1" applyFont="1" applyAlignment="1">
      <alignment/>
    </xf>
    <xf numFmtId="49" fontId="25" fillId="0" borderId="0" xfId="0" applyNumberFormat="1" applyFont="1" applyFill="1" applyAlignment="1">
      <alignment/>
    </xf>
    <xf numFmtId="49" fontId="3" fillId="0" borderId="0" xfId="0" applyNumberFormat="1" applyFont="1" applyFill="1" applyAlignment="1">
      <alignment/>
    </xf>
    <xf numFmtId="0" fontId="3" fillId="0" borderId="0" xfId="0" applyFont="1" applyBorder="1" applyAlignment="1">
      <alignment horizontal="center" vertical="center" wrapText="1"/>
    </xf>
    <xf numFmtId="0" fontId="29" fillId="0" borderId="0" xfId="0" applyFont="1" applyFill="1" applyAlignment="1">
      <alignment/>
    </xf>
    <xf numFmtId="0" fontId="14" fillId="0" borderId="0" xfId="23" applyFont="1" applyBorder="1" applyAlignment="1" applyProtection="1">
      <alignment vertical="center" wrapText="1"/>
      <protection locked="0"/>
    </xf>
    <xf numFmtId="0" fontId="4" fillId="0" borderId="0" xfId="0" applyFont="1" applyBorder="1" applyAlignment="1" applyProtection="1">
      <alignment horizontal="center" shrinkToFit="1"/>
      <protection locked="0"/>
    </xf>
    <xf numFmtId="176" fontId="4" fillId="0" borderId="0" xfId="0" applyNumberFormat="1" applyFont="1" applyBorder="1" applyAlignment="1" applyProtection="1">
      <alignment horizontal="right"/>
      <protection/>
    </xf>
    <xf numFmtId="0" fontId="4" fillId="0" borderId="0" xfId="0" applyFont="1" applyFill="1" applyAlignment="1" applyProtection="1">
      <alignment/>
      <protection locked="0"/>
    </xf>
    <xf numFmtId="0" fontId="4" fillId="0" borderId="0" xfId="0" applyFont="1" applyFill="1" applyAlignment="1" applyProtection="1">
      <alignment horizontal="right"/>
      <protection locked="0"/>
    </xf>
    <xf numFmtId="0" fontId="10" fillId="0" borderId="0" xfId="23" applyFont="1" applyFill="1" applyAlignment="1" applyProtection="1">
      <alignment vertical="center"/>
      <protection locked="0"/>
    </xf>
    <xf numFmtId="0" fontId="14" fillId="0" borderId="0" xfId="23" applyFont="1" applyFill="1" applyAlignment="1" applyProtection="1">
      <alignment vertical="center"/>
      <protection locked="0"/>
    </xf>
    <xf numFmtId="0" fontId="14" fillId="0" borderId="23" xfId="22" applyFont="1" applyBorder="1" applyAlignment="1">
      <alignment horizontal="centerContinuous" vertical="center"/>
      <protection/>
    </xf>
    <xf numFmtId="49" fontId="0" fillId="0" borderId="0" xfId="0" applyNumberFormat="1" applyAlignment="1">
      <alignment/>
    </xf>
    <xf numFmtId="0" fontId="3" fillId="0" borderId="69" xfId="0" applyFont="1" applyBorder="1" applyAlignment="1">
      <alignment horizontal="right"/>
    </xf>
    <xf numFmtId="0" fontId="3" fillId="0" borderId="12" xfId="0" applyFont="1" applyBorder="1" applyAlignment="1">
      <alignment/>
    </xf>
    <xf numFmtId="0" fontId="3" fillId="0" borderId="38" xfId="0" applyFont="1" applyBorder="1" applyAlignment="1">
      <alignment/>
    </xf>
    <xf numFmtId="0" fontId="14" fillId="0" borderId="79" xfId="23" applyFont="1" applyBorder="1" applyAlignment="1" applyProtection="1">
      <alignment horizontal="centerContinuous" vertical="center"/>
      <protection locked="0"/>
    </xf>
    <xf numFmtId="0" fontId="10" fillId="0" borderId="79" xfId="23" applyFont="1" applyBorder="1" applyAlignment="1" applyProtection="1">
      <alignment horizontal="centerContinuous" vertical="center"/>
      <protection locked="0"/>
    </xf>
    <xf numFmtId="0" fontId="10" fillId="0" borderId="79" xfId="23" applyFont="1" applyBorder="1" applyAlignment="1" applyProtection="1">
      <alignment horizontal="centerContinuous" vertical="center" wrapText="1"/>
      <protection locked="0"/>
    </xf>
    <xf numFmtId="0" fontId="10" fillId="0" borderId="23" xfId="23" applyFont="1" applyBorder="1" applyAlignment="1" applyProtection="1">
      <alignment horizontal="centerContinuous" vertical="center" wrapText="1"/>
      <protection locked="0"/>
    </xf>
    <xf numFmtId="176" fontId="14" fillId="0" borderId="166" xfId="23" applyNumberFormat="1" applyFont="1" applyBorder="1" applyAlignment="1" applyProtection="1">
      <alignment vertical="center"/>
      <protection/>
    </xf>
    <xf numFmtId="176" fontId="14" fillId="0" borderId="167" xfId="23" applyNumberFormat="1" applyFont="1" applyBorder="1" applyAlignment="1" applyProtection="1">
      <alignment vertical="center"/>
      <protection/>
    </xf>
    <xf numFmtId="176" fontId="14" fillId="0" borderId="167" xfId="23" applyNumberFormat="1" applyFont="1" applyBorder="1" applyAlignment="1" applyProtection="1">
      <alignment vertical="center"/>
      <protection locked="0"/>
    </xf>
    <xf numFmtId="176" fontId="14" fillId="0" borderId="168" xfId="23" applyNumberFormat="1" applyFont="1" applyBorder="1" applyAlignment="1" applyProtection="1">
      <alignment vertical="center"/>
      <protection/>
    </xf>
    <xf numFmtId="0" fontId="3" fillId="0" borderId="28" xfId="0" applyFont="1" applyFill="1" applyBorder="1" applyAlignment="1">
      <alignment shrinkToFit="1"/>
    </xf>
    <xf numFmtId="0" fontId="3" fillId="0" borderId="39" xfId="0" applyFont="1" applyFill="1" applyBorder="1" applyAlignment="1">
      <alignment shrinkToFit="1"/>
    </xf>
    <xf numFmtId="0" fontId="4" fillId="0" borderId="38" xfId="0" applyFont="1" applyFill="1" applyBorder="1" applyAlignment="1">
      <alignment/>
    </xf>
    <xf numFmtId="0" fontId="4" fillId="0" borderId="38" xfId="0" applyFont="1" applyFill="1" applyBorder="1" applyAlignment="1">
      <alignment/>
    </xf>
    <xf numFmtId="0" fontId="9" fillId="3" borderId="0" xfId="22" applyFont="1" applyFill="1" applyAlignment="1">
      <alignment vertical="center"/>
      <protection/>
    </xf>
    <xf numFmtId="49" fontId="21" fillId="0" borderId="0" xfId="0" applyNumberFormat="1" applyFont="1" applyBorder="1" applyAlignment="1" applyProtection="1">
      <alignment vertical="center" wrapText="1"/>
      <protection locked="0"/>
    </xf>
    <xf numFmtId="0" fontId="4" fillId="0" borderId="9" xfId="0" applyFont="1" applyBorder="1" applyAlignment="1" applyProtection="1">
      <alignment shrinkToFit="1"/>
      <protection locked="0"/>
    </xf>
    <xf numFmtId="0" fontId="4" fillId="0" borderId="14" xfId="0" applyFont="1" applyBorder="1" applyAlignment="1" applyProtection="1">
      <alignment shrinkToFit="1"/>
      <protection locked="0"/>
    </xf>
    <xf numFmtId="0" fontId="26" fillId="0" borderId="44" xfId="0" applyFont="1" applyFill="1" applyBorder="1" applyAlignment="1">
      <alignment/>
    </xf>
    <xf numFmtId="0" fontId="14" fillId="0" borderId="18" xfId="23" applyFont="1" applyBorder="1" applyAlignment="1" applyProtection="1">
      <alignment vertical="center"/>
      <protection locked="0"/>
    </xf>
    <xf numFmtId="49" fontId="30" fillId="0" borderId="0" xfId="0" applyNumberFormat="1" applyFont="1" applyAlignment="1">
      <alignment/>
    </xf>
    <xf numFmtId="49" fontId="26" fillId="0" borderId="0" xfId="0" applyNumberFormat="1" applyFont="1" applyAlignment="1">
      <alignment/>
    </xf>
    <xf numFmtId="0" fontId="26" fillId="0" borderId="0" xfId="0" applyFont="1" applyAlignment="1">
      <alignment/>
    </xf>
    <xf numFmtId="0" fontId="30" fillId="0" borderId="0" xfId="0" applyFont="1" applyAlignment="1">
      <alignment/>
    </xf>
    <xf numFmtId="49" fontId="26" fillId="0" borderId="0" xfId="0" applyNumberFormat="1" applyFont="1" applyAlignment="1">
      <alignment/>
    </xf>
    <xf numFmtId="0" fontId="30" fillId="0" borderId="0" xfId="0" applyNumberFormat="1" applyFont="1" applyAlignment="1">
      <alignment vertical="center"/>
    </xf>
    <xf numFmtId="49" fontId="26" fillId="0" borderId="0" xfId="0" applyNumberFormat="1" applyFont="1" applyBorder="1" applyAlignment="1">
      <alignment/>
    </xf>
    <xf numFmtId="0" fontId="26" fillId="0" borderId="0" xfId="0" applyFont="1" applyBorder="1" applyAlignment="1">
      <alignment/>
    </xf>
    <xf numFmtId="0" fontId="26" fillId="0" borderId="0" xfId="0" applyNumberFormat="1" applyFont="1" applyBorder="1" applyAlignment="1">
      <alignment/>
    </xf>
    <xf numFmtId="176" fontId="3" fillId="0" borderId="44" xfId="0" applyNumberFormat="1" applyFont="1" applyBorder="1" applyAlignment="1">
      <alignment shrinkToFit="1"/>
    </xf>
    <xf numFmtId="176" fontId="3" fillId="0" borderId="27" xfId="0" applyNumberFormat="1" applyFont="1" applyBorder="1" applyAlignment="1">
      <alignment shrinkToFit="1"/>
    </xf>
    <xf numFmtId="176" fontId="3" fillId="0" borderId="169" xfId="0" applyNumberFormat="1" applyFont="1" applyBorder="1" applyAlignment="1">
      <alignment shrinkToFit="1"/>
    </xf>
    <xf numFmtId="176" fontId="3" fillId="0" borderId="142" xfId="0" applyNumberFormat="1" applyFont="1" applyBorder="1" applyAlignment="1">
      <alignment shrinkToFit="1"/>
    </xf>
    <xf numFmtId="176" fontId="3" fillId="0" borderId="170" xfId="0" applyNumberFormat="1" applyFont="1" applyBorder="1" applyAlignment="1">
      <alignment shrinkToFit="1"/>
    </xf>
    <xf numFmtId="176" fontId="3" fillId="0" borderId="171" xfId="0" applyNumberFormat="1" applyFont="1" applyBorder="1" applyAlignment="1">
      <alignment shrinkToFit="1"/>
    </xf>
    <xf numFmtId="176" fontId="3" fillId="0" borderId="160" xfId="0" applyNumberFormat="1" applyFont="1" applyBorder="1" applyAlignment="1">
      <alignment shrinkToFit="1"/>
    </xf>
    <xf numFmtId="0" fontId="3" fillId="0" borderId="39" xfId="0" applyFont="1" applyBorder="1" applyAlignment="1">
      <alignment horizontal="center"/>
    </xf>
    <xf numFmtId="176" fontId="3" fillId="0" borderId="159" xfId="0" applyNumberFormat="1" applyFont="1" applyBorder="1" applyAlignment="1">
      <alignment shrinkToFit="1"/>
    </xf>
    <xf numFmtId="0" fontId="3" fillId="0" borderId="38" xfId="0" applyFont="1" applyBorder="1" applyAlignment="1">
      <alignment horizontal="center"/>
    </xf>
    <xf numFmtId="0" fontId="3" fillId="0" borderId="28" xfId="0" applyFont="1" applyBorder="1" applyAlignment="1">
      <alignment horizontal="center"/>
    </xf>
    <xf numFmtId="0" fontId="3" fillId="0" borderId="39" xfId="0" applyFont="1" applyFill="1" applyBorder="1" applyAlignment="1">
      <alignment/>
    </xf>
    <xf numFmtId="0" fontId="3" fillId="0" borderId="28" xfId="0" applyFont="1" applyFill="1" applyBorder="1" applyAlignment="1">
      <alignment/>
    </xf>
    <xf numFmtId="0" fontId="3" fillId="0" borderId="39" xfId="0" applyFont="1" applyBorder="1" applyAlignment="1">
      <alignment/>
    </xf>
    <xf numFmtId="0" fontId="3" fillId="0" borderId="38" xfId="0" applyFont="1" applyFill="1" applyBorder="1" applyAlignment="1">
      <alignment/>
    </xf>
    <xf numFmtId="0" fontId="3" fillId="0" borderId="28" xfId="0" applyFont="1" applyBorder="1" applyAlignment="1">
      <alignment/>
    </xf>
    <xf numFmtId="0" fontId="3" fillId="0" borderId="38" xfId="0" applyFont="1" applyBorder="1" applyAlignment="1">
      <alignment/>
    </xf>
    <xf numFmtId="49" fontId="14" fillId="0" borderId="69" xfId="0" applyNumberFormat="1" applyFont="1" applyBorder="1" applyAlignment="1">
      <alignment shrinkToFit="1"/>
    </xf>
    <xf numFmtId="210" fontId="3" fillId="0" borderId="0" xfId="0" applyNumberFormat="1" applyFont="1" applyAlignment="1">
      <alignment vertical="top" wrapText="1"/>
    </xf>
    <xf numFmtId="49" fontId="14" fillId="0" borderId="17" xfId="0" applyNumberFormat="1" applyFont="1" applyBorder="1" applyAlignment="1">
      <alignment shrinkToFit="1"/>
    </xf>
    <xf numFmtId="0" fontId="3" fillId="0" borderId="17" xfId="0" applyFont="1" applyBorder="1" applyAlignment="1">
      <alignment/>
    </xf>
    <xf numFmtId="0" fontId="3" fillId="0" borderId="17" xfId="0" applyFont="1" applyBorder="1" applyAlignment="1">
      <alignment shrinkToFit="1"/>
    </xf>
    <xf numFmtId="49" fontId="14" fillId="0" borderId="11" xfId="0" applyNumberFormat="1" applyFont="1" applyBorder="1" applyAlignment="1">
      <alignment shrinkToFit="1"/>
    </xf>
    <xf numFmtId="49" fontId="14" fillId="0" borderId="12" xfId="0" applyNumberFormat="1" applyFont="1" applyBorder="1" applyAlignment="1">
      <alignment shrinkToFit="1"/>
    </xf>
    <xf numFmtId="0" fontId="3" fillId="0" borderId="10" xfId="0" applyFont="1" applyBorder="1" applyAlignment="1">
      <alignment/>
    </xf>
    <xf numFmtId="0" fontId="3" fillId="0" borderId="52" xfId="0" applyFont="1" applyBorder="1" applyAlignment="1">
      <alignment/>
    </xf>
    <xf numFmtId="0" fontId="18"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49" fontId="3" fillId="0" borderId="9" xfId="0" applyNumberFormat="1" applyFont="1" applyBorder="1" applyAlignment="1">
      <alignment shrinkToFit="1"/>
    </xf>
    <xf numFmtId="49" fontId="3" fillId="0" borderId="0" xfId="0" applyNumberFormat="1" applyFont="1" applyBorder="1" applyAlignment="1">
      <alignment shrinkToFit="1"/>
    </xf>
    <xf numFmtId="49" fontId="3" fillId="0" borderId="13" xfId="0" applyNumberFormat="1" applyFont="1" applyBorder="1" applyAlignment="1">
      <alignment shrinkToFit="1"/>
    </xf>
    <xf numFmtId="49" fontId="14" fillId="0" borderId="9" xfId="0" applyNumberFormat="1" applyFont="1" applyBorder="1" applyAlignment="1">
      <alignment shrinkToFit="1"/>
    </xf>
    <xf numFmtId="49" fontId="14" fillId="0" borderId="0" xfId="0" applyNumberFormat="1" applyFont="1" applyBorder="1" applyAlignment="1">
      <alignment shrinkToFit="1"/>
    </xf>
    <xf numFmtId="49" fontId="14" fillId="0" borderId="13" xfId="0" applyNumberFormat="1" applyFont="1" applyBorder="1" applyAlignment="1">
      <alignment shrinkToFit="1"/>
    </xf>
    <xf numFmtId="0" fontId="3" fillId="0" borderId="18" xfId="0" applyFont="1" applyBorder="1" applyAlignment="1">
      <alignment shrinkToFit="1"/>
    </xf>
    <xf numFmtId="49" fontId="14" fillId="0" borderId="18" xfId="0" applyNumberFormat="1" applyFont="1" applyBorder="1" applyAlignment="1">
      <alignment shrinkToFit="1"/>
    </xf>
    <xf numFmtId="0" fontId="3" fillId="0" borderId="18" xfId="0" applyFont="1" applyBorder="1" applyAlignment="1">
      <alignment/>
    </xf>
    <xf numFmtId="49" fontId="3" fillId="0" borderId="11" xfId="0" applyNumberFormat="1" applyFont="1" applyBorder="1" applyAlignment="1">
      <alignment shrinkToFit="1"/>
    </xf>
    <xf numFmtId="49" fontId="3" fillId="0" borderId="12" xfId="0" applyNumberFormat="1" applyFont="1" applyBorder="1" applyAlignment="1">
      <alignment shrinkToFit="1"/>
    </xf>
    <xf numFmtId="49" fontId="3" fillId="0" borderId="69" xfId="0" applyNumberFormat="1" applyFont="1" applyBorder="1" applyAlignment="1">
      <alignment shrinkToFit="1"/>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2" xfId="0" applyNumberFormat="1" applyFont="1" applyBorder="1" applyAlignment="1">
      <alignment horizontal="center" vertical="center"/>
    </xf>
    <xf numFmtId="0" fontId="0" fillId="0" borderId="12" xfId="0" applyBorder="1" applyAlignment="1">
      <alignment horizontal="center" vertical="center"/>
    </xf>
    <xf numFmtId="0" fontId="0" fillId="0" borderId="69"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52" xfId="0" applyBorder="1" applyAlignment="1">
      <alignment horizontal="center" vertical="center"/>
    </xf>
    <xf numFmtId="0" fontId="3" fillId="0" borderId="11" xfId="0" applyFont="1" applyBorder="1" applyAlignment="1">
      <alignment/>
    </xf>
    <xf numFmtId="0" fontId="3" fillId="0" borderId="12" xfId="0" applyFont="1" applyBorder="1" applyAlignment="1">
      <alignment/>
    </xf>
    <xf numFmtId="0" fontId="3" fillId="0" borderId="69" xfId="0" applyFont="1" applyBorder="1" applyAlignment="1">
      <alignment/>
    </xf>
    <xf numFmtId="0" fontId="3" fillId="0" borderId="14" xfId="0" applyFont="1" applyBorder="1" applyAlignment="1">
      <alignment/>
    </xf>
    <xf numFmtId="176" fontId="3" fillId="0" borderId="37" xfId="0" applyNumberFormat="1" applyFont="1" applyBorder="1" applyAlignment="1">
      <alignment shrinkToFit="1"/>
    </xf>
    <xf numFmtId="176" fontId="3" fillId="0" borderId="67" xfId="0" applyNumberFormat="1" applyFont="1" applyBorder="1" applyAlignment="1">
      <alignment shrinkToFit="1"/>
    </xf>
    <xf numFmtId="176" fontId="3" fillId="0" borderId="41" xfId="0" applyNumberFormat="1" applyFont="1" applyBorder="1" applyAlignment="1">
      <alignment shrinkToFit="1"/>
    </xf>
    <xf numFmtId="176" fontId="3" fillId="0" borderId="38" xfId="0" applyNumberFormat="1" applyFont="1" applyBorder="1" applyAlignment="1">
      <alignment shrinkToFit="1"/>
    </xf>
    <xf numFmtId="176" fontId="3" fillId="0" borderId="26" xfId="0" applyNumberFormat="1" applyFont="1" applyBorder="1" applyAlignment="1">
      <alignment shrinkToFit="1"/>
    </xf>
    <xf numFmtId="176" fontId="3" fillId="0" borderId="24" xfId="0" applyNumberFormat="1" applyFont="1" applyBorder="1" applyAlignment="1">
      <alignment shrinkToFit="1"/>
    </xf>
    <xf numFmtId="176" fontId="3" fillId="0" borderId="79" xfId="0" applyNumberFormat="1" applyFont="1" applyBorder="1" applyAlignment="1">
      <alignment shrinkToFit="1"/>
    </xf>
    <xf numFmtId="176" fontId="3" fillId="0" borderId="39" xfId="0" applyNumberFormat="1" applyFont="1" applyBorder="1" applyAlignment="1">
      <alignment shrinkToFit="1"/>
    </xf>
    <xf numFmtId="176" fontId="3" fillId="0" borderId="21" xfId="0" applyNumberFormat="1" applyFont="1" applyBorder="1" applyAlignment="1">
      <alignment shrinkToFit="1"/>
    </xf>
    <xf numFmtId="176" fontId="3" fillId="0" borderId="25" xfId="0" applyNumberFormat="1" applyFont="1" applyBorder="1" applyAlignment="1">
      <alignment shrinkToFit="1"/>
    </xf>
    <xf numFmtId="176" fontId="3" fillId="0" borderId="23" xfId="0" applyNumberFormat="1" applyFont="1" applyBorder="1" applyAlignment="1">
      <alignment shrinkToFit="1"/>
    </xf>
    <xf numFmtId="176" fontId="3" fillId="0" borderId="54" xfId="0" applyNumberFormat="1" applyFont="1" applyBorder="1" applyAlignment="1">
      <alignment shrinkToFit="1"/>
    </xf>
    <xf numFmtId="176" fontId="3" fillId="0" borderId="40" xfId="0" applyNumberFormat="1" applyFont="1" applyBorder="1" applyAlignment="1">
      <alignment shrinkToFit="1"/>
    </xf>
    <xf numFmtId="176" fontId="3" fillId="0" borderId="11" xfId="0" applyNumberFormat="1" applyFont="1" applyBorder="1" applyAlignment="1">
      <alignment shrinkToFit="1"/>
    </xf>
    <xf numFmtId="176" fontId="3" fillId="0" borderId="60" xfId="0" applyNumberFormat="1" applyFont="1" applyBorder="1" applyAlignment="1">
      <alignment shrinkToFit="1"/>
    </xf>
    <xf numFmtId="176" fontId="3" fillId="0" borderId="172" xfId="0" applyNumberFormat="1" applyFont="1" applyBorder="1" applyAlignment="1">
      <alignment shrinkToFit="1"/>
    </xf>
    <xf numFmtId="176" fontId="3" fillId="0" borderId="69" xfId="0" applyNumberFormat="1" applyFont="1" applyBorder="1" applyAlignment="1">
      <alignment shrinkToFit="1"/>
    </xf>
    <xf numFmtId="176" fontId="3" fillId="0" borderId="17" xfId="0" applyNumberFormat="1" applyFont="1" applyBorder="1" applyAlignment="1">
      <alignment shrinkToFit="1"/>
    </xf>
    <xf numFmtId="176" fontId="3" fillId="0" borderId="14" xfId="0" applyNumberFormat="1" applyFont="1" applyBorder="1" applyAlignment="1">
      <alignment shrinkToFit="1"/>
    </xf>
    <xf numFmtId="176" fontId="3" fillId="0" borderId="15" xfId="0" applyNumberFormat="1" applyFont="1" applyBorder="1" applyAlignment="1">
      <alignment shrinkToFit="1"/>
    </xf>
    <xf numFmtId="176" fontId="3" fillId="0" borderId="35" xfId="0" applyNumberFormat="1" applyFont="1" applyBorder="1" applyAlignment="1">
      <alignment shrinkToFit="1"/>
    </xf>
    <xf numFmtId="176" fontId="3" fillId="0" borderId="52" xfId="0" applyNumberFormat="1" applyFont="1" applyBorder="1" applyAlignment="1">
      <alignment shrinkToFit="1"/>
    </xf>
    <xf numFmtId="0" fontId="3" fillId="0" borderId="0" xfId="0" applyFont="1" applyBorder="1" applyAlignment="1">
      <alignment horizontal="right"/>
    </xf>
    <xf numFmtId="0" fontId="3" fillId="0" borderId="171" xfId="0" applyFont="1" applyBorder="1" applyAlignment="1">
      <alignment horizontal="center"/>
    </xf>
    <xf numFmtId="0" fontId="3" fillId="0" borderId="159" xfId="0" applyFont="1" applyBorder="1" applyAlignment="1">
      <alignment horizontal="center"/>
    </xf>
    <xf numFmtId="0" fontId="3" fillId="0" borderId="170" xfId="0" applyFont="1" applyBorder="1" applyAlignment="1">
      <alignment horizontal="center"/>
    </xf>
    <xf numFmtId="0" fontId="3" fillId="0" borderId="169" xfId="0" applyFont="1" applyBorder="1" applyAlignment="1">
      <alignment horizontal="center" shrinkToFit="1"/>
    </xf>
    <xf numFmtId="0" fontId="3" fillId="0" borderId="159" xfId="0" applyFont="1" applyBorder="1" applyAlignment="1">
      <alignment horizontal="center" shrinkToFit="1"/>
    </xf>
    <xf numFmtId="0" fontId="3" fillId="0" borderId="160" xfId="0" applyFont="1" applyBorder="1" applyAlignment="1">
      <alignment horizontal="center" shrinkToFit="1"/>
    </xf>
    <xf numFmtId="0" fontId="3" fillId="0" borderId="171" xfId="0" applyFont="1" applyBorder="1" applyAlignment="1">
      <alignment horizontal="center" shrinkToFit="1"/>
    </xf>
    <xf numFmtId="0" fontId="3" fillId="0" borderId="170" xfId="0" applyFont="1" applyBorder="1" applyAlignment="1">
      <alignment horizontal="center" shrinkToFit="1"/>
    </xf>
    <xf numFmtId="0" fontId="3" fillId="0" borderId="68" xfId="0" applyFont="1" applyBorder="1" applyAlignment="1">
      <alignment/>
    </xf>
    <xf numFmtId="0" fontId="3" fillId="0" borderId="12" xfId="0" applyFont="1" applyBorder="1" applyAlignment="1">
      <alignment/>
    </xf>
    <xf numFmtId="0" fontId="3" fillId="0" borderId="173" xfId="0" applyFont="1" applyBorder="1" applyAlignment="1">
      <alignment/>
    </xf>
    <xf numFmtId="0" fontId="3" fillId="0" borderId="20" xfId="0" applyFont="1" applyBorder="1" applyAlignment="1">
      <alignment/>
    </xf>
    <xf numFmtId="0" fontId="3" fillId="0" borderId="10" xfId="0" applyFont="1" applyBorder="1" applyAlignment="1">
      <alignment/>
    </xf>
    <xf numFmtId="0" fontId="3" fillId="0" borderId="58" xfId="0" applyFont="1" applyBorder="1" applyAlignment="1">
      <alignment/>
    </xf>
    <xf numFmtId="0" fontId="3" fillId="0" borderId="26" xfId="0" applyFont="1" applyBorder="1" applyAlignment="1">
      <alignment/>
    </xf>
    <xf numFmtId="0" fontId="3" fillId="0" borderId="41"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79" xfId="0" applyFont="1" applyBorder="1" applyAlignment="1">
      <alignment/>
    </xf>
    <xf numFmtId="0" fontId="3" fillId="0" borderId="23" xfId="0" applyFont="1" applyBorder="1" applyAlignment="1">
      <alignment/>
    </xf>
    <xf numFmtId="0" fontId="3" fillId="0" borderId="27" xfId="0" applyFont="1" applyBorder="1" applyAlignment="1">
      <alignment/>
    </xf>
    <xf numFmtId="0" fontId="3" fillId="0" borderId="142" xfId="0" applyFont="1" applyBorder="1" applyAlignment="1">
      <alignment/>
    </xf>
    <xf numFmtId="0" fontId="3" fillId="0" borderId="37" xfId="0" applyFont="1" applyBorder="1" applyAlignment="1">
      <alignment/>
    </xf>
    <xf numFmtId="0" fontId="3" fillId="0" borderId="15" xfId="0" applyFont="1" applyBorder="1" applyAlignment="1">
      <alignment/>
    </xf>
    <xf numFmtId="0" fontId="3" fillId="0" borderId="17" xfId="0" applyFont="1" applyBorder="1" applyAlignment="1">
      <alignment/>
    </xf>
    <xf numFmtId="0" fontId="3" fillId="0" borderId="35" xfId="0" applyFont="1" applyBorder="1" applyAlignment="1">
      <alignment/>
    </xf>
    <xf numFmtId="0" fontId="3" fillId="0" borderId="30" xfId="0" applyFont="1" applyBorder="1" applyAlignment="1">
      <alignment horizontal="right"/>
    </xf>
    <xf numFmtId="176" fontId="3" fillId="0" borderId="41" xfId="0" applyNumberFormat="1" applyFont="1" applyBorder="1" applyAlignment="1">
      <alignment/>
    </xf>
    <xf numFmtId="10" fontId="3" fillId="0" borderId="41" xfId="0" applyNumberFormat="1" applyFont="1" applyBorder="1" applyAlignment="1">
      <alignment/>
    </xf>
    <xf numFmtId="10" fontId="3" fillId="0" borderId="9" xfId="0" applyNumberFormat="1" applyFont="1" applyBorder="1" applyAlignment="1">
      <alignment horizontal="right" vertical="center"/>
    </xf>
    <xf numFmtId="10" fontId="3" fillId="0" borderId="0" xfId="0" applyNumberFormat="1" applyFont="1" applyBorder="1" applyAlignment="1">
      <alignment horizontal="right" vertical="center"/>
    </xf>
    <xf numFmtId="10" fontId="3" fillId="0" borderId="165" xfId="0" applyNumberFormat="1" applyFont="1" applyBorder="1" applyAlignment="1">
      <alignment horizontal="right" vertical="center"/>
    </xf>
    <xf numFmtId="10" fontId="3" fillId="0" borderId="14" xfId="0" applyNumberFormat="1" applyFont="1" applyBorder="1" applyAlignment="1">
      <alignment horizontal="right" vertical="center"/>
    </xf>
    <xf numFmtId="10" fontId="3" fillId="0" borderId="10" xfId="0" applyNumberFormat="1" applyFont="1" applyBorder="1" applyAlignment="1">
      <alignment horizontal="right" vertical="center"/>
    </xf>
    <xf numFmtId="10" fontId="3" fillId="0" borderId="58" xfId="0" applyNumberFormat="1" applyFont="1" applyBorder="1" applyAlignment="1">
      <alignment horizontal="right" vertical="center"/>
    </xf>
    <xf numFmtId="10" fontId="3" fillId="0" borderId="11" xfId="0" applyNumberFormat="1" applyFont="1" applyBorder="1" applyAlignment="1">
      <alignment horizontal="right" vertical="center"/>
    </xf>
    <xf numFmtId="10" fontId="3" fillId="0" borderId="12" xfId="0" applyNumberFormat="1" applyFont="1" applyBorder="1" applyAlignment="1">
      <alignment horizontal="right" vertical="center"/>
    </xf>
    <xf numFmtId="10" fontId="3" fillId="0" borderId="173"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69"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3" fillId="0" borderId="52" xfId="0" applyNumberFormat="1" applyFont="1" applyBorder="1" applyAlignment="1">
      <alignment horizontal="right" vertical="center"/>
    </xf>
    <xf numFmtId="0" fontId="3" fillId="0" borderId="60" xfId="0" applyFont="1" applyBorder="1" applyAlignment="1">
      <alignment/>
    </xf>
    <xf numFmtId="0" fontId="3" fillId="0" borderId="40" xfId="0" applyFont="1" applyBorder="1" applyAlignment="1">
      <alignment/>
    </xf>
    <xf numFmtId="0" fontId="3" fillId="0" borderId="172" xfId="0" applyFont="1" applyBorder="1" applyAlignment="1">
      <alignment/>
    </xf>
    <xf numFmtId="0" fontId="3" fillId="0" borderId="19" xfId="0" applyFont="1" applyBorder="1" applyAlignment="1">
      <alignment shrinkToFit="1"/>
    </xf>
    <xf numFmtId="0" fontId="3" fillId="0" borderId="22" xfId="0" applyFont="1" applyBorder="1" applyAlignment="1">
      <alignment shrinkToFit="1"/>
    </xf>
    <xf numFmtId="0" fontId="3" fillId="0" borderId="31" xfId="0" applyFont="1" applyBorder="1" applyAlignment="1">
      <alignment shrinkToFit="1"/>
    </xf>
    <xf numFmtId="0" fontId="3" fillId="0" borderId="25" xfId="0" applyFont="1" applyBorder="1" applyAlignment="1">
      <alignment/>
    </xf>
    <xf numFmtId="0" fontId="3" fillId="0" borderId="79" xfId="0" applyFont="1" applyBorder="1" applyAlignment="1">
      <alignment/>
    </xf>
    <xf numFmtId="0" fontId="3" fillId="0" borderId="23" xfId="0" applyFont="1" applyBorder="1" applyAlignment="1">
      <alignment/>
    </xf>
    <xf numFmtId="0" fontId="3" fillId="0" borderId="27" xfId="0" applyFont="1" applyBorder="1" applyAlignment="1">
      <alignment/>
    </xf>
    <xf numFmtId="0" fontId="3" fillId="0" borderId="142" xfId="0" applyFont="1" applyBorder="1" applyAlignment="1">
      <alignment/>
    </xf>
    <xf numFmtId="0" fontId="3" fillId="0" borderId="37" xfId="0" applyFont="1" applyBorder="1" applyAlignment="1">
      <alignment/>
    </xf>
    <xf numFmtId="0" fontId="3" fillId="0" borderId="25" xfId="0" applyFont="1" applyBorder="1" applyAlignment="1">
      <alignment horizontal="center" vertical="center"/>
    </xf>
    <xf numFmtId="0" fontId="3" fillId="0" borderId="79" xfId="0" applyFont="1" applyBorder="1" applyAlignment="1">
      <alignment horizontal="center" vertical="center"/>
    </xf>
    <xf numFmtId="0" fontId="3" fillId="0" borderId="27" xfId="0" applyFont="1" applyBorder="1" applyAlignment="1">
      <alignment horizontal="center" vertical="center"/>
    </xf>
    <xf numFmtId="0" fontId="3" fillId="0" borderId="142" xfId="0" applyFont="1" applyBorder="1" applyAlignment="1">
      <alignment horizontal="center" vertical="center"/>
    </xf>
    <xf numFmtId="0" fontId="3" fillId="0" borderId="174" xfId="0" applyFont="1" applyBorder="1" applyAlignment="1">
      <alignment horizontal="left" indent="1"/>
    </xf>
    <xf numFmtId="0" fontId="3" fillId="0" borderId="79" xfId="0" applyFont="1" applyBorder="1" applyAlignment="1">
      <alignment horizontal="left" indent="1"/>
    </xf>
    <xf numFmtId="0" fontId="3" fillId="0" borderId="26" xfId="0" applyFont="1" applyBorder="1" applyAlignment="1">
      <alignment vertical="center"/>
    </xf>
    <xf numFmtId="0" fontId="3" fillId="0" borderId="41" xfId="0" applyFont="1" applyBorder="1" applyAlignment="1">
      <alignment vertical="center"/>
    </xf>
    <xf numFmtId="0" fontId="3" fillId="0" borderId="24" xfId="0" applyFont="1" applyBorder="1" applyAlignment="1">
      <alignment vertical="center"/>
    </xf>
    <xf numFmtId="0" fontId="3" fillId="0" borderId="66" xfId="0" applyFont="1" applyBorder="1" applyAlignment="1">
      <alignment/>
    </xf>
    <xf numFmtId="176" fontId="3" fillId="0" borderId="17" xfId="0" applyNumberFormat="1" applyFont="1" applyBorder="1" applyAlignment="1">
      <alignment/>
    </xf>
    <xf numFmtId="49" fontId="3" fillId="0" borderId="41" xfId="0" applyNumberFormat="1" applyFont="1" applyBorder="1" applyAlignment="1">
      <alignment horizontal="center"/>
    </xf>
    <xf numFmtId="176" fontId="3" fillId="0" borderId="12" xfId="0" applyNumberFormat="1" applyFont="1" applyFill="1" applyBorder="1" applyAlignment="1">
      <alignment horizontal="right" vertical="center"/>
    </xf>
    <xf numFmtId="176" fontId="3" fillId="0" borderId="69"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176" fontId="3" fillId="0" borderId="52" xfId="0" applyNumberFormat="1" applyFont="1" applyFill="1" applyBorder="1" applyAlignment="1">
      <alignment horizontal="right" vertical="center"/>
    </xf>
    <xf numFmtId="176" fontId="3" fillId="0" borderId="9"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3" xfId="0" applyNumberFormat="1" applyFont="1" applyBorder="1" applyAlignment="1">
      <alignment horizontal="right" vertical="center"/>
    </xf>
    <xf numFmtId="10" fontId="3" fillId="0" borderId="38" xfId="0" applyNumberFormat="1" applyFont="1" applyBorder="1" applyAlignment="1">
      <alignment/>
    </xf>
    <xf numFmtId="10" fontId="3" fillId="0" borderId="28" xfId="0" applyNumberFormat="1" applyFont="1" applyBorder="1" applyAlignment="1">
      <alignment/>
    </xf>
    <xf numFmtId="10" fontId="3" fillId="0" borderId="61" xfId="0" applyNumberFormat="1" applyFont="1" applyBorder="1" applyAlignment="1">
      <alignment/>
    </xf>
    <xf numFmtId="177" fontId="3" fillId="0" borderId="142" xfId="0" applyNumberFormat="1" applyFont="1" applyBorder="1" applyAlignment="1">
      <alignment horizontal="center"/>
    </xf>
    <xf numFmtId="177" fontId="3" fillId="0" borderId="37" xfId="0" applyNumberFormat="1" applyFont="1" applyBorder="1" applyAlignment="1">
      <alignment horizontal="center"/>
    </xf>
    <xf numFmtId="0" fontId="3" fillId="0" borderId="175" xfId="0" applyFont="1" applyBorder="1" applyAlignment="1">
      <alignment horizontal="center" shrinkToFit="1"/>
    </xf>
    <xf numFmtId="0" fontId="3" fillId="0" borderId="46" xfId="0" applyFont="1" applyBorder="1" applyAlignment="1">
      <alignment horizontal="center" shrinkToFit="1"/>
    </xf>
    <xf numFmtId="0" fontId="3" fillId="0" borderId="51" xfId="0" applyFont="1" applyBorder="1" applyAlignment="1">
      <alignment horizontal="center" shrinkToFit="1"/>
    </xf>
    <xf numFmtId="0" fontId="3" fillId="0" borderId="36" xfId="0" applyFont="1" applyBorder="1" applyAlignment="1">
      <alignment horizontal="center" shrinkToFit="1"/>
    </xf>
    <xf numFmtId="0" fontId="3" fillId="0" borderId="30" xfId="0" applyFont="1" applyBorder="1" applyAlignment="1">
      <alignment horizontal="center" shrinkToFit="1"/>
    </xf>
    <xf numFmtId="0" fontId="3" fillId="0" borderId="70" xfId="0" applyFont="1" applyBorder="1" applyAlignment="1">
      <alignment horizontal="center" shrinkToFit="1"/>
    </xf>
    <xf numFmtId="177" fontId="3" fillId="0" borderId="44" xfId="0" applyNumberFormat="1" applyFont="1" applyBorder="1" applyAlignment="1">
      <alignment/>
    </xf>
    <xf numFmtId="177" fontId="3" fillId="0" borderId="43" xfId="0" applyNumberFormat="1" applyFont="1" applyBorder="1" applyAlignment="1">
      <alignment/>
    </xf>
    <xf numFmtId="177" fontId="3" fillId="0" borderId="67" xfId="0" applyNumberFormat="1" applyFont="1" applyBorder="1" applyAlignment="1">
      <alignment/>
    </xf>
    <xf numFmtId="0" fontId="3" fillId="0" borderId="23" xfId="0" applyFont="1" applyBorder="1" applyAlignment="1">
      <alignment horizontal="center" vertical="center"/>
    </xf>
    <xf numFmtId="0" fontId="3" fillId="0" borderId="37" xfId="0" applyFont="1" applyBorder="1" applyAlignment="1">
      <alignment horizontal="center" vertical="center"/>
    </xf>
    <xf numFmtId="10" fontId="3" fillId="0" borderId="142" xfId="0" applyNumberFormat="1" applyFont="1" applyBorder="1" applyAlignment="1">
      <alignment/>
    </xf>
    <xf numFmtId="0" fontId="3" fillId="0" borderId="44" xfId="0" applyFont="1" applyBorder="1" applyAlignment="1">
      <alignment horizontal="center" shrinkToFit="1"/>
    </xf>
    <xf numFmtId="0" fontId="3" fillId="0" borderId="43" xfId="0" applyFont="1" applyBorder="1" applyAlignment="1">
      <alignment horizontal="center" shrinkToFit="1"/>
    </xf>
    <xf numFmtId="0" fontId="3" fillId="0" borderId="67" xfId="0" applyFont="1" applyBorder="1" applyAlignment="1">
      <alignment horizontal="center" shrinkToFit="1"/>
    </xf>
    <xf numFmtId="0" fontId="3" fillId="0" borderId="26" xfId="0" applyFont="1" applyBorder="1" applyAlignment="1">
      <alignment/>
    </xf>
    <xf numFmtId="0" fontId="3" fillId="0" borderId="41" xfId="0" applyFont="1" applyBorder="1" applyAlignment="1">
      <alignment/>
    </xf>
    <xf numFmtId="0" fontId="3" fillId="0" borderId="24" xfId="0" applyFont="1" applyBorder="1" applyAlignment="1">
      <alignment/>
    </xf>
    <xf numFmtId="176" fontId="3" fillId="0" borderId="39" xfId="0" applyNumberFormat="1" applyFont="1" applyBorder="1" applyAlignment="1">
      <alignment/>
    </xf>
    <xf numFmtId="10" fontId="3" fillId="0" borderId="67" xfId="0" applyNumberFormat="1" applyFont="1" applyBorder="1" applyAlignment="1">
      <alignment/>
    </xf>
    <xf numFmtId="0" fontId="3" fillId="0" borderId="169" xfId="0" applyFont="1" applyFill="1" applyBorder="1" applyAlignment="1">
      <alignment horizontal="center"/>
    </xf>
    <xf numFmtId="0" fontId="3" fillId="0" borderId="159" xfId="0" applyFont="1" applyFill="1" applyBorder="1" applyAlignment="1">
      <alignment horizontal="center"/>
    </xf>
    <xf numFmtId="3" fontId="3" fillId="0" borderId="52" xfId="0" applyNumberFormat="1" applyFont="1" applyFill="1" applyBorder="1" applyAlignment="1">
      <alignment/>
    </xf>
    <xf numFmtId="3" fontId="3" fillId="0" borderId="17" xfId="0" applyNumberFormat="1" applyFont="1" applyFill="1" applyBorder="1" applyAlignment="1">
      <alignment/>
    </xf>
    <xf numFmtId="3" fontId="3" fillId="0" borderId="39" xfId="0" applyNumberFormat="1" applyFont="1" applyFill="1" applyBorder="1" applyAlignment="1">
      <alignment/>
    </xf>
    <xf numFmtId="3" fontId="3" fillId="0" borderId="41" xfId="0" applyNumberFormat="1" applyFont="1" applyFill="1" applyBorder="1" applyAlignment="1">
      <alignment/>
    </xf>
    <xf numFmtId="3" fontId="3" fillId="0" borderId="69" xfId="0" applyNumberFormat="1" applyFont="1" applyFill="1" applyBorder="1" applyAlignment="1">
      <alignment/>
    </xf>
    <xf numFmtId="3" fontId="3" fillId="0" borderId="40" xfId="0" applyNumberFormat="1" applyFont="1" applyFill="1" applyBorder="1" applyAlignment="1">
      <alignment/>
    </xf>
    <xf numFmtId="3" fontId="3" fillId="0" borderId="159" xfId="0" applyNumberFormat="1" applyFont="1" applyFill="1" applyBorder="1" applyAlignment="1">
      <alignment shrinkToFit="1"/>
    </xf>
    <xf numFmtId="3" fontId="3" fillId="0" borderId="38" xfId="0" applyNumberFormat="1" applyFont="1" applyFill="1" applyBorder="1" applyAlignment="1">
      <alignment/>
    </xf>
    <xf numFmtId="3" fontId="3" fillId="0" borderId="11" xfId="0" applyNumberFormat="1" applyFont="1" applyFill="1" applyBorder="1" applyAlignment="1">
      <alignment/>
    </xf>
    <xf numFmtId="0" fontId="3" fillId="0" borderId="0" xfId="0" applyFont="1" applyFill="1" applyAlignment="1">
      <alignment horizontal="right"/>
    </xf>
    <xf numFmtId="0" fontId="3" fillId="0" borderId="171" xfId="0" applyFont="1" applyFill="1" applyBorder="1" applyAlignment="1">
      <alignment horizontal="center"/>
    </xf>
    <xf numFmtId="0" fontId="3" fillId="0" borderId="170" xfId="0" applyFont="1" applyFill="1" applyBorder="1" applyAlignment="1">
      <alignment horizontal="center"/>
    </xf>
    <xf numFmtId="0" fontId="3" fillId="0" borderId="15" xfId="0" applyFont="1" applyFill="1" applyBorder="1" applyAlignment="1">
      <alignment horizontal="center"/>
    </xf>
    <xf numFmtId="0" fontId="3" fillId="0" borderId="17" xfId="0" applyFont="1" applyFill="1" applyBorder="1" applyAlignment="1">
      <alignment horizontal="center"/>
    </xf>
    <xf numFmtId="0" fontId="3" fillId="0" borderId="35" xfId="0" applyFont="1" applyFill="1" applyBorder="1" applyAlignment="1">
      <alignment horizontal="center"/>
    </xf>
    <xf numFmtId="0" fontId="3" fillId="0" borderId="60" xfId="0" applyFont="1" applyFill="1" applyBorder="1" applyAlignment="1">
      <alignment horizontal="center"/>
    </xf>
    <xf numFmtId="0" fontId="3" fillId="0" borderId="40" xfId="0" applyFont="1" applyFill="1" applyBorder="1" applyAlignment="1">
      <alignment horizontal="center"/>
    </xf>
    <xf numFmtId="0" fontId="3" fillId="0" borderId="172" xfId="0" applyFont="1" applyFill="1" applyBorder="1" applyAlignment="1">
      <alignment horizontal="center"/>
    </xf>
    <xf numFmtId="177" fontId="3" fillId="0" borderId="17" xfId="0" applyNumberFormat="1" applyFont="1" applyFill="1" applyBorder="1" applyAlignment="1">
      <alignment/>
    </xf>
    <xf numFmtId="177" fontId="3" fillId="0" borderId="35" xfId="0" applyNumberFormat="1" applyFont="1" applyFill="1" applyBorder="1" applyAlignment="1">
      <alignment/>
    </xf>
    <xf numFmtId="177" fontId="3" fillId="0" borderId="40" xfId="0" applyNumberFormat="1" applyFont="1" applyFill="1" applyBorder="1" applyAlignment="1">
      <alignment/>
    </xf>
    <xf numFmtId="177" fontId="3" fillId="0" borderId="172" xfId="0" applyNumberFormat="1" applyFont="1" applyFill="1" applyBorder="1" applyAlignment="1">
      <alignment/>
    </xf>
    <xf numFmtId="3" fontId="3" fillId="0" borderId="160" xfId="0" applyNumberFormat="1" applyFont="1" applyFill="1" applyBorder="1" applyAlignment="1">
      <alignment shrinkToFit="1"/>
    </xf>
    <xf numFmtId="0" fontId="3" fillId="0" borderId="160" xfId="0" applyFont="1" applyFill="1" applyBorder="1" applyAlignment="1">
      <alignment horizontal="center"/>
    </xf>
    <xf numFmtId="3" fontId="3" fillId="0" borderId="14" xfId="0" applyNumberFormat="1" applyFont="1" applyFill="1" applyBorder="1" applyAlignment="1">
      <alignment/>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165" xfId="0" applyFont="1" applyFill="1" applyBorder="1" applyAlignment="1">
      <alignment horizontal="center"/>
    </xf>
    <xf numFmtId="3" fontId="3" fillId="0" borderId="171" xfId="0" applyNumberFormat="1" applyFont="1" applyFill="1" applyBorder="1" applyAlignment="1">
      <alignment/>
    </xf>
    <xf numFmtId="3" fontId="3" fillId="0" borderId="159" xfId="0" applyNumberFormat="1" applyFont="1" applyFill="1" applyBorder="1" applyAlignment="1">
      <alignment/>
    </xf>
    <xf numFmtId="0" fontId="3" fillId="0" borderId="174" xfId="0" applyFont="1" applyFill="1" applyBorder="1" applyAlignment="1">
      <alignment horizontal="center"/>
    </xf>
    <xf numFmtId="3" fontId="3" fillId="0" borderId="79" xfId="0" applyNumberFormat="1" applyFont="1" applyFill="1" applyBorder="1" applyAlignment="1">
      <alignment/>
    </xf>
    <xf numFmtId="0" fontId="3" fillId="0" borderId="175" xfId="0" applyFont="1" applyFill="1" applyBorder="1" applyAlignment="1">
      <alignment horizontal="center"/>
    </xf>
    <xf numFmtId="3" fontId="3" fillId="0" borderId="54" xfId="0" applyNumberFormat="1" applyFont="1" applyFill="1" applyBorder="1" applyAlignment="1">
      <alignment/>
    </xf>
    <xf numFmtId="3" fontId="3" fillId="0" borderId="21" xfId="0" applyNumberFormat="1" applyFont="1" applyFill="1" applyBorder="1" applyAlignment="1">
      <alignment/>
    </xf>
    <xf numFmtId="0" fontId="3" fillId="0" borderId="158" xfId="0" applyFont="1" applyFill="1" applyBorder="1" applyAlignment="1">
      <alignment horizontal="center"/>
    </xf>
    <xf numFmtId="0" fontId="3" fillId="0" borderId="133" xfId="0" applyFont="1" applyFill="1" applyBorder="1" applyAlignment="1">
      <alignment horizontal="center"/>
    </xf>
    <xf numFmtId="0" fontId="3" fillId="0" borderId="162" xfId="0" applyFont="1" applyFill="1" applyBorder="1" applyAlignment="1">
      <alignment horizontal="center"/>
    </xf>
    <xf numFmtId="3" fontId="3" fillId="0" borderId="170" xfId="0" applyNumberFormat="1" applyFont="1" applyFill="1" applyBorder="1" applyAlignment="1">
      <alignment/>
    </xf>
    <xf numFmtId="9" fontId="3" fillId="0" borderId="159" xfId="0" applyNumberFormat="1" applyFont="1" applyFill="1" applyBorder="1" applyAlignment="1">
      <alignment/>
    </xf>
    <xf numFmtId="9" fontId="3" fillId="0" borderId="170" xfId="0" applyNumberFormat="1" applyFont="1" applyFill="1" applyBorder="1" applyAlignment="1">
      <alignment/>
    </xf>
    <xf numFmtId="0" fontId="3" fillId="0" borderId="42" xfId="0" applyFont="1" applyFill="1" applyBorder="1" applyAlignment="1">
      <alignment horizontal="center" shrinkToFit="1"/>
    </xf>
    <xf numFmtId="0" fontId="3" fillId="0" borderId="43" xfId="0" applyFont="1" applyFill="1" applyBorder="1" applyAlignment="1">
      <alignment horizontal="center" shrinkToFit="1"/>
    </xf>
    <xf numFmtId="0" fontId="3" fillId="0" borderId="62" xfId="0" applyFont="1" applyFill="1" applyBorder="1" applyAlignment="1">
      <alignment horizontal="center" shrinkToFit="1"/>
    </xf>
    <xf numFmtId="0" fontId="3" fillId="0" borderId="19" xfId="0" applyFont="1" applyFill="1" applyBorder="1" applyAlignment="1">
      <alignment horizontal="center"/>
    </xf>
    <xf numFmtId="0" fontId="3" fillId="0" borderId="22" xfId="0" applyFont="1" applyFill="1" applyBorder="1" applyAlignment="1">
      <alignment horizontal="center"/>
    </xf>
    <xf numFmtId="0" fontId="3" fillId="0" borderId="31" xfId="0" applyFont="1" applyFill="1" applyBorder="1" applyAlignment="1">
      <alignment horizontal="center"/>
    </xf>
    <xf numFmtId="0" fontId="3" fillId="0" borderId="51" xfId="0" applyFont="1" applyFill="1" applyBorder="1" applyAlignment="1">
      <alignment horizontal="center"/>
    </xf>
    <xf numFmtId="3" fontId="3" fillId="0" borderId="169" xfId="0" applyNumberFormat="1" applyFont="1" applyFill="1" applyBorder="1" applyAlignment="1">
      <alignment shrinkToFit="1"/>
    </xf>
    <xf numFmtId="0" fontId="3" fillId="0" borderId="78" xfId="0" applyFont="1" applyFill="1" applyBorder="1" applyAlignment="1">
      <alignment horizontal="center"/>
    </xf>
    <xf numFmtId="0" fontId="3" fillId="0" borderId="28" xfId="0" applyFont="1" applyFill="1" applyBorder="1" applyAlignment="1">
      <alignment horizontal="center"/>
    </xf>
    <xf numFmtId="0" fontId="3" fillId="0" borderId="61" xfId="0" applyFont="1" applyFill="1" applyBorder="1" applyAlignment="1">
      <alignment horizontal="center"/>
    </xf>
    <xf numFmtId="0" fontId="3" fillId="0" borderId="78" xfId="0" applyFont="1" applyFill="1" applyBorder="1" applyAlignment="1">
      <alignment horizontal="center" shrinkToFit="1"/>
    </xf>
    <xf numFmtId="0" fontId="3" fillId="0" borderId="28" xfId="0" applyFont="1" applyFill="1" applyBorder="1" applyAlignment="1">
      <alignment horizontal="center" shrinkToFit="1"/>
    </xf>
    <xf numFmtId="0" fontId="3" fillId="0" borderId="61" xfId="0" applyFont="1" applyFill="1" applyBorder="1" applyAlignment="1">
      <alignment horizontal="center" shrinkToFit="1"/>
    </xf>
    <xf numFmtId="3" fontId="3" fillId="0" borderId="19" xfId="0" applyNumberFormat="1" applyFont="1" applyFill="1" applyBorder="1" applyAlignment="1">
      <alignment/>
    </xf>
    <xf numFmtId="3" fontId="3" fillId="0" borderId="22" xfId="0" applyNumberFormat="1" applyFont="1" applyFill="1" applyBorder="1" applyAlignment="1">
      <alignment/>
    </xf>
    <xf numFmtId="3" fontId="3" fillId="0" borderId="31" xfId="0" applyNumberFormat="1" applyFont="1" applyFill="1" applyBorder="1" applyAlignment="1">
      <alignment/>
    </xf>
    <xf numFmtId="3" fontId="3" fillId="0" borderId="158" xfId="0" applyNumberFormat="1" applyFont="1" applyFill="1" applyBorder="1" applyAlignment="1">
      <alignment/>
    </xf>
    <xf numFmtId="3" fontId="3" fillId="0" borderId="133" xfId="0" applyNumberFormat="1" applyFont="1" applyFill="1" applyBorder="1" applyAlignment="1">
      <alignment/>
    </xf>
    <xf numFmtId="3" fontId="3" fillId="0" borderId="162" xfId="0" applyNumberFormat="1" applyFont="1" applyFill="1" applyBorder="1" applyAlignment="1">
      <alignment/>
    </xf>
    <xf numFmtId="3" fontId="3" fillId="0" borderId="42" xfId="0" applyNumberFormat="1" applyFont="1" applyFill="1" applyBorder="1" applyAlignment="1">
      <alignment/>
    </xf>
    <xf numFmtId="3" fontId="3" fillId="0" borderId="43" xfId="0" applyNumberFormat="1" applyFont="1" applyFill="1" applyBorder="1" applyAlignment="1">
      <alignment/>
    </xf>
    <xf numFmtId="3" fontId="3" fillId="0" borderId="62" xfId="0" applyNumberFormat="1" applyFont="1" applyFill="1" applyBorder="1" applyAlignment="1">
      <alignment/>
    </xf>
    <xf numFmtId="3" fontId="3" fillId="0" borderId="78" xfId="0" applyNumberFormat="1" applyFont="1" applyFill="1" applyBorder="1" applyAlignment="1">
      <alignment/>
    </xf>
    <xf numFmtId="3" fontId="3" fillId="0" borderId="28" xfId="0" applyNumberFormat="1" applyFont="1" applyFill="1" applyBorder="1" applyAlignment="1">
      <alignment/>
    </xf>
    <xf numFmtId="3" fontId="3" fillId="0" borderId="61" xfId="0" applyNumberFormat="1" applyFont="1" applyFill="1" applyBorder="1" applyAlignment="1">
      <alignment/>
    </xf>
    <xf numFmtId="187" fontId="3" fillId="0" borderId="142" xfId="0" applyNumberFormat="1" applyFont="1" applyBorder="1" applyAlignment="1">
      <alignment/>
    </xf>
    <xf numFmtId="187" fontId="3" fillId="0" borderId="44" xfId="17" applyNumberFormat="1" applyFont="1" applyBorder="1" applyAlignment="1">
      <alignment/>
    </xf>
    <xf numFmtId="187" fontId="0" fillId="0" borderId="43" xfId="17" applyNumberFormat="1" applyBorder="1" applyAlignment="1">
      <alignment/>
    </xf>
    <xf numFmtId="187" fontId="0" fillId="0" borderId="62" xfId="17" applyNumberFormat="1" applyBorder="1" applyAlignment="1">
      <alignment/>
    </xf>
    <xf numFmtId="0" fontId="3" fillId="0" borderId="27" xfId="0" applyFont="1" applyBorder="1" applyAlignment="1">
      <alignment horizontal="left"/>
    </xf>
    <xf numFmtId="0" fontId="3" fillId="0" borderId="142" xfId="0" applyFont="1" applyBorder="1" applyAlignment="1">
      <alignment horizontal="left"/>
    </xf>
    <xf numFmtId="0" fontId="3" fillId="0" borderId="37" xfId="0" applyFont="1" applyBorder="1" applyAlignment="1">
      <alignment horizontal="left"/>
    </xf>
    <xf numFmtId="176" fontId="3" fillId="0" borderId="42" xfId="0" applyNumberFormat="1" applyFont="1" applyBorder="1" applyAlignment="1">
      <alignment/>
    </xf>
    <xf numFmtId="176" fontId="3" fillId="0" borderId="43" xfId="0" applyNumberFormat="1" applyFont="1" applyBorder="1" applyAlignment="1">
      <alignment/>
    </xf>
    <xf numFmtId="176" fontId="3" fillId="0" borderId="67" xfId="0" applyNumberFormat="1" applyFont="1" applyBorder="1" applyAlignment="1">
      <alignment/>
    </xf>
    <xf numFmtId="176" fontId="3" fillId="0" borderId="142" xfId="0" applyNumberFormat="1" applyFont="1" applyBorder="1" applyAlignment="1">
      <alignment/>
    </xf>
    <xf numFmtId="0" fontId="3" fillId="0" borderId="79"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24" xfId="0" applyFont="1" applyBorder="1" applyAlignment="1">
      <alignment horizontal="center" vertical="center" shrinkToFit="1"/>
    </xf>
    <xf numFmtId="176" fontId="3" fillId="0" borderId="78" xfId="0" applyNumberFormat="1" applyFont="1" applyBorder="1" applyAlignment="1">
      <alignment/>
    </xf>
    <xf numFmtId="176" fontId="3" fillId="0" borderId="28" xfId="0" applyNumberFormat="1" applyFont="1" applyBorder="1" applyAlignment="1">
      <alignment/>
    </xf>
    <xf numFmtId="176" fontId="3" fillId="0" borderId="39" xfId="0" applyNumberFormat="1" applyFont="1" applyBorder="1" applyAlignment="1">
      <alignment/>
    </xf>
    <xf numFmtId="176" fontId="3" fillId="0" borderId="38" xfId="0" applyNumberFormat="1" applyFont="1" applyBorder="1" applyAlignment="1">
      <alignment/>
    </xf>
    <xf numFmtId="176" fontId="3" fillId="0" borderId="42" xfId="0" applyNumberFormat="1" applyFont="1" applyBorder="1" applyAlignment="1">
      <alignment/>
    </xf>
    <xf numFmtId="176" fontId="3" fillId="0" borderId="43" xfId="0" applyNumberFormat="1" applyFont="1" applyBorder="1" applyAlignment="1">
      <alignment/>
    </xf>
    <xf numFmtId="176" fontId="3" fillId="0" borderId="67" xfId="0" applyNumberFormat="1" applyFont="1" applyBorder="1" applyAlignment="1">
      <alignment/>
    </xf>
    <xf numFmtId="176" fontId="3" fillId="0" borderId="44" xfId="0" applyNumberFormat="1" applyFont="1" applyBorder="1" applyAlignment="1">
      <alignment/>
    </xf>
    <xf numFmtId="176" fontId="3" fillId="0" borderId="21" xfId="0" applyNumberFormat="1" applyFont="1" applyBorder="1" applyAlignment="1">
      <alignment horizontal="right"/>
    </xf>
    <xf numFmtId="176" fontId="3" fillId="0" borderId="22" xfId="0" applyNumberFormat="1" applyFont="1" applyBorder="1" applyAlignment="1">
      <alignment horizontal="right"/>
    </xf>
    <xf numFmtId="176" fontId="3" fillId="0" borderId="54" xfId="0" applyNumberFormat="1" applyFont="1" applyBorder="1" applyAlignment="1">
      <alignment horizontal="right"/>
    </xf>
    <xf numFmtId="179" fontId="3" fillId="0" borderId="79" xfId="0" applyNumberFormat="1" applyFont="1" applyBorder="1" applyAlignment="1">
      <alignment/>
    </xf>
    <xf numFmtId="176" fontId="3" fillId="0" borderId="37" xfId="0" applyNumberFormat="1" applyFont="1" applyBorder="1" applyAlignment="1">
      <alignment/>
    </xf>
    <xf numFmtId="179" fontId="3" fillId="0" borderId="142" xfId="0" applyNumberFormat="1" applyFont="1" applyBorder="1" applyAlignment="1">
      <alignment/>
    </xf>
    <xf numFmtId="179" fontId="3" fillId="0" borderId="41" xfId="0" applyNumberFormat="1" applyFont="1" applyBorder="1" applyAlignment="1">
      <alignment/>
    </xf>
    <xf numFmtId="176" fontId="3" fillId="0" borderId="0" xfId="0" applyNumberFormat="1" applyFont="1" applyFill="1" applyAlignment="1">
      <alignment horizontal="right"/>
    </xf>
    <xf numFmtId="176" fontId="3" fillId="0" borderId="24" xfId="0" applyNumberFormat="1" applyFont="1" applyBorder="1" applyAlignment="1">
      <alignment/>
    </xf>
    <xf numFmtId="176" fontId="3" fillId="0" borderId="79" xfId="0" applyNumberFormat="1" applyFont="1" applyBorder="1" applyAlignment="1">
      <alignment/>
    </xf>
    <xf numFmtId="176" fontId="3" fillId="0" borderId="23" xfId="0" applyNumberFormat="1" applyFont="1" applyBorder="1" applyAlignment="1">
      <alignment/>
    </xf>
    <xf numFmtId="0" fontId="3" fillId="0" borderId="25" xfId="0" applyFont="1" applyBorder="1" applyAlignment="1">
      <alignment horizontal="left" vertical="center" shrinkToFit="1"/>
    </xf>
    <xf numFmtId="0" fontId="3" fillId="0" borderId="79"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142" xfId="0" applyFont="1" applyBorder="1" applyAlignment="1">
      <alignment horizontal="left" vertical="center" shrinkToFit="1"/>
    </xf>
    <xf numFmtId="176" fontId="3" fillId="0" borderId="38" xfId="0" applyNumberFormat="1" applyFont="1" applyBorder="1" applyAlignment="1">
      <alignment horizontal="right"/>
    </xf>
    <xf numFmtId="176" fontId="3" fillId="0" borderId="28" xfId="0" applyNumberFormat="1" applyFont="1" applyBorder="1" applyAlignment="1">
      <alignment horizontal="right"/>
    </xf>
    <xf numFmtId="176" fontId="3" fillId="0" borderId="39" xfId="0" applyNumberFormat="1" applyFont="1" applyBorder="1" applyAlignment="1">
      <alignment horizontal="right"/>
    </xf>
    <xf numFmtId="0" fontId="3" fillId="0" borderId="158" xfId="0" applyFont="1" applyBorder="1" applyAlignment="1">
      <alignment horizontal="center" vertical="center"/>
    </xf>
    <xf numFmtId="0" fontId="3" fillId="0" borderId="133" xfId="0" applyFont="1" applyBorder="1" applyAlignment="1">
      <alignment horizontal="center" vertical="center"/>
    </xf>
    <xf numFmtId="0" fontId="3" fillId="0" borderId="162" xfId="0" applyFont="1" applyBorder="1" applyAlignment="1">
      <alignment horizontal="center" vertical="center"/>
    </xf>
    <xf numFmtId="0" fontId="3" fillId="0" borderId="48" xfId="0" applyFont="1" applyBorder="1" applyAlignment="1">
      <alignment horizontal="center" vertical="center"/>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65"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50" xfId="0" applyFont="1" applyBorder="1" applyAlignment="1">
      <alignment horizontal="center" vertical="center"/>
    </xf>
    <xf numFmtId="0" fontId="3" fillId="0" borderId="169" xfId="0" applyFont="1" applyBorder="1" applyAlignment="1">
      <alignment horizontal="center" vertical="center"/>
    </xf>
    <xf numFmtId="0" fontId="3" fillId="0" borderId="43" xfId="0" applyFont="1" applyBorder="1" applyAlignment="1">
      <alignment horizontal="left" vertical="center"/>
    </xf>
    <xf numFmtId="0" fontId="3" fillId="0" borderId="67" xfId="0" applyFont="1" applyBorder="1" applyAlignment="1">
      <alignment horizontal="left" vertical="center"/>
    </xf>
    <xf numFmtId="0" fontId="3" fillId="0" borderId="46" xfId="0" applyFont="1" applyBorder="1" applyAlignment="1">
      <alignment horizontal="left" vertical="center"/>
    </xf>
    <xf numFmtId="0" fontId="3" fillId="0" borderId="51" xfId="0" applyFont="1" applyBorder="1" applyAlignment="1">
      <alignment horizontal="left" vertical="center"/>
    </xf>
    <xf numFmtId="0" fontId="3" fillId="0" borderId="38" xfId="0" applyFont="1" applyBorder="1" applyAlignment="1">
      <alignment vertical="center"/>
    </xf>
    <xf numFmtId="0" fontId="3" fillId="0" borderId="28" xfId="0" applyFont="1" applyBorder="1" applyAlignment="1">
      <alignment vertical="center"/>
    </xf>
    <xf numFmtId="0" fontId="3" fillId="0" borderId="39" xfId="0" applyFont="1" applyBorder="1" applyAlignment="1">
      <alignment vertical="center"/>
    </xf>
    <xf numFmtId="0" fontId="3" fillId="0" borderId="79" xfId="0" applyFont="1" applyBorder="1" applyAlignment="1">
      <alignment horizontal="left" vertical="center" indent="1"/>
    </xf>
    <xf numFmtId="0" fontId="3" fillId="0" borderId="23" xfId="0" applyFont="1" applyBorder="1" applyAlignment="1">
      <alignment horizontal="left" vertical="center" indent="1"/>
    </xf>
    <xf numFmtId="0" fontId="3" fillId="0" borderId="41" xfId="0" applyFont="1" applyBorder="1" applyAlignment="1">
      <alignment horizontal="left" vertical="center" indent="1"/>
    </xf>
    <xf numFmtId="0" fontId="3" fillId="0" borderId="24" xfId="0" applyFont="1" applyBorder="1" applyAlignment="1">
      <alignment horizontal="left" vertical="center" indent="1"/>
    </xf>
    <xf numFmtId="0" fontId="3" fillId="0" borderId="142" xfId="0" applyFont="1" applyBorder="1" applyAlignment="1">
      <alignment horizontal="left" vertical="center" indent="1"/>
    </xf>
    <xf numFmtId="0" fontId="3" fillId="0" borderId="37"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73" xfId="0" applyFont="1" applyBorder="1" applyAlignment="1">
      <alignment horizontal="left" vertical="center" indent="1"/>
    </xf>
    <xf numFmtId="0" fontId="3" fillId="0" borderId="9" xfId="0" applyFont="1" applyBorder="1" applyAlignment="1">
      <alignment horizontal="left" vertical="center" indent="1"/>
    </xf>
    <xf numFmtId="0" fontId="3" fillId="0" borderId="0" xfId="0" applyFont="1" applyBorder="1" applyAlignment="1">
      <alignment horizontal="left" vertical="center" indent="1"/>
    </xf>
    <xf numFmtId="0" fontId="3" fillId="0" borderId="165" xfId="0" applyFont="1" applyBorder="1" applyAlignment="1">
      <alignment horizontal="left" vertical="center" indent="1"/>
    </xf>
    <xf numFmtId="0" fontId="3" fillId="0" borderId="175" xfId="0" applyFont="1" applyBorder="1" applyAlignment="1">
      <alignment horizontal="left" vertical="center" indent="1"/>
    </xf>
    <xf numFmtId="0" fontId="3" fillId="0" borderId="46" xfId="0" applyFont="1" applyBorder="1" applyAlignment="1">
      <alignment horizontal="left" vertical="center" indent="1"/>
    </xf>
    <xf numFmtId="0" fontId="3" fillId="0" borderId="49" xfId="0" applyFont="1" applyBorder="1" applyAlignment="1">
      <alignment horizontal="left" vertical="center" indent="1"/>
    </xf>
    <xf numFmtId="0" fontId="3" fillId="0" borderId="36" xfId="0" applyFont="1" applyBorder="1" applyAlignment="1">
      <alignment horizontal="left" vertical="center" indent="1"/>
    </xf>
    <xf numFmtId="0" fontId="3" fillId="0" borderId="30" xfId="0" applyFont="1" applyBorder="1" applyAlignment="1">
      <alignment horizontal="left" vertical="center" indent="1"/>
    </xf>
    <xf numFmtId="0" fontId="3" fillId="0" borderId="50" xfId="0" applyFont="1" applyBorder="1" applyAlignment="1">
      <alignment horizontal="left" vertical="center" indent="1"/>
    </xf>
    <xf numFmtId="0" fontId="3" fillId="0" borderId="4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0" xfId="0" applyFont="1" applyBorder="1" applyAlignment="1">
      <alignment horizontal="center" vertical="center" wrapText="1"/>
    </xf>
    <xf numFmtId="49" fontId="3" fillId="0" borderId="41" xfId="0" applyNumberFormat="1" applyFont="1" applyBorder="1" applyAlignment="1">
      <alignment horizontal="right" vertical="center"/>
    </xf>
    <xf numFmtId="0" fontId="3" fillId="0" borderId="67" xfId="0" applyFont="1" applyBorder="1" applyAlignment="1">
      <alignment vertical="center"/>
    </xf>
    <xf numFmtId="0" fontId="3" fillId="0" borderId="14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54" xfId="0" applyFont="1" applyBorder="1" applyAlignment="1">
      <alignment vertical="center"/>
    </xf>
    <xf numFmtId="0" fontId="3" fillId="0" borderId="41" xfId="0" applyFont="1" applyBorder="1" applyAlignment="1">
      <alignment horizontal="center" vertical="center" wrapText="1"/>
    </xf>
    <xf numFmtId="0" fontId="3" fillId="0" borderId="24" xfId="0" applyFont="1" applyBorder="1" applyAlignment="1">
      <alignment horizontal="center" vertical="center" wrapText="1"/>
    </xf>
    <xf numFmtId="49" fontId="3" fillId="0" borderId="24" xfId="0" applyNumberFormat="1" applyFont="1" applyBorder="1" applyAlignment="1">
      <alignment horizontal="right" vertical="center"/>
    </xf>
    <xf numFmtId="49" fontId="3" fillId="0" borderId="142" xfId="0" applyNumberFormat="1" applyFont="1" applyBorder="1" applyAlignment="1">
      <alignment horizontal="right" vertical="center"/>
    </xf>
    <xf numFmtId="187" fontId="3" fillId="0" borderId="38" xfId="17" applyNumberFormat="1" applyFont="1" applyBorder="1" applyAlignment="1">
      <alignment/>
    </xf>
    <xf numFmtId="187" fontId="0" fillId="0" borderId="28" xfId="17" applyNumberFormat="1" applyBorder="1" applyAlignment="1">
      <alignment/>
    </xf>
    <xf numFmtId="187" fontId="0" fillId="0" borderId="61" xfId="17" applyNumberFormat="1" applyBorder="1" applyAlignment="1">
      <alignment/>
    </xf>
    <xf numFmtId="187" fontId="3" fillId="0" borderId="160" xfId="0" applyNumberFormat="1" applyFont="1" applyBorder="1" applyAlignment="1">
      <alignment/>
    </xf>
    <xf numFmtId="187" fontId="3" fillId="0" borderId="133" xfId="0" applyNumberFormat="1" applyFont="1" applyBorder="1" applyAlignment="1">
      <alignment/>
    </xf>
    <xf numFmtId="187" fontId="3" fillId="0" borderId="162" xfId="0" applyNumberFormat="1" applyFont="1" applyBorder="1" applyAlignment="1">
      <alignment/>
    </xf>
    <xf numFmtId="187" fontId="3" fillId="0" borderId="169" xfId="0" applyNumberFormat="1" applyFont="1" applyBorder="1" applyAlignment="1">
      <alignment/>
    </xf>
    <xf numFmtId="179" fontId="3" fillId="0" borderId="160" xfId="0" applyNumberFormat="1" applyFont="1" applyBorder="1" applyAlignment="1">
      <alignment/>
    </xf>
    <xf numFmtId="179" fontId="3" fillId="0" borderId="133" xfId="0" applyNumberFormat="1" applyFont="1" applyBorder="1" applyAlignment="1">
      <alignment/>
    </xf>
    <xf numFmtId="179" fontId="3" fillId="0" borderId="169" xfId="0" applyNumberFormat="1" applyFont="1" applyBorder="1" applyAlignment="1">
      <alignment/>
    </xf>
    <xf numFmtId="187" fontId="3" fillId="0" borderId="41" xfId="0" applyNumberFormat="1" applyFont="1" applyBorder="1" applyAlignment="1">
      <alignment/>
    </xf>
    <xf numFmtId="176" fontId="3" fillId="0" borderId="160" xfId="0" applyNumberFormat="1" applyFont="1" applyBorder="1" applyAlignment="1">
      <alignment/>
    </xf>
    <xf numFmtId="176" fontId="3" fillId="0" borderId="133" xfId="0" applyNumberFormat="1" applyFont="1" applyBorder="1" applyAlignment="1">
      <alignment/>
    </xf>
    <xf numFmtId="176" fontId="3" fillId="0" borderId="169" xfId="0" applyNumberFormat="1" applyFont="1" applyBorder="1" applyAlignment="1">
      <alignment/>
    </xf>
    <xf numFmtId="0" fontId="3" fillId="0" borderId="12" xfId="0" applyFont="1" applyBorder="1" applyAlignment="1">
      <alignment horizontal="center" vertical="center"/>
    </xf>
    <xf numFmtId="0" fontId="3" fillId="0" borderId="173" xfId="0" applyFont="1" applyBorder="1" applyAlignment="1">
      <alignment horizontal="center" vertical="center"/>
    </xf>
    <xf numFmtId="176" fontId="3" fillId="0" borderId="19" xfId="0" applyNumberFormat="1" applyFont="1" applyBorder="1" applyAlignment="1">
      <alignment/>
    </xf>
    <xf numFmtId="176" fontId="3" fillId="0" borderId="22" xfId="0" applyNumberFormat="1" applyFont="1" applyBorder="1" applyAlignment="1">
      <alignment/>
    </xf>
    <xf numFmtId="176" fontId="3" fillId="0" borderId="54" xfId="0" applyNumberFormat="1" applyFont="1" applyBorder="1" applyAlignment="1">
      <alignment/>
    </xf>
    <xf numFmtId="49" fontId="3" fillId="0" borderId="175" xfId="0" applyNumberFormat="1" applyFont="1" applyBorder="1" applyAlignment="1">
      <alignment horizontal="left" vertical="center" wrapText="1" indent="1"/>
    </xf>
    <xf numFmtId="49" fontId="3" fillId="0" borderId="46" xfId="0" applyNumberFormat="1" applyFont="1" applyBorder="1" applyAlignment="1">
      <alignment horizontal="left" vertical="center" wrapText="1" indent="1"/>
    </xf>
    <xf numFmtId="49" fontId="3" fillId="0" borderId="49" xfId="0" applyNumberFormat="1" applyFont="1" applyBorder="1" applyAlignment="1">
      <alignment horizontal="left" vertical="center" wrapText="1" indent="1"/>
    </xf>
    <xf numFmtId="49" fontId="3" fillId="0" borderId="9"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165" xfId="0" applyNumberFormat="1" applyFont="1" applyBorder="1" applyAlignment="1">
      <alignment horizontal="left" vertical="center" wrapText="1" indent="1"/>
    </xf>
    <xf numFmtId="49" fontId="3" fillId="0" borderId="66" xfId="0" applyNumberFormat="1" applyFont="1" applyBorder="1" applyAlignment="1">
      <alignment horizontal="right" vertical="center" wrapText="1"/>
    </xf>
    <xf numFmtId="49" fontId="3" fillId="0" borderId="47" xfId="0" applyNumberFormat="1" applyFont="1" applyBorder="1" applyAlignment="1">
      <alignment horizontal="right" vertical="center" wrapText="1"/>
    </xf>
    <xf numFmtId="49" fontId="3" fillId="0" borderId="37" xfId="0" applyNumberFormat="1" applyFont="1" applyBorder="1" applyAlignment="1">
      <alignment horizontal="right" vertical="center"/>
    </xf>
    <xf numFmtId="0" fontId="3" fillId="0" borderId="38"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75" xfId="0" applyFont="1" applyBorder="1" applyAlignment="1">
      <alignment horizontal="center" vertical="center"/>
    </xf>
    <xf numFmtId="0" fontId="0" fillId="0" borderId="46" xfId="0" applyBorder="1" applyAlignment="1">
      <alignment/>
    </xf>
    <xf numFmtId="0" fontId="0" fillId="0" borderId="49" xfId="0" applyBorder="1" applyAlignment="1">
      <alignment/>
    </xf>
    <xf numFmtId="0" fontId="0" fillId="0" borderId="36" xfId="0" applyBorder="1" applyAlignment="1">
      <alignment/>
    </xf>
    <xf numFmtId="0" fontId="0" fillId="0" borderId="30" xfId="0" applyBorder="1" applyAlignment="1">
      <alignment/>
    </xf>
    <xf numFmtId="0" fontId="0" fillId="0" borderId="50" xfId="0" applyBorder="1" applyAlignment="1">
      <alignment/>
    </xf>
    <xf numFmtId="187" fontId="3" fillId="0" borderId="21" xfId="17" applyNumberFormat="1" applyFont="1" applyBorder="1" applyAlignment="1">
      <alignment/>
    </xf>
    <xf numFmtId="187" fontId="0" fillId="0" borderId="22" xfId="17" applyNumberFormat="1" applyBorder="1" applyAlignment="1">
      <alignment/>
    </xf>
    <xf numFmtId="187" fontId="0" fillId="0" borderId="31" xfId="17" applyNumberFormat="1" applyBorder="1" applyAlignment="1">
      <alignment/>
    </xf>
    <xf numFmtId="0" fontId="3" fillId="0" borderId="159" xfId="0" applyFont="1" applyFill="1" applyBorder="1" applyAlignment="1">
      <alignment horizontal="center" vertical="center" shrinkToFit="1"/>
    </xf>
    <xf numFmtId="0" fontId="3" fillId="0" borderId="170" xfId="0" applyFont="1" applyFill="1" applyBorder="1" applyAlignment="1">
      <alignment horizontal="center" vertical="center" shrinkToFit="1"/>
    </xf>
    <xf numFmtId="0" fontId="3" fillId="0" borderId="28" xfId="0" applyFont="1" applyBorder="1" applyAlignment="1">
      <alignment horizontal="center" vertical="center"/>
    </xf>
    <xf numFmtId="0" fontId="3" fillId="0" borderId="61" xfId="0" applyFont="1" applyBorder="1" applyAlignment="1">
      <alignment horizontal="center" vertical="center"/>
    </xf>
    <xf numFmtId="0" fontId="3" fillId="0" borderId="158" xfId="0"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169" xfId="0" applyFont="1" applyBorder="1" applyAlignment="1">
      <alignment horizontal="center" vertical="center" shrinkToFit="1"/>
    </xf>
    <xf numFmtId="0" fontId="3" fillId="0" borderId="159" xfId="0" applyFont="1" applyBorder="1" applyAlignment="1">
      <alignment horizontal="center" vertical="center" shrinkToFit="1"/>
    </xf>
    <xf numFmtId="0" fontId="3" fillId="0" borderId="170" xfId="0" applyFont="1" applyBorder="1" applyAlignment="1">
      <alignment horizontal="center" vertical="center" shrinkToFit="1"/>
    </xf>
    <xf numFmtId="0" fontId="3" fillId="0" borderId="3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76" xfId="0" applyFont="1" applyBorder="1" applyAlignment="1">
      <alignment vertical="center" wrapText="1"/>
    </xf>
    <xf numFmtId="0" fontId="3" fillId="0" borderId="177" xfId="0" applyFont="1" applyBorder="1" applyAlignment="1">
      <alignment vertical="center"/>
    </xf>
    <xf numFmtId="0" fontId="3" fillId="0" borderId="178" xfId="0" applyFont="1" applyBorder="1" applyAlignment="1">
      <alignment vertical="center"/>
    </xf>
    <xf numFmtId="0" fontId="3" fillId="0" borderId="179" xfId="0" applyFont="1" applyBorder="1" applyAlignment="1">
      <alignment vertical="center"/>
    </xf>
    <xf numFmtId="0" fontId="3" fillId="0" borderId="180" xfId="0" applyFont="1" applyBorder="1" applyAlignment="1">
      <alignment vertical="center"/>
    </xf>
    <xf numFmtId="0" fontId="3" fillId="0" borderId="181" xfId="0" applyFont="1" applyBorder="1" applyAlignment="1">
      <alignment vertical="center"/>
    </xf>
    <xf numFmtId="0" fontId="3" fillId="0" borderId="39" xfId="0" applyFont="1" applyBorder="1" applyAlignment="1">
      <alignment horizontal="center" vertical="center" wrapText="1"/>
    </xf>
    <xf numFmtId="0" fontId="3" fillId="0" borderId="41" xfId="0" applyFont="1" applyBorder="1" applyAlignment="1">
      <alignment horizontal="center" vertical="center"/>
    </xf>
    <xf numFmtId="0" fontId="3" fillId="0" borderId="24" xfId="0" applyFont="1" applyBorder="1" applyAlignment="1">
      <alignment horizontal="center" vertical="center"/>
    </xf>
    <xf numFmtId="0" fontId="3" fillId="0" borderId="28" xfId="0" applyFont="1" applyBorder="1" applyAlignment="1">
      <alignment horizontal="left" vertical="center"/>
    </xf>
    <xf numFmtId="0" fontId="3" fillId="0" borderId="39" xfId="0" applyFont="1" applyBorder="1" applyAlignment="1">
      <alignment horizontal="left" vertical="center"/>
    </xf>
    <xf numFmtId="0" fontId="3" fillId="0" borderId="142" xfId="0" applyFont="1" applyBorder="1" applyAlignment="1">
      <alignment horizontal="center" vertical="center" shrinkToFit="1"/>
    </xf>
    <xf numFmtId="0" fontId="3" fillId="0" borderId="37" xfId="0" applyFont="1" applyBorder="1" applyAlignment="1">
      <alignment horizontal="center" vertical="center" shrinkToFit="1"/>
    </xf>
    <xf numFmtId="49" fontId="3" fillId="0" borderId="44" xfId="0" applyNumberFormat="1" applyFont="1" applyBorder="1" applyAlignment="1">
      <alignment horizontal="right" vertical="center"/>
    </xf>
    <xf numFmtId="49" fontId="3" fillId="0" borderId="43" xfId="0" applyNumberFormat="1" applyFont="1" applyBorder="1" applyAlignment="1">
      <alignment horizontal="righ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0" fontId="3" fillId="0" borderId="46" xfId="0" applyFont="1" applyBorder="1" applyAlignment="1">
      <alignment vertical="center"/>
    </xf>
    <xf numFmtId="0" fontId="3" fillId="0" borderId="51" xfId="0" applyFont="1" applyBorder="1" applyAlignment="1">
      <alignment vertical="center"/>
    </xf>
    <xf numFmtId="0" fontId="3" fillId="0" borderId="12" xfId="0" applyFont="1" applyBorder="1" applyAlignment="1">
      <alignment vertical="center"/>
    </xf>
    <xf numFmtId="0" fontId="3" fillId="0" borderId="69" xfId="0" applyFont="1" applyBorder="1" applyAlignment="1">
      <alignment vertical="center"/>
    </xf>
    <xf numFmtId="0" fontId="3" fillId="0" borderId="43" xfId="0" applyFont="1" applyBorder="1" applyAlignment="1">
      <alignment vertical="center"/>
    </xf>
    <xf numFmtId="0" fontId="3" fillId="0" borderId="159" xfId="0" applyFont="1" applyBorder="1" applyAlignment="1">
      <alignment horizontal="center" vertical="center"/>
    </xf>
    <xf numFmtId="0" fontId="3" fillId="0" borderId="170" xfId="0" applyFont="1" applyBorder="1" applyAlignment="1">
      <alignment horizontal="center" vertical="center"/>
    </xf>
    <xf numFmtId="0" fontId="3" fillId="0" borderId="14" xfId="0" applyFont="1" applyBorder="1" applyAlignment="1">
      <alignment horizontal="left" vertical="center" indent="1"/>
    </xf>
    <xf numFmtId="0" fontId="3" fillId="0" borderId="10" xfId="0" applyFont="1" applyBorder="1" applyAlignment="1">
      <alignment horizontal="left" vertical="center" indent="1"/>
    </xf>
    <xf numFmtId="0" fontId="3" fillId="0" borderId="58" xfId="0" applyFont="1" applyBorder="1" applyAlignment="1">
      <alignment horizontal="left" vertical="center" indent="1"/>
    </xf>
    <xf numFmtId="0" fontId="3" fillId="0" borderId="158" xfId="0" applyFont="1" applyBorder="1" applyAlignment="1">
      <alignment horizontal="left" vertical="center" indent="1" shrinkToFit="1"/>
    </xf>
    <xf numFmtId="0" fontId="3" fillId="0" borderId="133" xfId="0" applyFont="1" applyBorder="1" applyAlignment="1">
      <alignment horizontal="left" vertical="center" indent="1" shrinkToFit="1"/>
    </xf>
    <xf numFmtId="0" fontId="3" fillId="0" borderId="169" xfId="0" applyFont="1" applyBorder="1" applyAlignment="1">
      <alignment horizontal="left" vertical="center" indent="1" shrinkToFit="1"/>
    </xf>
    <xf numFmtId="0" fontId="3" fillId="0" borderId="41"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52" xfId="0" applyFont="1" applyBorder="1" applyAlignment="1">
      <alignment vertical="center" wrapText="1"/>
    </xf>
    <xf numFmtId="0" fontId="3" fillId="0" borderId="12" xfId="0" applyFont="1" applyBorder="1" applyAlignment="1">
      <alignment vertical="center" wrapText="1"/>
    </xf>
    <xf numFmtId="0" fontId="3" fillId="0" borderId="69" xfId="0" applyFont="1" applyBorder="1" applyAlignment="1">
      <alignment vertical="center" wrapText="1"/>
    </xf>
    <xf numFmtId="0" fontId="3" fillId="0" borderId="22" xfId="0" applyFont="1" applyBorder="1" applyAlignment="1">
      <alignment horizontal="center" vertical="center"/>
    </xf>
    <xf numFmtId="0" fontId="3" fillId="0" borderId="54" xfId="0" applyFont="1" applyBorder="1" applyAlignment="1">
      <alignment horizontal="center" vertical="center"/>
    </xf>
    <xf numFmtId="0" fontId="3" fillId="0" borderId="40" xfId="0" applyFont="1" applyBorder="1" applyAlignment="1">
      <alignment shrinkToFit="1"/>
    </xf>
    <xf numFmtId="0" fontId="3" fillId="0" borderId="172" xfId="0" applyFont="1" applyBorder="1" applyAlignment="1">
      <alignment shrinkToFit="1"/>
    </xf>
    <xf numFmtId="0" fontId="3" fillId="0" borderId="60" xfId="0" applyFont="1" applyBorder="1" applyAlignment="1">
      <alignment horizontal="left"/>
    </xf>
    <xf numFmtId="0" fontId="3" fillId="0" borderId="41" xfId="0" applyFont="1" applyBorder="1" applyAlignment="1">
      <alignment horizontal="left"/>
    </xf>
    <xf numFmtId="0" fontId="3" fillId="0" borderId="24" xfId="0" applyFont="1" applyBorder="1" applyAlignment="1">
      <alignment horizontal="left"/>
    </xf>
    <xf numFmtId="176" fontId="3" fillId="0" borderId="68" xfId="0" applyNumberFormat="1" applyFont="1" applyBorder="1" applyAlignment="1">
      <alignment/>
    </xf>
    <xf numFmtId="176" fontId="3" fillId="0" borderId="12" xfId="0" applyNumberFormat="1" applyFont="1" applyBorder="1" applyAlignment="1">
      <alignment/>
    </xf>
    <xf numFmtId="176" fontId="3" fillId="0" borderId="69" xfId="0" applyNumberFormat="1" applyFont="1" applyBorder="1" applyAlignment="1">
      <alignment/>
    </xf>
    <xf numFmtId="0" fontId="3" fillId="0" borderId="16" xfId="0" applyFont="1" applyBorder="1" applyAlignment="1">
      <alignment horizontal="left"/>
    </xf>
    <xf numFmtId="0" fontId="3" fillId="0" borderId="17" xfId="0" applyFont="1" applyBorder="1" applyAlignment="1">
      <alignment horizontal="left"/>
    </xf>
    <xf numFmtId="0" fontId="3" fillId="0" borderId="35" xfId="0" applyFont="1" applyBorder="1" applyAlignment="1">
      <alignment horizontal="left"/>
    </xf>
    <xf numFmtId="0" fontId="3" fillId="0" borderId="38" xfId="0" applyFont="1" applyBorder="1" applyAlignment="1">
      <alignment shrinkToFit="1"/>
    </xf>
    <xf numFmtId="0" fontId="3" fillId="0" borderId="28" xfId="0" applyFont="1" applyBorder="1" applyAlignment="1">
      <alignment shrinkToFit="1"/>
    </xf>
    <xf numFmtId="0" fontId="3" fillId="0" borderId="61" xfId="0" applyFont="1" applyBorder="1" applyAlignment="1">
      <alignment shrinkToFit="1"/>
    </xf>
    <xf numFmtId="0" fontId="3" fillId="0" borderId="44" xfId="0" applyFont="1" applyBorder="1" applyAlignment="1">
      <alignment shrinkToFit="1"/>
    </xf>
    <xf numFmtId="0" fontId="3" fillId="0" borderId="43" xfId="0" applyFont="1" applyBorder="1" applyAlignment="1">
      <alignment shrinkToFit="1"/>
    </xf>
    <xf numFmtId="0" fontId="3" fillId="0" borderId="62" xfId="0" applyFont="1" applyBorder="1" applyAlignment="1">
      <alignment shrinkToFit="1"/>
    </xf>
    <xf numFmtId="0" fontId="3" fillId="0" borderId="41" xfId="0" applyFont="1" applyBorder="1" applyAlignment="1">
      <alignment shrinkToFit="1"/>
    </xf>
    <xf numFmtId="0" fontId="3" fillId="0" borderId="24" xfId="0" applyFont="1" applyBorder="1" applyAlignment="1">
      <alignment shrinkToFit="1"/>
    </xf>
    <xf numFmtId="0" fontId="3" fillId="0" borderId="78" xfId="0" applyFont="1" applyBorder="1" applyAlignment="1">
      <alignment shrinkToFit="1"/>
    </xf>
    <xf numFmtId="0" fontId="3" fillId="0" borderId="68" xfId="0" applyFont="1" applyBorder="1" applyAlignment="1">
      <alignment horizontal="center"/>
    </xf>
    <xf numFmtId="0" fontId="3" fillId="0" borderId="12" xfId="0" applyFont="1" applyBorder="1" applyAlignment="1">
      <alignment horizontal="center"/>
    </xf>
    <xf numFmtId="0" fontId="3" fillId="0" borderId="173" xfId="0" applyFont="1" applyBorder="1" applyAlignment="1">
      <alignment horizontal="center"/>
    </xf>
    <xf numFmtId="0" fontId="3" fillId="0" borderId="48" xfId="0" applyFont="1" applyBorder="1" applyAlignment="1">
      <alignment/>
    </xf>
    <xf numFmtId="0" fontId="3" fillId="0" borderId="22" xfId="0" applyFont="1" applyBorder="1" applyAlignment="1">
      <alignment/>
    </xf>
    <xf numFmtId="0" fontId="3" fillId="0" borderId="31" xfId="0" applyFont="1" applyBorder="1" applyAlignment="1">
      <alignment/>
    </xf>
    <xf numFmtId="176" fontId="3" fillId="0" borderId="78" xfId="0" applyNumberFormat="1" applyFont="1" applyBorder="1" applyAlignment="1">
      <alignment/>
    </xf>
    <xf numFmtId="176" fontId="3" fillId="0" borderId="28" xfId="0" applyNumberFormat="1" applyFont="1" applyBorder="1" applyAlignment="1">
      <alignment/>
    </xf>
    <xf numFmtId="176" fontId="3" fillId="0" borderId="35" xfId="0" applyNumberFormat="1" applyFont="1" applyBorder="1" applyAlignment="1">
      <alignment/>
    </xf>
    <xf numFmtId="176" fontId="3" fillId="0" borderId="40" xfId="0" applyNumberFormat="1" applyFont="1" applyBorder="1" applyAlignment="1">
      <alignment/>
    </xf>
    <xf numFmtId="176" fontId="3" fillId="0" borderId="172" xfId="0" applyNumberFormat="1" applyFont="1" applyBorder="1" applyAlignment="1">
      <alignment/>
    </xf>
    <xf numFmtId="176" fontId="3" fillId="0" borderId="159" xfId="0" applyNumberFormat="1" applyFont="1" applyBorder="1" applyAlignment="1">
      <alignment/>
    </xf>
    <xf numFmtId="176" fontId="3" fillId="0" borderId="170" xfId="0" applyNumberFormat="1" applyFont="1" applyBorder="1" applyAlignment="1">
      <alignment/>
    </xf>
    <xf numFmtId="49" fontId="3" fillId="0" borderId="38" xfId="0" applyNumberFormat="1" applyFont="1" applyBorder="1" applyAlignment="1">
      <alignment horizontal="right" vertical="center"/>
    </xf>
    <xf numFmtId="49" fontId="3" fillId="0" borderId="28" xfId="0" applyNumberFormat="1" applyFont="1" applyBorder="1" applyAlignment="1">
      <alignment horizontal="right" vertical="center"/>
    </xf>
    <xf numFmtId="176" fontId="3" fillId="0" borderId="20" xfId="0" applyNumberFormat="1" applyFont="1" applyBorder="1" applyAlignment="1">
      <alignment/>
    </xf>
    <xf numFmtId="176" fontId="3" fillId="0" borderId="10" xfId="0" applyNumberFormat="1" applyFont="1" applyBorder="1" applyAlignment="1">
      <alignment/>
    </xf>
    <xf numFmtId="176" fontId="3" fillId="0" borderId="52" xfId="0" applyNumberFormat="1" applyFont="1" applyBorder="1" applyAlignment="1">
      <alignment/>
    </xf>
    <xf numFmtId="176" fontId="3" fillId="0" borderId="11" xfId="0" applyNumberFormat="1" applyFont="1" applyBorder="1" applyAlignment="1">
      <alignment horizontal="right"/>
    </xf>
    <xf numFmtId="176" fontId="3" fillId="0" borderId="12" xfId="0" applyNumberFormat="1" applyFont="1" applyBorder="1" applyAlignment="1">
      <alignment horizontal="right"/>
    </xf>
    <xf numFmtId="176" fontId="3" fillId="0" borderId="69" xfId="0" applyNumberFormat="1" applyFont="1" applyBorder="1" applyAlignment="1">
      <alignment horizontal="right"/>
    </xf>
    <xf numFmtId="176" fontId="3" fillId="0" borderId="14" xfId="0" applyNumberFormat="1" applyFont="1" applyBorder="1" applyAlignment="1">
      <alignment horizontal="right"/>
    </xf>
    <xf numFmtId="176" fontId="3" fillId="0" borderId="10" xfId="0" applyNumberFormat="1" applyFont="1" applyBorder="1" applyAlignment="1">
      <alignment horizontal="right"/>
    </xf>
    <xf numFmtId="176" fontId="3" fillId="0" borderId="52" xfId="0" applyNumberFormat="1" applyFont="1" applyBorder="1" applyAlignment="1">
      <alignment horizontal="right"/>
    </xf>
    <xf numFmtId="179" fontId="3" fillId="0" borderId="17" xfId="0" applyNumberFormat="1" applyFont="1" applyBorder="1" applyAlignment="1">
      <alignment/>
    </xf>
    <xf numFmtId="179" fontId="3" fillId="0" borderId="40" xfId="0" applyNumberFormat="1" applyFont="1" applyBorder="1" applyAlignment="1">
      <alignment/>
    </xf>
    <xf numFmtId="176" fontId="3" fillId="0" borderId="158" xfId="0" applyNumberFormat="1" applyFont="1" applyBorder="1" applyAlignment="1">
      <alignment/>
    </xf>
    <xf numFmtId="49" fontId="3" fillId="0" borderId="175" xfId="0" applyNumberFormat="1" applyFont="1" applyBorder="1" applyAlignment="1">
      <alignment vertical="center" wrapText="1"/>
    </xf>
    <xf numFmtId="49" fontId="3" fillId="0" borderId="46" xfId="0" applyNumberFormat="1" applyFont="1" applyBorder="1" applyAlignment="1">
      <alignment vertical="center" wrapText="1"/>
    </xf>
    <xf numFmtId="49" fontId="3" fillId="0" borderId="51"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66" xfId="0" applyNumberFormat="1" applyFont="1" applyBorder="1" applyAlignment="1">
      <alignment horizontal="right" vertical="center" shrinkToFit="1"/>
    </xf>
    <xf numFmtId="0" fontId="3" fillId="0" borderId="158" xfId="0" applyFont="1" applyBorder="1" applyAlignment="1">
      <alignment horizontal="center"/>
    </xf>
    <xf numFmtId="0" fontId="3" fillId="0" borderId="133" xfId="0" applyFont="1" applyBorder="1" applyAlignment="1">
      <alignment horizontal="center"/>
    </xf>
    <xf numFmtId="0" fontId="3" fillId="0" borderId="162" xfId="0" applyFont="1" applyBorder="1" applyAlignment="1">
      <alignment horizontal="center"/>
    </xf>
    <xf numFmtId="0" fontId="3" fillId="0" borderId="26" xfId="0" applyFont="1" applyBorder="1" applyAlignment="1">
      <alignment horizontal="left"/>
    </xf>
    <xf numFmtId="0" fontId="3" fillId="0" borderId="25" xfId="0" applyFont="1" applyBorder="1" applyAlignment="1">
      <alignment horizontal="left"/>
    </xf>
    <xf numFmtId="0" fontId="3" fillId="0" borderId="79" xfId="0" applyFont="1" applyBorder="1" applyAlignment="1">
      <alignment horizontal="left"/>
    </xf>
    <xf numFmtId="0" fontId="3" fillId="0" borderId="23" xfId="0" applyFont="1" applyBorder="1" applyAlignment="1">
      <alignment horizontal="left"/>
    </xf>
    <xf numFmtId="49" fontId="3" fillId="0" borderId="51" xfId="0" applyNumberFormat="1" applyFont="1" applyBorder="1" applyAlignment="1">
      <alignment horizontal="left" vertical="center" wrapText="1" indent="1"/>
    </xf>
    <xf numFmtId="49" fontId="3" fillId="0" borderId="13" xfId="0" applyNumberFormat="1" applyFont="1" applyBorder="1" applyAlignment="1">
      <alignment horizontal="left" vertical="center" wrapText="1" indent="1"/>
    </xf>
    <xf numFmtId="0" fontId="0" fillId="0" borderId="51" xfId="0" applyBorder="1" applyAlignment="1">
      <alignment/>
    </xf>
    <xf numFmtId="0" fontId="0" fillId="0" borderId="32" xfId="0" applyBorder="1" applyAlignment="1">
      <alignment/>
    </xf>
    <xf numFmtId="0" fontId="0" fillId="0" borderId="70" xfId="0" applyBorder="1" applyAlignment="1">
      <alignment/>
    </xf>
    <xf numFmtId="0" fontId="3" fillId="0" borderId="19" xfId="0" applyFont="1" applyBorder="1" applyAlignment="1">
      <alignment horizontal="center" vertical="center"/>
    </xf>
    <xf numFmtId="0" fontId="3" fillId="0" borderId="78" xfId="0" applyFont="1" applyBorder="1" applyAlignment="1">
      <alignment horizontal="center" vertical="center"/>
    </xf>
    <xf numFmtId="0" fontId="3" fillId="0" borderId="39" xfId="0" applyFont="1" applyBorder="1" applyAlignment="1">
      <alignment horizontal="center" vertical="center"/>
    </xf>
    <xf numFmtId="49" fontId="3" fillId="0" borderId="21" xfId="0" applyNumberFormat="1" applyFont="1" applyBorder="1" applyAlignment="1">
      <alignment horizontal="right" vertical="center"/>
    </xf>
    <xf numFmtId="49" fontId="3" fillId="0" borderId="22" xfId="0" applyNumberFormat="1" applyFont="1" applyBorder="1" applyAlignment="1">
      <alignment horizontal="right" vertical="center"/>
    </xf>
    <xf numFmtId="49" fontId="3" fillId="0" borderId="7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179" fontId="3" fillId="0" borderId="159" xfId="0" applyNumberFormat="1" applyFont="1" applyBorder="1" applyAlignment="1">
      <alignment/>
    </xf>
    <xf numFmtId="187" fontId="3" fillId="0" borderId="79" xfId="0" applyNumberFormat="1" applyFont="1" applyBorder="1" applyAlignment="1">
      <alignment/>
    </xf>
    <xf numFmtId="49" fontId="3" fillId="0" borderId="32" xfId="0" applyNumberFormat="1" applyFont="1" applyBorder="1" applyAlignment="1">
      <alignment horizontal="right" vertical="center" wrapText="1"/>
    </xf>
    <xf numFmtId="49" fontId="3" fillId="0" borderId="30" xfId="0" applyNumberFormat="1" applyFont="1" applyBorder="1" applyAlignment="1">
      <alignment horizontal="right" vertical="center" wrapText="1"/>
    </xf>
    <xf numFmtId="49" fontId="3" fillId="0" borderId="70" xfId="0" applyNumberFormat="1" applyFont="1" applyBorder="1" applyAlignment="1">
      <alignment horizontal="right" vertical="center" wrapText="1"/>
    </xf>
    <xf numFmtId="49" fontId="3" fillId="0" borderId="175"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49" fontId="3" fillId="0" borderId="51"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0" borderId="182" xfId="0" applyFont="1" applyBorder="1" applyAlignment="1">
      <alignment horizontal="left"/>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7" xfId="0" applyFont="1" applyBorder="1" applyAlignment="1">
      <alignment horizontal="center" vertical="center"/>
    </xf>
    <xf numFmtId="49" fontId="3" fillId="0" borderId="49" xfId="0" applyNumberFormat="1" applyFont="1" applyBorder="1" applyAlignment="1">
      <alignment horizontal="center" vertical="center" wrapText="1"/>
    </xf>
    <xf numFmtId="49" fontId="3" fillId="0" borderId="165" xfId="0" applyNumberFormat="1" applyFont="1" applyBorder="1" applyAlignment="1">
      <alignment horizontal="center" vertical="center" wrapText="1"/>
    </xf>
    <xf numFmtId="0" fontId="3" fillId="0" borderId="0"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52" xfId="0" applyFont="1" applyBorder="1" applyAlignment="1">
      <alignment vertical="center"/>
    </xf>
    <xf numFmtId="0" fontId="3" fillId="0" borderId="11" xfId="0" applyFont="1" applyBorder="1" applyAlignment="1">
      <alignment horizontal="center" vertical="center"/>
    </xf>
    <xf numFmtId="0" fontId="3" fillId="0" borderId="69" xfId="0" applyFont="1" applyBorder="1" applyAlignment="1">
      <alignment horizontal="center" vertical="center"/>
    </xf>
    <xf numFmtId="0" fontId="3" fillId="0" borderId="12"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38" xfId="0" applyFont="1" applyBorder="1" applyAlignment="1">
      <alignment horizontal="center" vertical="center"/>
    </xf>
    <xf numFmtId="0" fontId="3" fillId="0" borderId="10" xfId="0" applyFont="1" applyBorder="1" applyAlignment="1">
      <alignment horizontal="center" vertical="center" wrapText="1"/>
    </xf>
    <xf numFmtId="0" fontId="3" fillId="0" borderId="28" xfId="0" applyFont="1" applyBorder="1" applyAlignment="1">
      <alignment vertical="center" wrapText="1"/>
    </xf>
    <xf numFmtId="0" fontId="3" fillId="0" borderId="39" xfId="0" applyFont="1" applyBorder="1" applyAlignment="1">
      <alignment vertical="center" wrapText="1"/>
    </xf>
    <xf numFmtId="0" fontId="3" fillId="0" borderId="78" xfId="0" applyFont="1" applyBorder="1" applyAlignment="1">
      <alignment horizontal="left" vertical="center" wrapText="1"/>
    </xf>
    <xf numFmtId="0" fontId="3" fillId="0" borderId="28" xfId="0" applyFont="1" applyBorder="1" applyAlignment="1">
      <alignment horizontal="left" vertical="center" wrapText="1"/>
    </xf>
    <xf numFmtId="0" fontId="3" fillId="0" borderId="39" xfId="0" applyFont="1" applyBorder="1" applyAlignment="1">
      <alignment horizontal="left" vertical="center" wrapText="1"/>
    </xf>
    <xf numFmtId="0" fontId="3" fillId="0" borderId="12" xfId="0" applyFont="1" applyBorder="1" applyAlignment="1">
      <alignment horizontal="center" vertical="center" wrapText="1"/>
    </xf>
    <xf numFmtId="0" fontId="3" fillId="0" borderId="42" xfId="0" applyFont="1" applyBorder="1" applyAlignment="1">
      <alignment vertical="center"/>
    </xf>
    <xf numFmtId="0" fontId="3" fillId="0" borderId="78" xfId="0" applyFont="1" applyBorder="1" applyAlignment="1">
      <alignment vertical="center"/>
    </xf>
    <xf numFmtId="176" fontId="3" fillId="0" borderId="39" xfId="0" applyNumberFormat="1" applyFont="1" applyBorder="1" applyAlignment="1">
      <alignment vertical="center"/>
    </xf>
    <xf numFmtId="176" fontId="3" fillId="0" borderId="41" xfId="0" applyNumberFormat="1" applyFont="1" applyBorder="1" applyAlignment="1">
      <alignment vertical="center"/>
    </xf>
    <xf numFmtId="176" fontId="3" fillId="0" borderId="24" xfId="0" applyNumberFormat="1" applyFont="1" applyBorder="1" applyAlignment="1">
      <alignment vertical="center"/>
    </xf>
    <xf numFmtId="176" fontId="3" fillId="0" borderId="67" xfId="0" applyNumberFormat="1" applyFont="1" applyBorder="1" applyAlignment="1">
      <alignment vertical="center"/>
    </xf>
    <xf numFmtId="176" fontId="3" fillId="0" borderId="142" xfId="0" applyNumberFormat="1" applyFont="1" applyBorder="1" applyAlignment="1">
      <alignment vertical="center"/>
    </xf>
    <xf numFmtId="176" fontId="3" fillId="0" borderId="37" xfId="0" applyNumberFormat="1" applyFont="1" applyBorder="1" applyAlignment="1">
      <alignment vertical="center"/>
    </xf>
    <xf numFmtId="176" fontId="3" fillId="0" borderId="175"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51"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52" xfId="0" applyNumberFormat="1" applyFont="1" applyBorder="1" applyAlignment="1">
      <alignment horizontal="center" vertical="center"/>
    </xf>
    <xf numFmtId="176" fontId="3" fillId="0" borderId="175" xfId="0" applyNumberFormat="1" applyFont="1" applyBorder="1" applyAlignment="1">
      <alignment horizontal="center" vertical="center" shrinkToFit="1"/>
    </xf>
    <xf numFmtId="176" fontId="3" fillId="0" borderId="46" xfId="0" applyNumberFormat="1" applyFont="1" applyBorder="1" applyAlignment="1">
      <alignment horizontal="center" vertical="center" shrinkToFit="1"/>
    </xf>
    <xf numFmtId="176" fontId="3" fillId="0" borderId="49"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176" fontId="3" fillId="0" borderId="10" xfId="0" applyNumberFormat="1" applyFont="1" applyBorder="1" applyAlignment="1">
      <alignment horizontal="center" vertical="center" shrinkToFit="1"/>
    </xf>
    <xf numFmtId="176" fontId="3" fillId="0" borderId="58" xfId="0" applyNumberFormat="1" applyFont="1" applyBorder="1" applyAlignment="1">
      <alignment horizontal="center" vertical="center" shrinkToFit="1"/>
    </xf>
    <xf numFmtId="0" fontId="3" fillId="0" borderId="183" xfId="0" applyFont="1" applyBorder="1" applyAlignment="1">
      <alignment horizontal="center" vertical="center" shrinkToFit="1"/>
    </xf>
    <xf numFmtId="176" fontId="3" fillId="0" borderId="184" xfId="0" applyNumberFormat="1" applyFont="1" applyBorder="1" applyAlignment="1">
      <alignment horizontal="center" vertical="center"/>
    </xf>
    <xf numFmtId="176" fontId="3" fillId="0" borderId="185" xfId="0" applyNumberFormat="1" applyFont="1" applyBorder="1" applyAlignment="1">
      <alignment horizontal="center" vertical="center"/>
    </xf>
    <xf numFmtId="176" fontId="3" fillId="0" borderId="186" xfId="0" applyNumberFormat="1" applyFont="1" applyBorder="1" applyAlignment="1">
      <alignment horizontal="center" vertical="center"/>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187" xfId="0" applyFont="1" applyBorder="1" applyAlignment="1">
      <alignment horizontal="center" vertical="center"/>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181" xfId="0" applyFont="1" applyBorder="1" applyAlignment="1">
      <alignment horizontal="center" vertical="center"/>
    </xf>
    <xf numFmtId="176" fontId="3" fillId="0" borderId="183" xfId="0" applyNumberFormat="1" applyFont="1" applyBorder="1" applyAlignment="1">
      <alignment vertical="center"/>
    </xf>
    <xf numFmtId="176" fontId="3" fillId="0" borderId="190" xfId="0" applyNumberFormat="1" applyFont="1" applyBorder="1" applyAlignment="1">
      <alignment vertic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0" xfId="0" applyFont="1" applyAlignment="1">
      <alignment/>
    </xf>
    <xf numFmtId="0" fontId="3" fillId="0" borderId="61" xfId="0" applyFont="1" applyBorder="1" applyAlignment="1">
      <alignment horizontal="center" vertical="center" shrinkToFit="1"/>
    </xf>
    <xf numFmtId="176" fontId="3" fillId="0" borderId="9"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65"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50"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3" fillId="0" borderId="51" xfId="0" applyFont="1" applyBorder="1" applyAlignment="1">
      <alignment horizontal="center" vertical="center" wrapTex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54" xfId="0" applyFont="1" applyBorder="1" applyAlignment="1">
      <alignment horizontal="center" vertical="center" shrinkToFit="1"/>
    </xf>
    <xf numFmtId="176" fontId="3" fillId="0" borderId="44" xfId="0" applyNumberFormat="1" applyFont="1" applyBorder="1" applyAlignment="1">
      <alignment horizontal="center" vertical="center"/>
    </xf>
    <xf numFmtId="176" fontId="3" fillId="0" borderId="43"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54"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31" xfId="0" applyNumberFormat="1" applyFont="1" applyBorder="1" applyAlignment="1">
      <alignment horizontal="center" vertical="center"/>
    </xf>
    <xf numFmtId="0" fontId="3" fillId="0" borderId="21" xfId="0" applyFont="1" applyBorder="1" applyAlignment="1">
      <alignment horizontal="center" vertical="center"/>
    </xf>
    <xf numFmtId="0" fontId="3" fillId="0" borderId="44"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67" xfId="0" applyFont="1" applyBorder="1" applyAlignment="1">
      <alignment horizontal="center" vertical="center" shrinkToFit="1"/>
    </xf>
    <xf numFmtId="176" fontId="3" fillId="0" borderId="38"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39" xfId="0" applyNumberFormat="1" applyFont="1" applyBorder="1" applyAlignment="1">
      <alignment horizontal="center" vertical="center"/>
    </xf>
    <xf numFmtId="0" fontId="3" fillId="0" borderId="31" xfId="0" applyFont="1" applyBorder="1" applyAlignment="1">
      <alignment horizontal="center" vertical="center"/>
    </xf>
    <xf numFmtId="0" fontId="3" fillId="0" borderId="44" xfId="0" applyFont="1" applyBorder="1" applyAlignment="1">
      <alignment horizontal="center" vertical="center"/>
    </xf>
    <xf numFmtId="0" fontId="3" fillId="0" borderId="62" xfId="0" applyFont="1" applyBorder="1" applyAlignment="1">
      <alignment horizontal="center" vertical="center"/>
    </xf>
    <xf numFmtId="176" fontId="3" fillId="0" borderId="61" xfId="0" applyNumberFormat="1" applyFont="1" applyBorder="1" applyAlignment="1">
      <alignment horizontal="center" vertical="center"/>
    </xf>
    <xf numFmtId="0" fontId="3" fillId="0" borderId="7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9" xfId="0" applyFont="1" applyFill="1" applyBorder="1" applyAlignment="1">
      <alignment horizontal="center" vertical="center"/>
    </xf>
    <xf numFmtId="176" fontId="3" fillId="0" borderId="38" xfId="0" applyNumberFormat="1" applyFont="1" applyFill="1" applyBorder="1" applyAlignment="1">
      <alignment/>
    </xf>
    <xf numFmtId="176" fontId="3" fillId="0" borderId="28" xfId="0" applyNumberFormat="1" applyFont="1" applyFill="1" applyBorder="1" applyAlignment="1">
      <alignment/>
    </xf>
    <xf numFmtId="176" fontId="3" fillId="0" borderId="39" xfId="0" applyNumberFormat="1" applyFont="1" applyFill="1" applyBorder="1" applyAlignment="1">
      <alignment/>
    </xf>
    <xf numFmtId="176" fontId="3" fillId="0" borderId="13" xfId="0" applyNumberFormat="1" applyFont="1" applyBorder="1" applyAlignment="1">
      <alignment horizontal="center" vertical="center"/>
    </xf>
    <xf numFmtId="176" fontId="3" fillId="0" borderId="70" xfId="0" applyNumberFormat="1" applyFont="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7" xfId="0" applyFont="1" applyFill="1" applyBorder="1" applyAlignment="1">
      <alignment horizontal="center" vertical="center"/>
    </xf>
    <xf numFmtId="176" fontId="3" fillId="0" borderId="44" xfId="0" applyNumberFormat="1" applyFont="1" applyFill="1" applyBorder="1" applyAlignment="1">
      <alignment/>
    </xf>
    <xf numFmtId="176" fontId="3" fillId="0" borderId="43" xfId="0" applyNumberFormat="1" applyFont="1" applyFill="1" applyBorder="1" applyAlignment="1">
      <alignment/>
    </xf>
    <xf numFmtId="176" fontId="3" fillId="0" borderId="67" xfId="0" applyNumberFormat="1" applyFont="1" applyFill="1" applyBorder="1" applyAlignment="1">
      <alignment/>
    </xf>
    <xf numFmtId="176" fontId="3" fillId="0" borderId="17" xfId="0" applyNumberFormat="1" applyFont="1" applyBorder="1" applyAlignment="1">
      <alignment horizontal="center" vertical="center" shrinkToFit="1"/>
    </xf>
    <xf numFmtId="176" fontId="3" fillId="0" borderId="21" xfId="0" applyNumberFormat="1" applyFont="1" applyBorder="1" applyAlignment="1">
      <alignment horizontal="center" vertical="center" shrinkToFit="1"/>
    </xf>
    <xf numFmtId="176" fontId="3" fillId="0" borderId="22" xfId="0" applyNumberFormat="1" applyFont="1" applyBorder="1" applyAlignment="1">
      <alignment horizontal="center" vertical="center" shrinkToFit="1"/>
    </xf>
    <xf numFmtId="176" fontId="3" fillId="0" borderId="31"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3" fillId="0" borderId="142" xfId="0" applyNumberFormat="1" applyFont="1" applyBorder="1" applyAlignment="1">
      <alignment horizontal="center" vertical="center"/>
    </xf>
    <xf numFmtId="176" fontId="3" fillId="0" borderId="41" xfId="0" applyNumberFormat="1" applyFont="1" applyFill="1" applyBorder="1" applyAlignment="1">
      <alignment/>
    </xf>
    <xf numFmtId="0" fontId="3" fillId="0" borderId="79" xfId="0" applyFont="1" applyFill="1" applyBorder="1" applyAlignment="1">
      <alignment horizontal="center" vertical="center"/>
    </xf>
    <xf numFmtId="10" fontId="3" fillId="0" borderId="41" xfId="0" applyNumberFormat="1" applyFont="1" applyFill="1" applyBorder="1" applyAlignment="1">
      <alignment/>
    </xf>
    <xf numFmtId="176" fontId="3" fillId="0" borderId="79" xfId="0" applyNumberFormat="1" applyFont="1" applyBorder="1" applyAlignment="1">
      <alignment vertical="center"/>
    </xf>
    <xf numFmtId="176" fontId="3" fillId="0" borderId="41" xfId="0" applyNumberFormat="1" applyFont="1" applyBorder="1" applyAlignment="1">
      <alignment horizontal="center" vertical="center"/>
    </xf>
    <xf numFmtId="176" fontId="3" fillId="0" borderId="17" xfId="0" applyNumberFormat="1" applyFont="1" applyBorder="1" applyAlignment="1">
      <alignment vertical="center"/>
    </xf>
    <xf numFmtId="176" fontId="3" fillId="0" borderId="17" xfId="0" applyNumberFormat="1" applyFont="1" applyBorder="1" applyAlignment="1">
      <alignment horizontal="center" vertical="center"/>
    </xf>
    <xf numFmtId="176" fontId="3" fillId="0" borderId="66" xfId="0" applyNumberFormat="1" applyFont="1" applyBorder="1" applyAlignment="1">
      <alignment/>
    </xf>
    <xf numFmtId="176" fontId="3" fillId="0" borderId="14" xfId="0" applyNumberFormat="1" applyFont="1" applyBorder="1" applyAlignment="1">
      <alignment/>
    </xf>
    <xf numFmtId="176" fontId="3" fillId="0" borderId="10" xfId="0" applyNumberFormat="1" applyFont="1" applyBorder="1" applyAlignment="1">
      <alignment/>
    </xf>
    <xf numFmtId="176" fontId="3" fillId="0" borderId="52" xfId="0" applyNumberFormat="1" applyFont="1" applyBorder="1" applyAlignment="1">
      <alignment/>
    </xf>
    <xf numFmtId="176" fontId="3" fillId="0" borderId="11" xfId="0" applyNumberFormat="1" applyFont="1" applyBorder="1" applyAlignment="1">
      <alignment/>
    </xf>
    <xf numFmtId="176" fontId="3" fillId="0" borderId="12" xfId="0" applyNumberFormat="1" applyFont="1" applyBorder="1" applyAlignment="1">
      <alignment/>
    </xf>
    <xf numFmtId="176" fontId="3" fillId="0" borderId="69" xfId="0" applyNumberFormat="1" applyFont="1" applyBorder="1" applyAlignment="1">
      <alignment/>
    </xf>
    <xf numFmtId="10" fontId="3" fillId="0" borderId="14" xfId="0" applyNumberFormat="1" applyFont="1" applyBorder="1" applyAlignment="1">
      <alignment/>
    </xf>
    <xf numFmtId="10" fontId="3" fillId="0" borderId="10" xfId="0" applyNumberFormat="1" applyFont="1" applyBorder="1" applyAlignment="1">
      <alignment/>
    </xf>
    <xf numFmtId="10" fontId="3" fillId="0" borderId="52" xfId="0" applyNumberFormat="1" applyFont="1" applyBorder="1" applyAlignment="1">
      <alignment/>
    </xf>
    <xf numFmtId="49" fontId="3" fillId="0" borderId="25"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174" xfId="0" applyNumberFormat="1" applyFont="1" applyBorder="1" applyAlignment="1">
      <alignment horizontal="center" vertical="center" wrapText="1" shrinkToFit="1"/>
    </xf>
    <xf numFmtId="49" fontId="3" fillId="0" borderId="18" xfId="0" applyNumberFormat="1" applyFont="1" applyBorder="1" applyAlignment="1">
      <alignment horizontal="center" vertical="center" wrapText="1" shrinkToFit="1"/>
    </xf>
    <xf numFmtId="49" fontId="3" fillId="0" borderId="64" xfId="0" applyNumberFormat="1" applyFont="1" applyBorder="1" applyAlignment="1">
      <alignment horizontal="center" vertical="center" wrapText="1" shrinkToFit="1"/>
    </xf>
    <xf numFmtId="176" fontId="3" fillId="0" borderId="191" xfId="0" applyNumberFormat="1" applyFont="1" applyBorder="1" applyAlignment="1">
      <alignment/>
    </xf>
    <xf numFmtId="10" fontId="3" fillId="0" borderId="17" xfId="0" applyNumberFormat="1" applyFont="1" applyFill="1" applyBorder="1" applyAlignment="1">
      <alignment/>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176" fontId="3" fillId="0" borderId="142" xfId="0" applyNumberFormat="1" applyFont="1" applyFill="1" applyBorder="1" applyAlignment="1">
      <alignment/>
    </xf>
    <xf numFmtId="49" fontId="3" fillId="0" borderId="27" xfId="0" applyNumberFormat="1" applyFont="1" applyFill="1" applyBorder="1" applyAlignment="1">
      <alignment horizontal="center" vertical="center"/>
    </xf>
    <xf numFmtId="49" fontId="3" fillId="0" borderId="142" xfId="0" applyNumberFormat="1" applyFont="1" applyFill="1" applyBorder="1" applyAlignment="1">
      <alignment horizontal="center" vertical="center"/>
    </xf>
    <xf numFmtId="176" fontId="3" fillId="0" borderId="142" xfId="0" applyNumberFormat="1" applyFont="1" applyBorder="1" applyAlignment="1">
      <alignment/>
    </xf>
    <xf numFmtId="176" fontId="3" fillId="0" borderId="37" xfId="0" applyNumberFormat="1" applyFont="1" applyBorder="1" applyAlignment="1">
      <alignment/>
    </xf>
    <xf numFmtId="49" fontId="3" fillId="0" borderId="48" xfId="0" applyNumberFormat="1" applyFont="1" applyBorder="1" applyAlignment="1">
      <alignment horizontal="center" vertical="center" wrapText="1" shrinkToFit="1"/>
    </xf>
    <xf numFmtId="49" fontId="3" fillId="0" borderId="46" xfId="0" applyNumberFormat="1" applyFont="1" applyBorder="1" applyAlignment="1">
      <alignment horizontal="center" vertical="center" wrapText="1" shrinkToFit="1"/>
    </xf>
    <xf numFmtId="49" fontId="3" fillId="0" borderId="49" xfId="0" applyNumberFormat="1" applyFont="1" applyBorder="1" applyAlignment="1">
      <alignment horizontal="center" vertical="center" wrapText="1" shrinkToFit="1"/>
    </xf>
    <xf numFmtId="49" fontId="3" fillId="0" borderId="29" xfId="0" applyNumberFormat="1" applyFont="1" applyBorder="1" applyAlignment="1">
      <alignment horizontal="center" vertical="center" wrapText="1" shrinkToFit="1"/>
    </xf>
    <xf numFmtId="49" fontId="3" fillId="0" borderId="0" xfId="0" applyNumberFormat="1" applyFont="1" applyBorder="1" applyAlignment="1">
      <alignment horizontal="center" vertical="center" wrapText="1" shrinkToFit="1"/>
    </xf>
    <xf numFmtId="49" fontId="3" fillId="0" borderId="165" xfId="0" applyNumberFormat="1" applyFont="1" applyBorder="1" applyAlignment="1">
      <alignment horizontal="center" vertical="center" wrapText="1" shrinkToFit="1"/>
    </xf>
    <xf numFmtId="176" fontId="3" fillId="0" borderId="55" xfId="0" applyNumberFormat="1" applyFont="1" applyBorder="1" applyAlignment="1">
      <alignment horizontal="center"/>
    </xf>
    <xf numFmtId="176" fontId="3" fillId="0" borderId="56" xfId="0" applyNumberFormat="1" applyFont="1" applyBorder="1" applyAlignment="1">
      <alignment horizontal="center"/>
    </xf>
    <xf numFmtId="176" fontId="3" fillId="0" borderId="192" xfId="0" applyNumberFormat="1" applyFont="1" applyBorder="1" applyAlignment="1">
      <alignment horizontal="center"/>
    </xf>
    <xf numFmtId="176" fontId="3" fillId="0" borderId="193" xfId="0" applyNumberFormat="1" applyFont="1" applyBorder="1" applyAlignment="1">
      <alignment/>
    </xf>
    <xf numFmtId="176" fontId="3" fillId="0" borderId="27" xfId="0" applyNumberFormat="1" applyFont="1" applyBorder="1" applyAlignment="1">
      <alignment/>
    </xf>
    <xf numFmtId="176" fontId="3" fillId="0" borderId="194" xfId="0" applyNumberFormat="1" applyFont="1" applyBorder="1" applyAlignment="1">
      <alignment/>
    </xf>
    <xf numFmtId="176" fontId="3" fillId="0" borderId="42" xfId="0" applyNumberFormat="1" applyFont="1" applyBorder="1" applyAlignment="1">
      <alignment horizontal="center"/>
    </xf>
    <xf numFmtId="176" fontId="3" fillId="0" borderId="43" xfId="0" applyNumberFormat="1" applyFont="1" applyBorder="1" applyAlignment="1">
      <alignment horizontal="center"/>
    </xf>
    <xf numFmtId="176" fontId="3" fillId="0" borderId="62" xfId="0" applyNumberFormat="1" applyFont="1" applyBorder="1" applyAlignment="1">
      <alignment horizontal="center"/>
    </xf>
    <xf numFmtId="49" fontId="3" fillId="0" borderId="79" xfId="0" applyNumberFormat="1" applyFont="1" applyBorder="1" applyAlignment="1">
      <alignment horizontal="center" vertical="center"/>
    </xf>
    <xf numFmtId="49" fontId="3" fillId="0" borderId="23" xfId="0" applyNumberFormat="1" applyFont="1" applyBorder="1" applyAlignment="1">
      <alignment horizontal="center" vertical="center"/>
    </xf>
    <xf numFmtId="10" fontId="3" fillId="0" borderId="24" xfId="0" applyNumberFormat="1" applyFont="1" applyBorder="1" applyAlignment="1">
      <alignment/>
    </xf>
    <xf numFmtId="176" fontId="3" fillId="0" borderId="41" xfId="0" applyNumberFormat="1" applyFont="1" applyBorder="1" applyAlignment="1">
      <alignment/>
    </xf>
    <xf numFmtId="176" fontId="3" fillId="0" borderId="40" xfId="0" applyNumberFormat="1" applyFont="1" applyBorder="1" applyAlignment="1">
      <alignment/>
    </xf>
    <xf numFmtId="49" fontId="3" fillId="0" borderId="182" xfId="0" applyNumberFormat="1" applyFont="1" applyBorder="1" applyAlignment="1">
      <alignment horizontal="center" vertical="center" wrapText="1" shrinkToFit="1"/>
    </xf>
    <xf numFmtId="49" fontId="3" fillId="0" borderId="195" xfId="0" applyNumberFormat="1" applyFont="1" applyBorder="1" applyAlignment="1">
      <alignment horizontal="center" vertical="center" wrapText="1" shrinkToFit="1"/>
    </xf>
    <xf numFmtId="49" fontId="3" fillId="0" borderId="196" xfId="0" applyNumberFormat="1" applyFont="1" applyBorder="1" applyAlignment="1">
      <alignment horizontal="center" vertical="center" wrapText="1" shrinkToFit="1"/>
    </xf>
    <xf numFmtId="49" fontId="3" fillId="0" borderId="65" xfId="0" applyNumberFormat="1" applyFont="1" applyBorder="1" applyAlignment="1">
      <alignment horizontal="center" vertical="center" wrapText="1" shrinkToFit="1"/>
    </xf>
    <xf numFmtId="10" fontId="3" fillId="0" borderId="197" xfId="0" applyNumberFormat="1" applyFont="1" applyBorder="1" applyAlignment="1">
      <alignment/>
    </xf>
    <xf numFmtId="10" fontId="3" fillId="0" borderId="198" xfId="0" applyNumberFormat="1" applyFont="1" applyBorder="1" applyAlignment="1">
      <alignment/>
    </xf>
    <xf numFmtId="10" fontId="3" fillId="0" borderId="199" xfId="0" applyNumberFormat="1" applyFont="1" applyBorder="1" applyAlignment="1">
      <alignment/>
    </xf>
    <xf numFmtId="10" fontId="3" fillId="0" borderId="200" xfId="0" applyNumberFormat="1" applyFont="1" applyBorder="1" applyAlignment="1">
      <alignment/>
    </xf>
    <xf numFmtId="10" fontId="3" fillId="0" borderId="201" xfId="0" applyNumberFormat="1" applyFont="1" applyBorder="1" applyAlignment="1">
      <alignment/>
    </xf>
    <xf numFmtId="10" fontId="3" fillId="0" borderId="202" xfId="0" applyNumberFormat="1" applyFont="1" applyBorder="1" applyAlignment="1">
      <alignment/>
    </xf>
    <xf numFmtId="176" fontId="3" fillId="0" borderId="62" xfId="0" applyNumberFormat="1" applyFont="1" applyBorder="1" applyAlignment="1">
      <alignment/>
    </xf>
    <xf numFmtId="10" fontId="3" fillId="0" borderId="34" xfId="0" applyNumberFormat="1" applyFont="1" applyBorder="1" applyAlignment="1">
      <alignment/>
    </xf>
    <xf numFmtId="9" fontId="3" fillId="0" borderId="44" xfId="0" applyNumberFormat="1" applyFont="1" applyBorder="1" applyAlignment="1">
      <alignment/>
    </xf>
    <xf numFmtId="9" fontId="3" fillId="0" borderId="43" xfId="0" applyNumberFormat="1" applyFont="1" applyBorder="1" applyAlignment="1">
      <alignment/>
    </xf>
    <xf numFmtId="9" fontId="3" fillId="0" borderId="67" xfId="0" applyNumberFormat="1" applyFont="1" applyBorder="1" applyAlignment="1">
      <alignment/>
    </xf>
    <xf numFmtId="10" fontId="3" fillId="0" borderId="37" xfId="0" applyNumberFormat="1" applyFont="1" applyBorder="1" applyAlignment="1">
      <alignment/>
    </xf>
    <xf numFmtId="10" fontId="3" fillId="0" borderId="11" xfId="0" applyNumberFormat="1" applyFont="1" applyBorder="1" applyAlignment="1">
      <alignment/>
    </xf>
    <xf numFmtId="10" fontId="3" fillId="0" borderId="12" xfId="0" applyNumberFormat="1" applyFont="1" applyBorder="1" applyAlignment="1">
      <alignment/>
    </xf>
    <xf numFmtId="10" fontId="3" fillId="0" borderId="173" xfId="0" applyNumberFormat="1" applyFont="1" applyBorder="1" applyAlignment="1">
      <alignment/>
    </xf>
    <xf numFmtId="10" fontId="3" fillId="0" borderId="14" xfId="0" applyNumberFormat="1" applyFont="1" applyBorder="1" applyAlignment="1">
      <alignment/>
    </xf>
    <xf numFmtId="10" fontId="3" fillId="0" borderId="10" xfId="0" applyNumberFormat="1" applyFont="1" applyBorder="1" applyAlignment="1">
      <alignment/>
    </xf>
    <xf numFmtId="10" fontId="3" fillId="0" borderId="58" xfId="0" applyNumberFormat="1" applyFont="1" applyBorder="1" applyAlignment="1">
      <alignment/>
    </xf>
    <xf numFmtId="176" fontId="3" fillId="0" borderId="48" xfId="0" applyNumberFormat="1" applyFont="1" applyBorder="1" applyAlignment="1">
      <alignment horizontal="center" vertical="center" wrapText="1"/>
    </xf>
    <xf numFmtId="176" fontId="3" fillId="0" borderId="46" xfId="0" applyNumberFormat="1" applyFont="1" applyBorder="1" applyAlignment="1">
      <alignment horizontal="center" vertical="center" wrapText="1"/>
    </xf>
    <xf numFmtId="176" fontId="3" fillId="0" borderId="49"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165" xfId="0" applyNumberFormat="1" applyFont="1" applyBorder="1" applyAlignment="1">
      <alignment horizontal="center" vertical="center" wrapText="1"/>
    </xf>
    <xf numFmtId="176" fontId="3" fillId="0" borderId="55" xfId="0" applyNumberFormat="1" applyFont="1" applyBorder="1" applyAlignment="1">
      <alignment/>
    </xf>
    <xf numFmtId="176" fontId="3" fillId="0" borderId="56" xfId="0" applyNumberFormat="1" applyFont="1" applyBorder="1" applyAlignment="1">
      <alignment/>
    </xf>
    <xf numFmtId="176" fontId="3" fillId="0" borderId="192" xfId="0" applyNumberFormat="1" applyFont="1" applyBorder="1" applyAlignment="1">
      <alignment/>
    </xf>
    <xf numFmtId="10" fontId="3" fillId="0" borderId="197" xfId="0" applyNumberFormat="1" applyFont="1" applyFill="1" applyBorder="1" applyAlignment="1">
      <alignment/>
    </xf>
    <xf numFmtId="10" fontId="3" fillId="0" borderId="198" xfId="0" applyNumberFormat="1" applyFont="1" applyFill="1" applyBorder="1" applyAlignment="1">
      <alignment/>
    </xf>
    <xf numFmtId="10" fontId="3" fillId="0" borderId="199" xfId="0" applyNumberFormat="1" applyFont="1" applyFill="1" applyBorder="1" applyAlignment="1">
      <alignment/>
    </xf>
    <xf numFmtId="10" fontId="3" fillId="0" borderId="200" xfId="0" applyNumberFormat="1" applyFont="1" applyFill="1" applyBorder="1" applyAlignment="1">
      <alignment/>
    </xf>
    <xf numFmtId="10" fontId="3" fillId="0" borderId="201" xfId="0" applyNumberFormat="1" applyFont="1" applyFill="1" applyBorder="1" applyAlignment="1">
      <alignment/>
    </xf>
    <xf numFmtId="10" fontId="3" fillId="0" borderId="202" xfId="0" applyNumberFormat="1" applyFont="1" applyFill="1" applyBorder="1" applyAlignment="1">
      <alignment/>
    </xf>
    <xf numFmtId="176" fontId="3" fillId="0" borderId="11" xfId="0" applyNumberFormat="1" applyFont="1" applyFill="1" applyBorder="1" applyAlignment="1">
      <alignment/>
    </xf>
    <xf numFmtId="176" fontId="3" fillId="0" borderId="12" xfId="0" applyNumberFormat="1" applyFont="1" applyFill="1" applyBorder="1" applyAlignment="1">
      <alignment/>
    </xf>
    <xf numFmtId="176" fontId="3" fillId="0" borderId="69" xfId="0" applyNumberFormat="1" applyFont="1" applyFill="1" applyBorder="1" applyAlignment="1">
      <alignment/>
    </xf>
    <xf numFmtId="10" fontId="3" fillId="0" borderId="14" xfId="0" applyNumberFormat="1" applyFont="1" applyFill="1" applyBorder="1" applyAlignment="1">
      <alignment/>
    </xf>
    <xf numFmtId="10" fontId="3" fillId="0" borderId="10" xfId="0" applyNumberFormat="1" applyFont="1" applyFill="1" applyBorder="1" applyAlignment="1">
      <alignment/>
    </xf>
    <xf numFmtId="10" fontId="3" fillId="0" borderId="52" xfId="0" applyNumberFormat="1" applyFont="1" applyFill="1" applyBorder="1" applyAlignment="1">
      <alignment/>
    </xf>
    <xf numFmtId="10" fontId="3" fillId="0" borderId="38" xfId="0" applyNumberFormat="1" applyFont="1" applyBorder="1" applyAlignment="1">
      <alignment/>
    </xf>
    <xf numFmtId="10" fontId="3" fillId="0" borderId="28" xfId="0" applyNumberFormat="1" applyFont="1" applyBorder="1" applyAlignment="1">
      <alignment/>
    </xf>
    <xf numFmtId="10" fontId="3" fillId="0" borderId="39" xfId="0" applyNumberFormat="1" applyFont="1" applyBorder="1" applyAlignment="1">
      <alignment/>
    </xf>
    <xf numFmtId="176" fontId="3" fillId="0" borderId="40" xfId="0" applyNumberFormat="1" applyFont="1" applyFill="1" applyBorder="1" applyAlignment="1">
      <alignment/>
    </xf>
    <xf numFmtId="10" fontId="3" fillId="0" borderId="38" xfId="0" applyNumberFormat="1" applyFont="1" applyFill="1" applyBorder="1" applyAlignment="1">
      <alignment/>
    </xf>
    <xf numFmtId="10" fontId="3" fillId="0" borderId="28" xfId="0" applyNumberFormat="1" applyFont="1" applyFill="1" applyBorder="1" applyAlignment="1">
      <alignment/>
    </xf>
    <xf numFmtId="10" fontId="3" fillId="0" borderId="39" xfId="0" applyNumberFormat="1" applyFont="1" applyFill="1" applyBorder="1" applyAlignment="1">
      <alignment/>
    </xf>
    <xf numFmtId="176" fontId="3" fillId="0" borderId="40" xfId="0" applyNumberFormat="1" applyFont="1" applyFill="1" applyBorder="1" applyAlignment="1">
      <alignment/>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54" xfId="0" applyNumberFormat="1" applyFont="1" applyBorder="1" applyAlignment="1">
      <alignment horizontal="center" vertical="center"/>
    </xf>
    <xf numFmtId="176" fontId="3" fillId="0" borderId="41" xfId="0" applyNumberFormat="1" applyFont="1" applyFill="1" applyBorder="1" applyAlignment="1">
      <alignment/>
    </xf>
    <xf numFmtId="9" fontId="3" fillId="0" borderId="142" xfId="0" applyNumberFormat="1" applyFont="1" applyFill="1" applyBorder="1" applyAlignment="1">
      <alignment/>
    </xf>
    <xf numFmtId="10" fontId="3" fillId="0" borderId="40" xfId="0" applyNumberFormat="1" applyFont="1" applyBorder="1" applyAlignment="1">
      <alignment/>
    </xf>
    <xf numFmtId="10" fontId="3" fillId="0" borderId="172" xfId="0" applyNumberFormat="1" applyFont="1" applyBorder="1" applyAlignment="1">
      <alignment/>
    </xf>
    <xf numFmtId="10" fontId="3" fillId="0" borderId="17" xfId="0" applyNumberFormat="1" applyFont="1" applyBorder="1" applyAlignment="1">
      <alignment/>
    </xf>
    <xf numFmtId="10" fontId="3" fillId="0" borderId="35" xfId="0" applyNumberFormat="1" applyFont="1" applyBorder="1" applyAlignment="1">
      <alignment/>
    </xf>
    <xf numFmtId="10" fontId="3" fillId="0" borderId="34" xfId="0" applyNumberFormat="1" applyFont="1" applyFill="1" applyBorder="1" applyAlignment="1">
      <alignment/>
    </xf>
    <xf numFmtId="176" fontId="3" fillId="0" borderId="66" xfId="0" applyNumberFormat="1" applyFont="1" applyFill="1" applyBorder="1" applyAlignment="1">
      <alignment/>
    </xf>
    <xf numFmtId="9" fontId="3" fillId="0" borderId="44" xfId="0" applyNumberFormat="1" applyFont="1" applyFill="1" applyBorder="1" applyAlignment="1">
      <alignment/>
    </xf>
    <xf numFmtId="9" fontId="3" fillId="0" borderId="43" xfId="0" applyNumberFormat="1" applyFont="1" applyFill="1" applyBorder="1" applyAlignment="1">
      <alignment/>
    </xf>
    <xf numFmtId="9" fontId="3" fillId="0" borderId="67" xfId="0" applyNumberFormat="1" applyFont="1" applyFill="1" applyBorder="1" applyAlignment="1">
      <alignment/>
    </xf>
    <xf numFmtId="49" fontId="3" fillId="0" borderId="2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21" fillId="0" borderId="175" xfId="0" applyNumberFormat="1" applyFont="1" applyBorder="1" applyAlignment="1">
      <alignment horizontal="center" vertical="center" wrapText="1" shrinkToFit="1"/>
    </xf>
    <xf numFmtId="49" fontId="21" fillId="0" borderId="46" xfId="0" applyNumberFormat="1" applyFont="1" applyBorder="1" applyAlignment="1">
      <alignment horizontal="center" vertical="center" wrapText="1" shrinkToFit="1"/>
    </xf>
    <xf numFmtId="49" fontId="21" fillId="0" borderId="9" xfId="0" applyNumberFormat="1" applyFont="1" applyBorder="1" applyAlignment="1">
      <alignment horizontal="center" vertical="center" wrapText="1" shrinkToFit="1"/>
    </xf>
    <xf numFmtId="49" fontId="21" fillId="0" borderId="0" xfId="0" applyNumberFormat="1" applyFont="1" applyBorder="1" applyAlignment="1">
      <alignment horizontal="center" vertical="center" wrapText="1" shrinkToFit="1"/>
    </xf>
    <xf numFmtId="49" fontId="21" fillId="0" borderId="203" xfId="0" applyNumberFormat="1" applyFont="1" applyBorder="1" applyAlignment="1">
      <alignment horizontal="center" vertical="center" wrapText="1" shrinkToFit="1"/>
    </xf>
    <xf numFmtId="49" fontId="21" fillId="0" borderId="7" xfId="0" applyNumberFormat="1" applyFont="1" applyBorder="1" applyAlignment="1">
      <alignment horizontal="center" vertical="center" wrapText="1" shrinkToFit="1"/>
    </xf>
    <xf numFmtId="49" fontId="3" fillId="0" borderId="59" xfId="0" applyNumberFormat="1" applyFont="1" applyBorder="1" applyAlignment="1">
      <alignment horizontal="center" vertical="center" wrapText="1" shrinkToFit="1"/>
    </xf>
    <xf numFmtId="176" fontId="3" fillId="0" borderId="204" xfId="0" applyNumberFormat="1" applyFont="1" applyBorder="1" applyAlignment="1">
      <alignment/>
    </xf>
    <xf numFmtId="176" fontId="3" fillId="0" borderId="57" xfId="0" applyNumberFormat="1" applyFont="1" applyBorder="1" applyAlignment="1">
      <alignment/>
    </xf>
    <xf numFmtId="176" fontId="3" fillId="0" borderId="11" xfId="0" applyNumberFormat="1" applyFont="1" applyFill="1" applyBorder="1" applyAlignment="1">
      <alignment/>
    </xf>
    <xf numFmtId="176" fontId="3" fillId="0" borderId="12" xfId="0" applyNumberFormat="1" applyFont="1" applyFill="1" applyBorder="1" applyAlignment="1">
      <alignment/>
    </xf>
    <xf numFmtId="176" fontId="3" fillId="0" borderId="69" xfId="0" applyNumberFormat="1" applyFont="1" applyFill="1" applyBorder="1" applyAlignment="1">
      <alignment/>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49" fontId="3" fillId="0" borderId="11" xfId="0" applyNumberFormat="1" applyFont="1" applyBorder="1" applyAlignment="1">
      <alignment horizontal="center" vertical="center" wrapText="1" shrinkToFit="1"/>
    </xf>
    <xf numFmtId="49" fontId="3" fillId="0" borderId="12"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203"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205" xfId="0" applyNumberFormat="1" applyFont="1" applyBorder="1" applyAlignment="1">
      <alignment horizontal="center" vertical="center" shrinkToFit="1"/>
    </xf>
    <xf numFmtId="49" fontId="3" fillId="0" borderId="51" xfId="0" applyNumberFormat="1" applyFont="1" applyBorder="1" applyAlignment="1">
      <alignment horizontal="center" vertical="center" wrapText="1" shrinkToFit="1"/>
    </xf>
    <xf numFmtId="49" fontId="3" fillId="0" borderId="13" xfId="0" applyNumberFormat="1" applyFont="1" applyBorder="1" applyAlignment="1">
      <alignment horizontal="center" vertical="center" wrapText="1" shrinkToFit="1"/>
    </xf>
    <xf numFmtId="49" fontId="3" fillId="0" borderId="53" xfId="0" applyNumberFormat="1" applyFont="1" applyBorder="1" applyAlignment="1">
      <alignment horizontal="center" vertical="center" wrapText="1" shrinkToFit="1"/>
    </xf>
    <xf numFmtId="49" fontId="3" fillId="0" borderId="7" xfId="0" applyNumberFormat="1" applyFont="1" applyBorder="1" applyAlignment="1">
      <alignment horizontal="center" vertical="center" wrapText="1" shrinkToFit="1"/>
    </xf>
    <xf numFmtId="49" fontId="3" fillId="0" borderId="205" xfId="0" applyNumberFormat="1" applyFont="1" applyBorder="1" applyAlignment="1">
      <alignment horizontal="center" vertical="center" wrapText="1" shrinkToFit="1"/>
    </xf>
    <xf numFmtId="176" fontId="3" fillId="0" borderId="61" xfId="0" applyNumberFormat="1" applyFont="1" applyFill="1" applyBorder="1" applyAlignment="1">
      <alignment/>
    </xf>
    <xf numFmtId="0" fontId="3" fillId="0" borderId="142" xfId="0" applyFont="1" applyFill="1" applyBorder="1" applyAlignment="1">
      <alignment horizontal="right"/>
    </xf>
    <xf numFmtId="0" fontId="3" fillId="0" borderId="37" xfId="0" applyFont="1" applyFill="1" applyBorder="1" applyAlignment="1">
      <alignment horizontal="right"/>
    </xf>
    <xf numFmtId="0" fontId="3" fillId="0" borderId="41" xfId="0" applyFont="1" applyFill="1" applyBorder="1" applyAlignment="1">
      <alignment horizontal="right"/>
    </xf>
    <xf numFmtId="0" fontId="3" fillId="0" borderId="24" xfId="0" applyFont="1" applyFill="1" applyBorder="1" applyAlignment="1">
      <alignment horizontal="righ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0" borderId="173" xfId="0" applyFont="1" applyFill="1" applyBorder="1" applyAlignment="1">
      <alignment horizontal="right"/>
    </xf>
    <xf numFmtId="0" fontId="26" fillId="0" borderId="44" xfId="0" applyFont="1" applyFill="1" applyBorder="1" applyAlignment="1">
      <alignment horizontal="right"/>
    </xf>
    <xf numFmtId="0" fontId="26" fillId="0" borderId="43" xfId="0" applyFont="1" applyFill="1" applyBorder="1" applyAlignment="1">
      <alignment horizontal="right"/>
    </xf>
    <xf numFmtId="0" fontId="26" fillId="0" borderId="62" xfId="0" applyFont="1" applyFill="1" applyBorder="1" applyAlignment="1">
      <alignment horizontal="right"/>
    </xf>
    <xf numFmtId="0" fontId="3" fillId="0" borderId="54" xfId="0" applyFont="1" applyFill="1" applyBorder="1" applyAlignment="1">
      <alignment horizontal="center"/>
    </xf>
    <xf numFmtId="0" fontId="3" fillId="0" borderId="79" xfId="0" applyFont="1" applyFill="1" applyBorder="1" applyAlignment="1">
      <alignment horizontal="center"/>
    </xf>
    <xf numFmtId="0" fontId="3" fillId="0" borderId="23" xfId="0" applyFont="1" applyFill="1" applyBorder="1" applyAlignment="1">
      <alignment horizontal="center"/>
    </xf>
    <xf numFmtId="0" fontId="3" fillId="0" borderId="142" xfId="0" applyFont="1" applyFill="1" applyBorder="1" applyAlignment="1">
      <alignment/>
    </xf>
    <xf numFmtId="0" fontId="3" fillId="0" borderId="37" xfId="0" applyFont="1" applyFill="1" applyBorder="1" applyAlignment="1">
      <alignment/>
    </xf>
    <xf numFmtId="0" fontId="3" fillId="0" borderId="206" xfId="0" applyFont="1" applyFill="1" applyBorder="1" applyAlignment="1">
      <alignment horizontal="center" shrinkToFit="1"/>
    </xf>
    <xf numFmtId="0" fontId="3" fillId="0" borderId="207" xfId="0" applyFont="1" applyFill="1" applyBorder="1" applyAlignment="1">
      <alignment horizontal="center" shrinkToFit="1"/>
    </xf>
    <xf numFmtId="176" fontId="3" fillId="0" borderId="62" xfId="0" applyNumberFormat="1" applyFont="1" applyFill="1" applyBorder="1" applyAlignment="1">
      <alignment/>
    </xf>
    <xf numFmtId="176" fontId="3" fillId="0" borderId="21" xfId="0" applyNumberFormat="1" applyFont="1" applyFill="1" applyBorder="1" applyAlignment="1">
      <alignment/>
    </xf>
    <xf numFmtId="176" fontId="3" fillId="0" borderId="22" xfId="0" applyNumberFormat="1" applyFont="1" applyFill="1" applyBorder="1" applyAlignment="1">
      <alignment/>
    </xf>
    <xf numFmtId="176" fontId="3" fillId="0" borderId="54" xfId="0" applyNumberFormat="1" applyFont="1" applyFill="1" applyBorder="1" applyAlignment="1">
      <alignment/>
    </xf>
    <xf numFmtId="176" fontId="3" fillId="0" borderId="31" xfId="0" applyNumberFormat="1" applyFont="1" applyFill="1" applyBorder="1" applyAlignment="1">
      <alignment/>
    </xf>
    <xf numFmtId="176" fontId="3" fillId="0" borderId="173" xfId="0" applyNumberFormat="1" applyFont="1" applyFill="1" applyBorder="1" applyAlignment="1">
      <alignment/>
    </xf>
    <xf numFmtId="176" fontId="3" fillId="0" borderId="208" xfId="0" applyNumberFormat="1" applyFont="1" applyFill="1" applyBorder="1" applyAlignment="1">
      <alignment/>
    </xf>
    <xf numFmtId="176" fontId="3" fillId="0" borderId="209" xfId="0" applyNumberFormat="1" applyFont="1" applyFill="1" applyBorder="1" applyAlignment="1">
      <alignment/>
    </xf>
    <xf numFmtId="176" fontId="3" fillId="0" borderId="210" xfId="0" applyNumberFormat="1" applyFont="1" applyFill="1" applyBorder="1" applyAlignment="1">
      <alignment/>
    </xf>
    <xf numFmtId="176" fontId="3" fillId="0" borderId="211" xfId="0" applyNumberFormat="1" applyFont="1" applyFill="1" applyBorder="1" applyAlignment="1">
      <alignment/>
    </xf>
    <xf numFmtId="0" fontId="3" fillId="0" borderId="41" xfId="0" applyFont="1" applyFill="1" applyBorder="1" applyAlignment="1">
      <alignment horizontal="center"/>
    </xf>
    <xf numFmtId="0" fontId="3" fillId="0" borderId="41" xfId="0" applyFont="1" applyFill="1" applyBorder="1" applyAlignment="1">
      <alignment/>
    </xf>
    <xf numFmtId="0" fontId="3" fillId="0" borderId="25" xfId="0" applyFont="1" applyFill="1" applyBorder="1" applyAlignment="1">
      <alignment horizontal="center" vertical="center" textRotation="255"/>
    </xf>
    <xf numFmtId="0" fontId="3" fillId="0" borderId="79"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41"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3" fillId="0" borderId="40" xfId="0" applyFont="1" applyFill="1" applyBorder="1" applyAlignment="1">
      <alignment/>
    </xf>
    <xf numFmtId="0" fontId="3" fillId="0" borderId="160"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160" xfId="0" applyFont="1" applyFill="1" applyBorder="1" applyAlignment="1">
      <alignment horizontal="center" vertical="center" wrapText="1" shrinkToFit="1"/>
    </xf>
    <xf numFmtId="0" fontId="3" fillId="0" borderId="133" xfId="0" applyFont="1" applyFill="1" applyBorder="1" applyAlignment="1">
      <alignment horizontal="center" vertical="center" wrapText="1" shrinkToFit="1"/>
    </xf>
    <xf numFmtId="0" fontId="3" fillId="0" borderId="162" xfId="0" applyFont="1" applyFill="1" applyBorder="1" applyAlignment="1">
      <alignment horizontal="center" vertical="center" wrapText="1" shrinkToFit="1"/>
    </xf>
    <xf numFmtId="176" fontId="3" fillId="0" borderId="14" xfId="0" applyNumberFormat="1" applyFont="1" applyFill="1" applyBorder="1" applyAlignment="1">
      <alignment/>
    </xf>
    <xf numFmtId="176" fontId="3" fillId="0" borderId="10" xfId="0" applyNumberFormat="1" applyFont="1" applyFill="1" applyBorder="1" applyAlignment="1">
      <alignment/>
    </xf>
    <xf numFmtId="176" fontId="3" fillId="0" borderId="58" xfId="0" applyNumberFormat="1" applyFont="1" applyFill="1" applyBorder="1" applyAlignment="1">
      <alignment/>
    </xf>
    <xf numFmtId="176" fontId="3" fillId="0" borderId="52" xfId="0" applyNumberFormat="1" applyFont="1" applyFill="1" applyBorder="1" applyAlignment="1">
      <alignment/>
    </xf>
    <xf numFmtId="0" fontId="3" fillId="0" borderId="142" xfId="0" applyFont="1" applyFill="1" applyBorder="1" applyAlignment="1">
      <alignment horizontal="center"/>
    </xf>
    <xf numFmtId="0" fontId="3" fillId="0" borderId="79" xfId="0" applyFont="1" applyFill="1" applyBorder="1" applyAlignment="1">
      <alignment/>
    </xf>
    <xf numFmtId="0" fontId="3" fillId="0" borderId="14" xfId="0" applyFont="1" applyFill="1" applyBorder="1" applyAlignment="1">
      <alignment/>
    </xf>
    <xf numFmtId="0" fontId="3" fillId="0" borderId="10" xfId="0" applyFont="1" applyFill="1" applyBorder="1" applyAlignment="1">
      <alignment/>
    </xf>
    <xf numFmtId="0" fontId="3" fillId="0" borderId="52" xfId="0" applyFont="1" applyFill="1" applyBorder="1" applyAlignment="1">
      <alignment/>
    </xf>
    <xf numFmtId="0" fontId="3" fillId="0" borderId="29"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32"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70" xfId="0" applyFont="1" applyFill="1" applyBorder="1" applyAlignment="1">
      <alignment horizontal="center" vertical="center" textRotation="255"/>
    </xf>
    <xf numFmtId="0" fontId="3" fillId="0" borderId="158" xfId="0" applyFont="1" applyFill="1" applyBorder="1" applyAlignment="1">
      <alignment horizontal="center" vertical="center"/>
    </xf>
    <xf numFmtId="0" fontId="3" fillId="0" borderId="18" xfId="0" applyFont="1" applyFill="1" applyBorder="1" applyAlignment="1">
      <alignment horizontal="center"/>
    </xf>
    <xf numFmtId="0" fontId="3" fillId="0" borderId="38" xfId="0" applyFont="1" applyFill="1" applyBorder="1" applyAlignment="1">
      <alignment horizontal="left"/>
    </xf>
    <xf numFmtId="0" fontId="3" fillId="0" borderId="28" xfId="0" applyFont="1" applyFill="1" applyBorder="1" applyAlignment="1">
      <alignment horizontal="left"/>
    </xf>
    <xf numFmtId="0" fontId="3" fillId="0" borderId="39" xfId="0" applyFont="1" applyFill="1" applyBorder="1" applyAlignment="1">
      <alignment horizontal="left"/>
    </xf>
    <xf numFmtId="0" fontId="4" fillId="0" borderId="41" xfId="0" applyFont="1" applyBorder="1" applyAlignment="1" applyProtection="1">
      <alignment shrinkToFit="1"/>
      <protection locked="0"/>
    </xf>
    <xf numFmtId="176" fontId="4" fillId="0" borderId="38" xfId="0" applyNumberFormat="1" applyFont="1" applyBorder="1" applyAlignment="1" applyProtection="1">
      <alignment horizontal="right"/>
      <protection/>
    </xf>
    <xf numFmtId="176" fontId="4" fillId="0" borderId="28" xfId="0" applyNumberFormat="1" applyFont="1" applyBorder="1" applyAlignment="1" applyProtection="1">
      <alignment horizontal="right"/>
      <protection/>
    </xf>
    <xf numFmtId="176" fontId="4" fillId="0" borderId="39" xfId="0" applyNumberFormat="1" applyFont="1" applyBorder="1" applyAlignment="1" applyProtection="1">
      <alignment horizontal="right"/>
      <protection/>
    </xf>
    <xf numFmtId="176" fontId="4" fillId="0" borderId="41" xfId="0" applyNumberFormat="1" applyFont="1" applyBorder="1" applyAlignment="1" applyProtection="1">
      <alignment/>
      <protection/>
    </xf>
    <xf numFmtId="0" fontId="4" fillId="0" borderId="40" xfId="0" applyFont="1" applyBorder="1" applyAlignment="1" applyProtection="1">
      <alignment shrinkToFit="1"/>
      <protection locked="0"/>
    </xf>
    <xf numFmtId="176" fontId="4" fillId="0" borderId="38" xfId="0" applyNumberFormat="1" applyFont="1" applyBorder="1" applyAlignment="1" applyProtection="1">
      <alignment/>
      <protection/>
    </xf>
    <xf numFmtId="176" fontId="4" fillId="0" borderId="28" xfId="0" applyNumberFormat="1" applyFont="1" applyBorder="1" applyAlignment="1" applyProtection="1">
      <alignment/>
      <protection/>
    </xf>
    <xf numFmtId="176" fontId="4" fillId="0" borderId="39" xfId="0" applyNumberFormat="1" applyFont="1" applyBorder="1" applyAlignment="1" applyProtection="1">
      <alignment/>
      <protection/>
    </xf>
    <xf numFmtId="0" fontId="4" fillId="0" borderId="38" xfId="0" applyFont="1" applyBorder="1" applyAlignment="1" applyProtection="1">
      <alignment horizontal="center" shrinkToFit="1"/>
      <protection locked="0"/>
    </xf>
    <xf numFmtId="0" fontId="4" fillId="0" borderId="28" xfId="0" applyFont="1" applyBorder="1" applyAlignment="1" applyProtection="1">
      <alignment horizontal="center" shrinkToFit="1"/>
      <protection locked="0"/>
    </xf>
    <xf numFmtId="0" fontId="4" fillId="0" borderId="39" xfId="0" applyFont="1" applyBorder="1" applyAlignment="1" applyProtection="1">
      <alignment horizontal="center" shrinkToFit="1"/>
      <protection locked="0"/>
    </xf>
    <xf numFmtId="49" fontId="21" fillId="0" borderId="0" xfId="0" applyNumberFormat="1" applyFont="1" applyBorder="1" applyAlignment="1" applyProtection="1">
      <alignment vertical="center" wrapText="1"/>
      <protection locked="0"/>
    </xf>
    <xf numFmtId="0" fontId="4" fillId="0" borderId="38" xfId="0" applyFont="1" applyBorder="1" applyAlignment="1" applyProtection="1">
      <alignment shrinkToFit="1"/>
      <protection locked="0"/>
    </xf>
    <xf numFmtId="0" fontId="4" fillId="0" borderId="28" xfId="0" applyFont="1" applyBorder="1" applyAlignment="1" applyProtection="1">
      <alignment shrinkToFit="1"/>
      <protection locked="0"/>
    </xf>
    <xf numFmtId="0" fontId="4" fillId="0" borderId="39" xfId="0" applyFont="1" applyBorder="1" applyAlignment="1" applyProtection="1">
      <alignment shrinkToFit="1"/>
      <protection locked="0"/>
    </xf>
    <xf numFmtId="0" fontId="4" fillId="0" borderId="14"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4" fillId="0" borderId="52" xfId="0" applyFont="1" applyBorder="1" applyAlignment="1" applyProtection="1">
      <alignment horizontal="center" shrinkToFit="1"/>
      <protection locked="0"/>
    </xf>
    <xf numFmtId="0" fontId="4" fillId="0" borderId="11" xfId="0" applyFont="1" applyBorder="1" applyAlignment="1" applyProtection="1">
      <alignment vertical="center" wrapText="1" shrinkToFit="1"/>
      <protection locked="0"/>
    </xf>
    <xf numFmtId="0" fontId="4" fillId="0" borderId="12" xfId="0" applyFont="1" applyBorder="1" applyAlignment="1" applyProtection="1">
      <alignment vertical="center" wrapText="1" shrinkToFit="1"/>
      <protection locked="0"/>
    </xf>
    <xf numFmtId="0" fontId="4" fillId="0" borderId="69" xfId="0" applyFont="1" applyBorder="1" applyAlignment="1" applyProtection="1">
      <alignment vertical="center" wrapText="1" shrinkToFit="1"/>
      <protection locked="0"/>
    </xf>
    <xf numFmtId="0" fontId="4" fillId="0" borderId="9" xfId="0" applyFont="1" applyBorder="1" applyAlignment="1" applyProtection="1">
      <alignment vertical="center" wrapText="1" shrinkToFit="1"/>
      <protection locked="0"/>
    </xf>
    <xf numFmtId="0" fontId="4" fillId="0" borderId="0" xfId="0" applyFont="1" applyBorder="1" applyAlignment="1" applyProtection="1">
      <alignment vertical="center" wrapText="1" shrinkToFit="1"/>
      <protection locked="0"/>
    </xf>
    <xf numFmtId="0" fontId="4" fillId="0" borderId="13" xfId="0" applyFont="1" applyBorder="1" applyAlignment="1" applyProtection="1">
      <alignment vertical="center" wrapText="1" shrinkToFit="1"/>
      <protection locked="0"/>
    </xf>
    <xf numFmtId="0" fontId="4" fillId="0" borderId="11" xfId="0" applyFont="1" applyBorder="1" applyAlignment="1" applyProtection="1">
      <alignment shrinkToFit="1"/>
      <protection locked="0"/>
    </xf>
    <xf numFmtId="0" fontId="4" fillId="0" borderId="12" xfId="0" applyFont="1" applyBorder="1" applyAlignment="1" applyProtection="1">
      <alignment shrinkToFit="1"/>
      <protection locked="0"/>
    </xf>
    <xf numFmtId="0" fontId="4" fillId="0" borderId="69" xfId="0" applyFont="1" applyBorder="1" applyAlignment="1" applyProtection="1">
      <alignment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52" xfId="0" applyFont="1" applyBorder="1" applyAlignment="1" applyProtection="1">
      <alignment horizontal="center" vertical="center" shrinkToFit="1"/>
      <protection locked="0"/>
    </xf>
    <xf numFmtId="0" fontId="22" fillId="0" borderId="0" xfId="0" applyFont="1" applyAlignment="1" applyProtection="1">
      <alignment horizontal="center"/>
      <protection locked="0"/>
    </xf>
    <xf numFmtId="38" fontId="22" fillId="0" borderId="0" xfId="17" applyFont="1" applyAlignment="1" applyProtection="1">
      <alignment horizontal="center"/>
      <protection locked="0"/>
    </xf>
    <xf numFmtId="49" fontId="21" fillId="0" borderId="11" xfId="0" applyNumberFormat="1" applyFont="1" applyBorder="1" applyAlignment="1" applyProtection="1">
      <alignment horizontal="center" vertical="center" wrapText="1" shrinkToFit="1"/>
      <protection locked="0"/>
    </xf>
    <xf numFmtId="49" fontId="21" fillId="0" borderId="12" xfId="0" applyNumberFormat="1" applyFont="1" applyBorder="1" applyAlignment="1" applyProtection="1">
      <alignment horizontal="center" vertical="center" wrapText="1" shrinkToFit="1"/>
      <protection locked="0"/>
    </xf>
    <xf numFmtId="49" fontId="21" fillId="0" borderId="69" xfId="0" applyNumberFormat="1" applyFont="1" applyBorder="1" applyAlignment="1" applyProtection="1">
      <alignment horizontal="center" vertical="center" wrapText="1" shrinkToFit="1"/>
      <protection locked="0"/>
    </xf>
    <xf numFmtId="49" fontId="21" fillId="0" borderId="14" xfId="0" applyNumberFormat="1" applyFont="1" applyBorder="1" applyAlignment="1" applyProtection="1">
      <alignment horizontal="center" vertical="center" wrapText="1" shrinkToFit="1"/>
      <protection locked="0"/>
    </xf>
    <xf numFmtId="49" fontId="21" fillId="0" borderId="10" xfId="0" applyNumberFormat="1" applyFont="1" applyBorder="1" applyAlignment="1" applyProtection="1">
      <alignment horizontal="center" vertical="center" wrapText="1" shrinkToFit="1"/>
      <protection locked="0"/>
    </xf>
    <xf numFmtId="49" fontId="21" fillId="0" borderId="52" xfId="0" applyNumberFormat="1" applyFont="1" applyBorder="1" applyAlignment="1" applyProtection="1">
      <alignment horizontal="center" vertical="center" wrapText="1" shrinkToFit="1"/>
      <protection locked="0"/>
    </xf>
    <xf numFmtId="0" fontId="21" fillId="0" borderId="11" xfId="0" applyFont="1" applyBorder="1" applyAlignment="1" applyProtection="1">
      <alignment vertical="center" wrapText="1" shrinkToFit="1"/>
      <protection locked="0"/>
    </xf>
    <xf numFmtId="0" fontId="21" fillId="0" borderId="12" xfId="0" applyFont="1" applyBorder="1" applyAlignment="1" applyProtection="1">
      <alignment vertical="center" wrapText="1" shrinkToFit="1"/>
      <protection locked="0"/>
    </xf>
    <xf numFmtId="0" fontId="21" fillId="0" borderId="69" xfId="0" applyFont="1" applyBorder="1" applyAlignment="1" applyProtection="1">
      <alignment vertical="center" wrapText="1" shrinkToFit="1"/>
      <protection locked="0"/>
    </xf>
    <xf numFmtId="0" fontId="21" fillId="0" borderId="14" xfId="0" applyFont="1" applyBorder="1" applyAlignment="1" applyProtection="1">
      <alignment vertical="center" wrapText="1" shrinkToFit="1"/>
      <protection locked="0"/>
    </xf>
    <xf numFmtId="0" fontId="21" fillId="0" borderId="10" xfId="0" applyFont="1" applyBorder="1" applyAlignment="1" applyProtection="1">
      <alignment vertical="center" wrapText="1" shrinkToFit="1"/>
      <protection locked="0"/>
    </xf>
    <xf numFmtId="0" fontId="21" fillId="0" borderId="52" xfId="0" applyFont="1" applyBorder="1" applyAlignment="1" applyProtection="1">
      <alignment vertical="center" wrapText="1" shrinkToFit="1"/>
      <protection locked="0"/>
    </xf>
    <xf numFmtId="49" fontId="4" fillId="0" borderId="41" xfId="0" applyNumberFormat="1" applyFont="1" applyBorder="1" applyAlignment="1" applyProtection="1">
      <alignment/>
      <protection locked="0"/>
    </xf>
    <xf numFmtId="176" fontId="4" fillId="0" borderId="41" xfId="0" applyNumberFormat="1" applyFont="1" applyBorder="1" applyAlignment="1" applyProtection="1">
      <alignment/>
      <protection locked="0"/>
    </xf>
    <xf numFmtId="176" fontId="4" fillId="0" borderId="14" xfId="0" applyNumberFormat="1" applyFont="1" applyBorder="1" applyAlignment="1" applyProtection="1">
      <alignment horizontal="right"/>
      <protection/>
    </xf>
    <xf numFmtId="176" fontId="4" fillId="0" borderId="10" xfId="0" applyNumberFormat="1" applyFont="1" applyBorder="1" applyAlignment="1" applyProtection="1">
      <alignment horizontal="right"/>
      <protection/>
    </xf>
    <xf numFmtId="176" fontId="4" fillId="0" borderId="52" xfId="0" applyNumberFormat="1" applyFont="1" applyBorder="1" applyAlignment="1" applyProtection="1">
      <alignment horizontal="right"/>
      <protection/>
    </xf>
    <xf numFmtId="176" fontId="4" fillId="0" borderId="17" xfId="0" applyNumberFormat="1" applyFont="1" applyBorder="1" applyAlignment="1" applyProtection="1">
      <alignment/>
      <protection/>
    </xf>
    <xf numFmtId="0" fontId="3" fillId="0" borderId="41" xfId="0" applyFont="1" applyBorder="1" applyAlignment="1">
      <alignment vertical="top" wrapText="1"/>
    </xf>
    <xf numFmtId="0" fontId="26" fillId="0" borderId="41" xfId="0" applyFont="1" applyBorder="1" applyAlignment="1">
      <alignment vertical="top" wrapText="1"/>
    </xf>
    <xf numFmtId="176" fontId="11" fillId="0" borderId="38" xfId="23" applyNumberFormat="1" applyFont="1" applyBorder="1" applyAlignment="1" applyProtection="1">
      <alignment vertical="center"/>
      <protection/>
    </xf>
    <xf numFmtId="176" fontId="11" fillId="0" borderId="28" xfId="23" applyNumberFormat="1" applyFont="1" applyBorder="1" applyAlignment="1" applyProtection="1">
      <alignment vertical="center"/>
      <protection/>
    </xf>
    <xf numFmtId="176" fontId="11" fillId="0" borderId="39" xfId="23" applyNumberFormat="1" applyFont="1" applyBorder="1" applyAlignment="1" applyProtection="1">
      <alignment vertical="center"/>
      <protection/>
    </xf>
    <xf numFmtId="0" fontId="11" fillId="0" borderId="38" xfId="23" applyFont="1" applyBorder="1" applyAlignment="1" applyProtection="1">
      <alignment vertical="center"/>
      <protection locked="0"/>
    </xf>
    <xf numFmtId="0" fontId="11" fillId="0" borderId="28" xfId="23" applyFont="1" applyBorder="1" applyAlignment="1" applyProtection="1">
      <alignment vertical="center"/>
      <protection locked="0"/>
    </xf>
    <xf numFmtId="0" fontId="17" fillId="0" borderId="21" xfId="23" applyFont="1" applyBorder="1" applyAlignment="1" applyProtection="1">
      <alignment horizontal="center" vertical="center" wrapText="1"/>
      <protection locked="0"/>
    </xf>
    <xf numFmtId="0" fontId="11" fillId="0" borderId="22" xfId="23" applyFont="1" applyBorder="1" applyAlignment="1" applyProtection="1">
      <alignment horizontal="center" vertical="center" wrapText="1"/>
      <protection locked="0"/>
    </xf>
    <xf numFmtId="0" fontId="11" fillId="0" borderId="54" xfId="23" applyFont="1" applyBorder="1" applyAlignment="1" applyProtection="1">
      <alignment horizontal="center" vertical="center" wrapText="1"/>
      <protection locked="0"/>
    </xf>
    <xf numFmtId="176" fontId="11" fillId="0" borderId="38" xfId="23" applyNumberFormat="1" applyFont="1" applyBorder="1" applyAlignment="1" applyProtection="1">
      <alignment vertical="center"/>
      <protection locked="0"/>
    </xf>
    <xf numFmtId="176" fontId="11" fillId="0" borderId="28" xfId="23" applyNumberFormat="1" applyFont="1" applyBorder="1" applyAlignment="1" applyProtection="1">
      <alignment vertical="center"/>
      <protection locked="0"/>
    </xf>
    <xf numFmtId="176" fontId="11" fillId="0" borderId="39" xfId="23" applyNumberFormat="1" applyFont="1" applyBorder="1" applyAlignment="1" applyProtection="1">
      <alignment vertical="center"/>
      <protection locked="0"/>
    </xf>
    <xf numFmtId="176" fontId="11" fillId="0" borderId="44" xfId="23" applyNumberFormat="1" applyFont="1" applyBorder="1" applyAlignment="1" applyProtection="1">
      <alignment vertical="center"/>
      <protection locked="0"/>
    </xf>
    <xf numFmtId="176" fontId="11" fillId="0" borderId="43" xfId="23" applyNumberFormat="1" applyFont="1" applyBorder="1" applyAlignment="1" applyProtection="1">
      <alignment vertical="center"/>
      <protection locked="0"/>
    </xf>
    <xf numFmtId="176" fontId="11" fillId="0" borderId="67" xfId="23" applyNumberFormat="1" applyFont="1" applyBorder="1" applyAlignment="1" applyProtection="1">
      <alignment vertical="center"/>
      <protection locked="0"/>
    </xf>
    <xf numFmtId="0" fontId="11" fillId="0" borderId="78" xfId="23" applyFont="1" applyBorder="1" applyAlignment="1" applyProtection="1">
      <alignment horizontal="center" vertical="center"/>
      <protection locked="0"/>
    </xf>
    <xf numFmtId="0" fontId="11" fillId="0" borderId="39" xfId="23" applyFont="1" applyBorder="1" applyAlignment="1" applyProtection="1">
      <alignment horizontal="center" vertical="center"/>
      <protection locked="0"/>
    </xf>
    <xf numFmtId="0" fontId="11" fillId="0" borderId="42" xfId="23" applyFont="1" applyBorder="1" applyAlignment="1" applyProtection="1">
      <alignment horizontal="center" vertical="center"/>
      <protection locked="0"/>
    </xf>
    <xf numFmtId="0" fontId="11" fillId="0" borderId="67" xfId="23" applyFont="1" applyBorder="1" applyAlignment="1" applyProtection="1">
      <alignment horizontal="center" vertical="center"/>
      <protection locked="0"/>
    </xf>
    <xf numFmtId="0" fontId="9" fillId="0" borderId="48" xfId="23" applyFont="1" applyBorder="1" applyAlignment="1" applyProtection="1">
      <alignment horizontal="center" vertical="center"/>
      <protection locked="0"/>
    </xf>
    <xf numFmtId="0" fontId="9" fillId="0" borderId="51" xfId="23" applyFont="1" applyBorder="1" applyAlignment="1" applyProtection="1">
      <alignment horizontal="center" vertical="center"/>
      <protection locked="0"/>
    </xf>
    <xf numFmtId="0" fontId="9" fillId="0" borderId="20" xfId="23" applyFont="1" applyBorder="1" applyAlignment="1" applyProtection="1">
      <alignment horizontal="center" vertical="center"/>
      <protection locked="0"/>
    </xf>
    <xf numFmtId="0" fontId="9" fillId="0" borderId="52" xfId="23" applyFont="1" applyBorder="1" applyAlignment="1" applyProtection="1">
      <alignment horizontal="center" vertical="center"/>
      <protection locked="0"/>
    </xf>
    <xf numFmtId="0" fontId="9" fillId="0" borderId="68" xfId="23" applyFont="1" applyBorder="1" applyAlignment="1" applyProtection="1">
      <alignment horizontal="center" vertical="center"/>
      <protection locked="0"/>
    </xf>
    <xf numFmtId="0" fontId="9" fillId="0" borderId="69" xfId="23" applyFont="1" applyBorder="1" applyAlignment="1" applyProtection="1">
      <alignment horizontal="center" vertical="center"/>
      <protection locked="0"/>
    </xf>
    <xf numFmtId="0" fontId="9" fillId="0" borderId="32" xfId="23" applyFont="1" applyBorder="1" applyAlignment="1" applyProtection="1">
      <alignment horizontal="center" vertical="center"/>
      <protection locked="0"/>
    </xf>
    <xf numFmtId="0" fontId="9" fillId="0" borderId="70" xfId="23" applyFont="1" applyBorder="1" applyAlignment="1" applyProtection="1">
      <alignment horizontal="center" vertical="center"/>
      <protection locked="0"/>
    </xf>
    <xf numFmtId="0" fontId="11" fillId="0" borderId="19" xfId="23" applyFont="1" applyBorder="1" applyAlignment="1" applyProtection="1">
      <alignment horizontal="center" vertical="center"/>
      <protection locked="0"/>
    </xf>
    <xf numFmtId="0" fontId="11" fillId="0" borderId="54" xfId="23" applyFont="1" applyBorder="1" applyAlignment="1" applyProtection="1">
      <alignment horizontal="center" vertical="center"/>
      <protection locked="0"/>
    </xf>
    <xf numFmtId="0" fontId="11" fillId="0" borderId="21" xfId="23" applyFont="1" applyBorder="1" applyAlignment="1" applyProtection="1">
      <alignment horizontal="center" vertical="center"/>
      <protection locked="0"/>
    </xf>
    <xf numFmtId="0" fontId="11" fillId="0" borderId="22" xfId="23" applyFont="1" applyBorder="1" applyAlignment="1" applyProtection="1">
      <alignment horizontal="center" vertical="center"/>
      <protection locked="0"/>
    </xf>
    <xf numFmtId="0" fontId="11" fillId="0" borderId="38" xfId="23" applyFont="1" applyBorder="1" applyAlignment="1" applyProtection="1">
      <alignment horizontal="center" vertical="center"/>
      <protection locked="0"/>
    </xf>
    <xf numFmtId="0" fontId="11" fillId="0" borderId="28" xfId="23" applyFont="1" applyBorder="1" applyAlignment="1" applyProtection="1">
      <alignment horizontal="center" vertical="center"/>
      <protection locked="0"/>
    </xf>
    <xf numFmtId="0" fontId="11" fillId="0" borderId="33" xfId="23" applyFont="1" applyBorder="1" applyAlignment="1" applyProtection="1">
      <alignment vertical="center"/>
      <protection locked="0"/>
    </xf>
    <xf numFmtId="0" fontId="11" fillId="0" borderId="212" xfId="23" applyFont="1" applyBorder="1" applyAlignment="1" applyProtection="1">
      <alignment vertical="center"/>
      <protection locked="0"/>
    </xf>
    <xf numFmtId="0" fontId="11" fillId="0" borderId="213" xfId="23" applyFont="1" applyBorder="1" applyAlignment="1" applyProtection="1">
      <alignment vertical="center"/>
      <protection locked="0"/>
    </xf>
    <xf numFmtId="0" fontId="10" fillId="0" borderId="34" xfId="23" applyFont="1" applyBorder="1" applyAlignment="1" applyProtection="1">
      <alignment horizontal="center" vertical="center"/>
      <protection locked="0"/>
    </xf>
    <xf numFmtId="0" fontId="10" fillId="0" borderId="214" xfId="23" applyFont="1" applyBorder="1" applyAlignment="1" applyProtection="1">
      <alignment horizontal="center" vertical="center"/>
      <protection locked="0"/>
    </xf>
    <xf numFmtId="0" fontId="10" fillId="0" borderId="63" xfId="23" applyFont="1" applyBorder="1" applyAlignment="1" applyProtection="1">
      <alignment horizontal="center" vertical="center"/>
      <protection locked="0"/>
    </xf>
    <xf numFmtId="0" fontId="10" fillId="0" borderId="215" xfId="23" applyFont="1" applyBorder="1" applyAlignment="1" applyProtection="1">
      <alignment horizontal="center" vertical="center"/>
      <protection locked="0"/>
    </xf>
    <xf numFmtId="176" fontId="11" fillId="0" borderId="41" xfId="23" applyNumberFormat="1" applyFont="1" applyBorder="1" applyAlignment="1" applyProtection="1">
      <alignment vertical="center"/>
      <protection locked="0"/>
    </xf>
    <xf numFmtId="176" fontId="11" fillId="0" borderId="24" xfId="23" applyNumberFormat="1" applyFont="1" applyBorder="1" applyAlignment="1" applyProtection="1">
      <alignment vertical="center"/>
      <protection locked="0"/>
    </xf>
    <xf numFmtId="0" fontId="11" fillId="0" borderId="216" xfId="23" applyFont="1" applyBorder="1" applyAlignment="1" applyProtection="1">
      <alignment vertical="center"/>
      <protection locked="0"/>
    </xf>
    <xf numFmtId="0" fontId="11" fillId="0" borderId="217" xfId="23" applyFont="1" applyBorder="1" applyAlignment="1" applyProtection="1">
      <alignment vertical="center"/>
      <protection locked="0"/>
    </xf>
    <xf numFmtId="0" fontId="11" fillId="0" borderId="38" xfId="23" applyFont="1" applyBorder="1" applyAlignment="1" applyProtection="1">
      <alignment horizontal="center" vertical="center" shrinkToFit="1"/>
      <protection locked="0"/>
    </xf>
    <xf numFmtId="0" fontId="11" fillId="0" borderId="28" xfId="23" applyFont="1" applyBorder="1" applyAlignment="1" applyProtection="1">
      <alignment horizontal="center" vertical="center" shrinkToFit="1"/>
      <protection locked="0"/>
    </xf>
    <xf numFmtId="0" fontId="11" fillId="0" borderId="39" xfId="23" applyFont="1" applyBorder="1" applyAlignment="1" applyProtection="1">
      <alignment horizontal="center" vertical="center" shrinkToFit="1"/>
      <protection locked="0"/>
    </xf>
    <xf numFmtId="0" fontId="11" fillId="0" borderId="31" xfId="23" applyFont="1" applyBorder="1" applyAlignment="1" applyProtection="1">
      <alignment horizontal="center" vertical="center"/>
      <protection locked="0"/>
    </xf>
    <xf numFmtId="176" fontId="11" fillId="0" borderId="44" xfId="23" applyNumberFormat="1" applyFont="1" applyBorder="1" applyAlignment="1" applyProtection="1">
      <alignment vertical="center"/>
      <protection/>
    </xf>
    <xf numFmtId="176" fontId="11" fillId="0" borderId="43" xfId="23" applyNumberFormat="1" applyFont="1" applyBorder="1" applyAlignment="1" applyProtection="1">
      <alignment vertical="center"/>
      <protection/>
    </xf>
    <xf numFmtId="176" fontId="11" fillId="0" borderId="67" xfId="23" applyNumberFormat="1" applyFont="1" applyBorder="1" applyAlignment="1" applyProtection="1">
      <alignment vertical="center"/>
      <protection/>
    </xf>
    <xf numFmtId="0" fontId="11" fillId="0" borderId="44" xfId="23" applyFont="1" applyBorder="1" applyAlignment="1" applyProtection="1">
      <alignment vertical="center"/>
      <protection locked="0"/>
    </xf>
    <xf numFmtId="0" fontId="11" fillId="0" borderId="43" xfId="23" applyFont="1" applyBorder="1" applyAlignment="1" applyProtection="1">
      <alignment vertical="center"/>
      <protection locked="0"/>
    </xf>
    <xf numFmtId="0" fontId="11" fillId="0" borderId="21" xfId="23" applyFont="1" applyBorder="1" applyAlignment="1" applyProtection="1">
      <alignment horizontal="center" vertical="center" shrinkToFit="1"/>
      <protection locked="0"/>
    </xf>
    <xf numFmtId="0" fontId="11" fillId="0" borderId="22" xfId="23" applyFont="1" applyBorder="1" applyAlignment="1" applyProtection="1">
      <alignment horizontal="center" vertical="center" shrinkToFit="1"/>
      <protection locked="0"/>
    </xf>
    <xf numFmtId="0" fontId="11" fillId="0" borderId="54" xfId="23" applyFont="1" applyBorder="1" applyAlignment="1" applyProtection="1">
      <alignment horizontal="center" vertical="center" shrinkToFit="1"/>
      <protection locked="0"/>
    </xf>
    <xf numFmtId="203" fontId="11" fillId="0" borderId="21" xfId="23" applyNumberFormat="1" applyFont="1" applyBorder="1" applyAlignment="1" applyProtection="1">
      <alignment horizontal="center" vertical="center" shrinkToFit="1"/>
      <protection locked="0"/>
    </xf>
    <xf numFmtId="203" fontId="11" fillId="0" borderId="22" xfId="23" applyNumberFormat="1" applyFont="1" applyBorder="1" applyAlignment="1" applyProtection="1">
      <alignment horizontal="center" vertical="center" shrinkToFit="1"/>
      <protection locked="0"/>
    </xf>
    <xf numFmtId="203" fontId="11" fillId="0" borderId="54" xfId="23" applyNumberFormat="1" applyFont="1" applyBorder="1" applyAlignment="1" applyProtection="1">
      <alignment horizontal="center" vertical="center" shrinkToFit="1"/>
      <protection locked="0"/>
    </xf>
    <xf numFmtId="176" fontId="11" fillId="0" borderId="61" xfId="23" applyNumberFormat="1" applyFont="1" applyBorder="1" applyAlignment="1" applyProtection="1">
      <alignment vertical="center"/>
      <protection locked="0"/>
    </xf>
    <xf numFmtId="176" fontId="11" fillId="0" borderId="62" xfId="23" applyNumberFormat="1" applyFont="1" applyBorder="1" applyAlignment="1" applyProtection="1">
      <alignment vertical="center"/>
      <protection/>
    </xf>
    <xf numFmtId="0" fontId="11" fillId="0" borderId="10" xfId="23" applyFont="1" applyBorder="1" applyAlignment="1" applyProtection="1">
      <alignment horizontal="distributed" vertical="center"/>
      <protection locked="0"/>
    </xf>
    <xf numFmtId="0" fontId="11" fillId="0" borderId="28" xfId="23" applyFont="1" applyBorder="1" applyAlignment="1" applyProtection="1">
      <alignment horizontal="distributed" vertical="center"/>
      <protection locked="0"/>
    </xf>
    <xf numFmtId="0" fontId="11" fillId="0" borderId="10" xfId="23" applyFont="1" applyBorder="1" applyAlignment="1" applyProtection="1">
      <alignment vertical="center"/>
      <protection locked="0"/>
    </xf>
    <xf numFmtId="38" fontId="14" fillId="0" borderId="218" xfId="17" applyFont="1" applyBorder="1" applyAlignment="1">
      <alignment horizontal="right" vertical="center" wrapText="1"/>
    </xf>
    <xf numFmtId="38" fontId="14" fillId="0" borderId="219" xfId="17" applyFont="1" applyBorder="1" applyAlignment="1">
      <alignment horizontal="right" vertical="center" wrapText="1"/>
    </xf>
    <xf numFmtId="38" fontId="14" fillId="0" borderId="36" xfId="17" applyFont="1" applyBorder="1" applyAlignment="1">
      <alignment horizontal="right" vertical="center" wrapText="1"/>
    </xf>
    <xf numFmtId="38" fontId="14" fillId="0" borderId="50" xfId="17" applyFont="1" applyBorder="1" applyAlignment="1">
      <alignment horizontal="right" vertical="center" wrapText="1"/>
    </xf>
    <xf numFmtId="38" fontId="14" fillId="0" borderId="220" xfId="17" applyFont="1" applyBorder="1" applyAlignment="1">
      <alignment vertical="center" wrapText="1"/>
    </xf>
    <xf numFmtId="38" fontId="14" fillId="0" borderId="221" xfId="17" applyFont="1" applyBorder="1" applyAlignment="1">
      <alignment vertical="center" wrapText="1"/>
    </xf>
    <xf numFmtId="38" fontId="14" fillId="0" borderId="14" xfId="17" applyFont="1" applyBorder="1" applyAlignment="1">
      <alignment vertical="center" wrapText="1"/>
    </xf>
    <xf numFmtId="38" fontId="14" fillId="0" borderId="58" xfId="17" applyFont="1" applyBorder="1" applyAlignment="1">
      <alignment vertical="center" wrapText="1"/>
    </xf>
    <xf numFmtId="38" fontId="14" fillId="0" borderId="175" xfId="17" applyFont="1" applyBorder="1" applyAlignment="1">
      <alignment vertical="center" wrapText="1"/>
    </xf>
    <xf numFmtId="38" fontId="14" fillId="0" borderId="49" xfId="17" applyFont="1" applyBorder="1" applyAlignment="1">
      <alignment vertical="center" wrapText="1"/>
    </xf>
    <xf numFmtId="38" fontId="14" fillId="0" borderId="9" xfId="17" applyFont="1" applyBorder="1" applyAlignment="1">
      <alignment vertical="center" wrapText="1"/>
    </xf>
    <xf numFmtId="38" fontId="14" fillId="0" borderId="165" xfId="17" applyFont="1" applyBorder="1" applyAlignment="1">
      <alignment vertical="center" wrapText="1"/>
    </xf>
    <xf numFmtId="0" fontId="10" fillId="0" borderId="0" xfId="22" applyFont="1" applyAlignment="1">
      <alignment horizontal="center" vertical="center"/>
      <protection/>
    </xf>
    <xf numFmtId="0" fontId="9" fillId="0" borderId="0" xfId="22" applyFont="1" applyAlignment="1">
      <alignment horizontal="center" vertical="center"/>
      <protection/>
    </xf>
    <xf numFmtId="38" fontId="15" fillId="0" borderId="21" xfId="17" applyFont="1" applyBorder="1" applyAlignment="1">
      <alignment horizontal="center" vertical="center" shrinkToFit="1"/>
    </xf>
    <xf numFmtId="38" fontId="15" fillId="0" borderId="31" xfId="17" applyFont="1" applyBorder="1" applyAlignment="1">
      <alignment horizontal="center" vertical="center" shrinkToFit="1"/>
    </xf>
    <xf numFmtId="38" fontId="14" fillId="0" borderId="44" xfId="17" applyFont="1" applyBorder="1" applyAlignment="1">
      <alignment horizontal="right" vertical="center" wrapText="1"/>
    </xf>
    <xf numFmtId="38" fontId="14" fillId="0" borderId="62" xfId="17" applyFont="1" applyBorder="1" applyAlignment="1">
      <alignment horizontal="right" vertical="center" wrapText="1"/>
    </xf>
    <xf numFmtId="38" fontId="11" fillId="0" borderId="14" xfId="17" applyFont="1" applyBorder="1" applyAlignment="1">
      <alignment horizontal="center" vertical="center" shrinkToFit="1"/>
    </xf>
    <xf numFmtId="38" fontId="11" fillId="0" borderId="52" xfId="17" applyFont="1" applyBorder="1" applyAlignment="1">
      <alignment horizontal="center" vertical="center" shrinkToFit="1"/>
    </xf>
    <xf numFmtId="38" fontId="14" fillId="0" borderId="44" xfId="17" applyFont="1" applyBorder="1" applyAlignment="1">
      <alignment vertical="center" wrapText="1"/>
    </xf>
    <xf numFmtId="38" fontId="14" fillId="0" borderId="67" xfId="17" applyFont="1" applyBorder="1" applyAlignment="1">
      <alignment vertical="center" wrapText="1"/>
    </xf>
    <xf numFmtId="38" fontId="14" fillId="0" borderId="40" xfId="17" applyFont="1" applyBorder="1" applyAlignment="1">
      <alignment horizontal="right" vertical="center"/>
    </xf>
    <xf numFmtId="38" fontId="14" fillId="0" borderId="17" xfId="17" applyFont="1" applyBorder="1" applyAlignment="1">
      <alignment horizontal="right" vertical="center"/>
    </xf>
    <xf numFmtId="38" fontId="14" fillId="0" borderId="21" xfId="17" applyFont="1" applyBorder="1" applyAlignment="1">
      <alignment horizontal="center" vertical="center" wrapText="1"/>
    </xf>
    <xf numFmtId="38" fontId="14" fillId="0" borderId="54" xfId="17" applyFont="1" applyBorder="1" applyAlignment="1">
      <alignment horizontal="center" vertical="center" wrapText="1"/>
    </xf>
    <xf numFmtId="38" fontId="14" fillId="0" borderId="38" xfId="17" applyFont="1" applyBorder="1" applyAlignment="1">
      <alignment horizontal="center" vertical="center" wrapText="1"/>
    </xf>
    <xf numFmtId="38" fontId="14" fillId="0" borderId="39" xfId="17" applyFont="1" applyBorder="1" applyAlignment="1">
      <alignment horizontal="center" vertical="center" wrapText="1"/>
    </xf>
    <xf numFmtId="38" fontId="11" fillId="0" borderId="21" xfId="17" applyFont="1" applyBorder="1" applyAlignment="1">
      <alignment horizontal="center" vertical="center" shrinkToFit="1"/>
    </xf>
    <xf numFmtId="38" fontId="11" fillId="0" borderId="54" xfId="17" applyFont="1" applyBorder="1" applyAlignment="1">
      <alignment horizontal="center" vertical="center" shrinkToFit="1"/>
    </xf>
    <xf numFmtId="38" fontId="11" fillId="0" borderId="38" xfId="17" applyFont="1" applyBorder="1" applyAlignment="1">
      <alignment horizontal="center" vertical="center" shrinkToFit="1"/>
    </xf>
    <xf numFmtId="38" fontId="11" fillId="0" borderId="39" xfId="17" applyFont="1" applyBorder="1" applyAlignment="1">
      <alignment horizontal="center" vertical="center" shrinkToFit="1"/>
    </xf>
    <xf numFmtId="0" fontId="16" fillId="0" borderId="175" xfId="22" applyFont="1" applyBorder="1" applyAlignment="1">
      <alignment horizontal="center" vertical="center" wrapText="1"/>
      <protection/>
    </xf>
    <xf numFmtId="0" fontId="16" fillId="0" borderId="49" xfId="22" applyFont="1" applyBorder="1" applyAlignment="1">
      <alignment horizontal="center" vertical="center" wrapText="1"/>
      <protection/>
    </xf>
    <xf numFmtId="0" fontId="16" fillId="0" borderId="74" xfId="22" applyFont="1" applyBorder="1" applyAlignment="1">
      <alignment horizontal="left" vertical="center"/>
      <protection/>
    </xf>
    <xf numFmtId="0" fontId="16" fillId="0" borderId="2" xfId="22" applyFont="1" applyBorder="1" applyAlignment="1">
      <alignment horizontal="left" vertical="center"/>
      <protection/>
    </xf>
    <xf numFmtId="0" fontId="16" fillId="0" borderId="29" xfId="22" applyFont="1" applyBorder="1" applyAlignment="1">
      <alignment horizontal="left" vertical="center"/>
      <protection/>
    </xf>
    <xf numFmtId="0" fontId="16" fillId="0" borderId="0" xfId="22" applyFont="1" applyBorder="1" applyAlignment="1">
      <alignment horizontal="left" vertical="center"/>
      <protection/>
    </xf>
    <xf numFmtId="0" fontId="16" fillId="0" borderId="21" xfId="22" applyFont="1" applyBorder="1" applyAlignment="1">
      <alignment horizontal="center" vertical="center" wrapText="1"/>
      <protection/>
    </xf>
    <xf numFmtId="0" fontId="16" fillId="0" borderId="22" xfId="22" applyFont="1" applyBorder="1" applyAlignment="1">
      <alignment horizontal="center" vertical="center" wrapText="1"/>
      <protection/>
    </xf>
    <xf numFmtId="0" fontId="16" fillId="0" borderId="31" xfId="22" applyFont="1" applyBorder="1" applyAlignment="1">
      <alignment horizontal="center" vertical="center" wrapText="1"/>
      <protection/>
    </xf>
    <xf numFmtId="0" fontId="14" fillId="0" borderId="11" xfId="22" applyFont="1" applyBorder="1" applyAlignment="1">
      <alignment horizontal="right" vertical="center"/>
      <protection/>
    </xf>
    <xf numFmtId="0" fontId="14" fillId="0" borderId="173" xfId="22" applyFont="1" applyBorder="1" applyAlignment="1">
      <alignment horizontal="right" vertical="center"/>
      <protection/>
    </xf>
    <xf numFmtId="0" fontId="14" fillId="0" borderId="14" xfId="22" applyFont="1" applyBorder="1" applyAlignment="1">
      <alignment horizontal="right" vertical="center"/>
      <protection/>
    </xf>
    <xf numFmtId="0" fontId="14" fillId="0" borderId="58" xfId="22" applyFont="1" applyBorder="1" applyAlignment="1">
      <alignment horizontal="right" vertical="center"/>
      <protection/>
    </xf>
    <xf numFmtId="38" fontId="14" fillId="0" borderId="220" xfId="17" applyFont="1" applyBorder="1" applyAlignment="1">
      <alignment horizontal="right" vertical="center"/>
    </xf>
    <xf numFmtId="38" fontId="14" fillId="0" borderId="221" xfId="17" applyFont="1" applyBorder="1" applyAlignment="1">
      <alignment horizontal="right" vertical="center"/>
    </xf>
    <xf numFmtId="38" fontId="14" fillId="0" borderId="9" xfId="17" applyFont="1" applyBorder="1" applyAlignment="1">
      <alignment horizontal="right" vertical="center"/>
    </xf>
    <xf numFmtId="38" fontId="14" fillId="0" borderId="165" xfId="17" applyFont="1" applyBorder="1" applyAlignment="1">
      <alignment horizontal="right" vertical="center"/>
    </xf>
    <xf numFmtId="38" fontId="14" fillId="0" borderId="14" xfId="17" applyFont="1" applyBorder="1" applyAlignment="1">
      <alignment horizontal="right" vertical="center"/>
    </xf>
    <xf numFmtId="38" fontId="14" fillId="0" borderId="58" xfId="17" applyFont="1" applyBorder="1" applyAlignment="1">
      <alignment horizontal="right" vertical="center"/>
    </xf>
    <xf numFmtId="38" fontId="14" fillId="0" borderId="31" xfId="17" applyFont="1" applyBorder="1" applyAlignment="1">
      <alignment horizontal="center" vertical="center" wrapText="1"/>
    </xf>
    <xf numFmtId="38" fontId="14" fillId="0" borderId="61" xfId="17" applyFont="1" applyBorder="1" applyAlignment="1">
      <alignment horizontal="center" vertical="center" wrapText="1"/>
    </xf>
    <xf numFmtId="38" fontId="11" fillId="0" borderId="175" xfId="17" applyFont="1" applyBorder="1" applyAlignment="1">
      <alignment horizontal="center" vertical="center" shrinkToFit="1"/>
    </xf>
    <xf numFmtId="38" fontId="11" fillId="0" borderId="51" xfId="17" applyFont="1" applyBorder="1" applyAlignment="1">
      <alignment horizontal="center" vertical="center" shrinkToFit="1"/>
    </xf>
    <xf numFmtId="0" fontId="14" fillId="0" borderId="218" xfId="22" applyFont="1" applyBorder="1" applyAlignment="1">
      <alignment horizontal="right" vertical="center"/>
      <protection/>
    </xf>
    <xf numFmtId="0" fontId="14" fillId="0" borderId="72" xfId="22" applyFont="1" applyBorder="1" applyAlignment="1">
      <alignment horizontal="right" vertical="center"/>
      <protection/>
    </xf>
    <xf numFmtId="0" fontId="14" fillId="0" borderId="219" xfId="22" applyFont="1" applyBorder="1" applyAlignment="1">
      <alignment horizontal="right" vertical="center"/>
      <protection/>
    </xf>
    <xf numFmtId="38" fontId="14" fillId="0" borderId="44" xfId="17" applyFont="1" applyBorder="1" applyAlignment="1">
      <alignment horizontal="right" vertical="center"/>
    </xf>
    <xf numFmtId="38" fontId="14" fillId="0" borderId="62" xfId="17" applyFont="1" applyBorder="1" applyAlignment="1">
      <alignment horizontal="right" vertical="center"/>
    </xf>
    <xf numFmtId="38" fontId="14" fillId="0" borderId="218" xfId="17" applyFont="1" applyBorder="1" applyAlignment="1">
      <alignment horizontal="right" vertical="center"/>
    </xf>
    <xf numFmtId="38" fontId="14" fillId="0" borderId="219" xfId="17" applyFont="1" applyBorder="1" applyAlignment="1">
      <alignment horizontal="right" vertical="center"/>
    </xf>
    <xf numFmtId="38" fontId="14" fillId="0" borderId="67" xfId="17" applyFont="1" applyBorder="1" applyAlignment="1">
      <alignment horizontal="right" vertical="center"/>
    </xf>
    <xf numFmtId="38" fontId="14" fillId="0" borderId="67" xfId="17" applyFont="1" applyBorder="1" applyAlignment="1">
      <alignment horizontal="right" vertical="center" wrapText="1"/>
    </xf>
    <xf numFmtId="38" fontId="14" fillId="0" borderId="73" xfId="17" applyFont="1" applyBorder="1" applyAlignment="1">
      <alignment horizontal="right" vertical="center"/>
    </xf>
    <xf numFmtId="0" fontId="14" fillId="0" borderId="69" xfId="22" applyFont="1" applyBorder="1" applyAlignment="1">
      <alignment horizontal="right" vertical="center"/>
      <protection/>
    </xf>
    <xf numFmtId="0" fontId="14" fillId="0" borderId="52" xfId="22" applyFont="1" applyBorder="1" applyAlignment="1">
      <alignment horizontal="right" vertical="center"/>
      <protection/>
    </xf>
    <xf numFmtId="0" fontId="16" fillId="0" borderId="41" xfId="22" applyFont="1" applyBorder="1" applyAlignment="1">
      <alignment horizontal="center" vertical="center" wrapText="1"/>
      <protection/>
    </xf>
    <xf numFmtId="0" fontId="16" fillId="0" borderId="24" xfId="22" applyFont="1" applyBorder="1" applyAlignment="1">
      <alignment horizontal="center" vertical="center" wrapText="1"/>
      <protection/>
    </xf>
    <xf numFmtId="38" fontId="14" fillId="0" borderId="172" xfId="17" applyFont="1" applyBorder="1" applyAlignment="1">
      <alignment horizontal="right" vertical="center"/>
    </xf>
    <xf numFmtId="38" fontId="14" fillId="0" borderId="35" xfId="17" applyFont="1" applyBorder="1" applyAlignment="1">
      <alignment horizontal="right" vertical="center"/>
    </xf>
    <xf numFmtId="38" fontId="14" fillId="0" borderId="222" xfId="17" applyFont="1" applyBorder="1" applyAlignment="1">
      <alignment horizontal="right" vertical="center"/>
    </xf>
    <xf numFmtId="38" fontId="14" fillId="0" borderId="223" xfId="17" applyFont="1" applyBorder="1" applyAlignment="1">
      <alignment horizontal="right" vertical="center"/>
    </xf>
    <xf numFmtId="38" fontId="14" fillId="0" borderId="75" xfId="17" applyFont="1" applyBorder="1" applyAlignment="1">
      <alignment horizontal="right" vertical="center"/>
    </xf>
    <xf numFmtId="38" fontId="14" fillId="0" borderId="52" xfId="17" applyFont="1" applyBorder="1" applyAlignment="1">
      <alignment horizontal="right" vertical="center"/>
    </xf>
    <xf numFmtId="38" fontId="14" fillId="0" borderId="75" xfId="17" applyFont="1" applyBorder="1" applyAlignment="1">
      <alignment vertical="center" wrapText="1"/>
    </xf>
    <xf numFmtId="38" fontId="14" fillId="0" borderId="52" xfId="17" applyFont="1" applyBorder="1" applyAlignment="1">
      <alignment vertical="center" wrapText="1"/>
    </xf>
    <xf numFmtId="38" fontId="14" fillId="0" borderId="2" xfId="17" applyFont="1" applyBorder="1" applyAlignment="1">
      <alignment vertical="center" wrapText="1"/>
    </xf>
    <xf numFmtId="38" fontId="14" fillId="0" borderId="10" xfId="17" applyFont="1" applyBorder="1" applyAlignment="1">
      <alignment vertical="center" wrapText="1"/>
    </xf>
    <xf numFmtId="38" fontId="14" fillId="0" borderId="70" xfId="17" applyFont="1" applyBorder="1" applyAlignment="1">
      <alignment horizontal="right" vertical="center" wrapText="1"/>
    </xf>
    <xf numFmtId="38" fontId="14" fillId="0" borderId="30" xfId="17" applyFont="1" applyBorder="1" applyAlignment="1">
      <alignment horizontal="right" vertical="center" wrapText="1"/>
    </xf>
    <xf numFmtId="38" fontId="15" fillId="0" borderId="79" xfId="17" applyFont="1" applyBorder="1" applyAlignment="1">
      <alignment horizontal="center" vertical="center" shrinkToFit="1"/>
    </xf>
    <xf numFmtId="38" fontId="14" fillId="0" borderId="79" xfId="17" applyFont="1" applyBorder="1" applyAlignment="1">
      <alignment horizontal="center" vertical="center" shrinkToFit="1"/>
    </xf>
    <xf numFmtId="38" fontId="14" fillId="0" borderId="23" xfId="17" applyFont="1" applyBorder="1" applyAlignment="1">
      <alignment horizontal="center" vertical="center" shrinkToFit="1"/>
    </xf>
    <xf numFmtId="38" fontId="14" fillId="0" borderId="43" xfId="17" applyFont="1" applyBorder="1" applyAlignment="1">
      <alignment horizontal="right" vertical="center" wrapText="1"/>
    </xf>
    <xf numFmtId="38" fontId="14" fillId="0" borderId="51" xfId="17" applyFont="1" applyBorder="1" applyAlignment="1">
      <alignment vertical="center" wrapText="1"/>
    </xf>
    <xf numFmtId="38" fontId="14" fillId="0" borderId="13" xfId="17" applyFont="1" applyBorder="1" applyAlignment="1">
      <alignment vertical="center" wrapText="1"/>
    </xf>
    <xf numFmtId="38" fontId="14" fillId="0" borderId="46" xfId="17" applyFont="1" applyBorder="1" applyAlignment="1">
      <alignment vertical="center" wrapText="1"/>
    </xf>
    <xf numFmtId="38" fontId="14" fillId="0" borderId="0" xfId="17" applyFont="1" applyBorder="1" applyAlignment="1">
      <alignment vertical="center" wrapText="1"/>
    </xf>
    <xf numFmtId="38" fontId="14" fillId="0" borderId="73" xfId="17" applyFont="1" applyBorder="1" applyAlignment="1">
      <alignment horizontal="right" vertical="center" wrapText="1"/>
    </xf>
    <xf numFmtId="38" fontId="14" fillId="0" borderId="72" xfId="17" applyFont="1" applyBorder="1" applyAlignment="1">
      <alignment horizontal="right" vertical="center" wrapText="1"/>
    </xf>
    <xf numFmtId="38" fontId="15" fillId="0" borderId="22" xfId="17" applyFont="1" applyBorder="1" applyAlignment="1">
      <alignment horizontal="center" vertical="center" shrinkToFit="1"/>
    </xf>
    <xf numFmtId="0" fontId="14" fillId="0" borderId="21" xfId="23" applyFont="1" applyBorder="1" applyAlignment="1" applyProtection="1">
      <alignment horizontal="center" vertical="center"/>
      <protection locked="0"/>
    </xf>
    <xf numFmtId="0" fontId="14" fillId="0" borderId="22" xfId="23" applyFont="1" applyBorder="1" applyAlignment="1" applyProtection="1">
      <alignment horizontal="center" vertical="center"/>
      <protection locked="0"/>
    </xf>
    <xf numFmtId="0" fontId="14" fillId="0" borderId="80" xfId="23" applyFont="1" applyBorder="1" applyAlignment="1" applyProtection="1">
      <alignment horizontal="center" vertical="center"/>
      <protection locked="0"/>
    </xf>
    <xf numFmtId="0" fontId="14" fillId="0" borderId="82" xfId="23" applyFont="1" applyBorder="1" applyAlignment="1" applyProtection="1">
      <alignment horizontal="center" vertical="center"/>
      <protection locked="0"/>
    </xf>
    <xf numFmtId="0" fontId="14" fillId="0" borderId="149" xfId="23" applyFont="1" applyBorder="1" applyAlignment="1" applyProtection="1">
      <alignment horizontal="center" vertical="center"/>
      <protection locked="0"/>
    </xf>
    <xf numFmtId="0" fontId="14" fillId="0" borderId="81" xfId="23" applyFont="1" applyBorder="1" applyAlignment="1" applyProtection="1">
      <alignment horizontal="center" vertical="center"/>
      <protection locked="0"/>
    </xf>
    <xf numFmtId="0" fontId="14" fillId="0" borderId="224" xfId="23" applyFont="1" applyBorder="1" applyAlignment="1" applyProtection="1">
      <alignment horizontal="center" vertical="center"/>
      <protection locked="0"/>
    </xf>
    <xf numFmtId="0" fontId="14" fillId="0" borderId="81" xfId="23" applyFont="1" applyBorder="1" applyAlignment="1" applyProtection="1">
      <alignment horizontal="center" vertical="center" shrinkToFit="1"/>
      <protection locked="0"/>
    </xf>
    <xf numFmtId="0" fontId="14" fillId="0" borderId="22" xfId="23" applyFont="1" applyBorder="1" applyAlignment="1" applyProtection="1">
      <alignment horizontal="center" vertical="center" shrinkToFit="1"/>
      <protection locked="0"/>
    </xf>
    <xf numFmtId="0" fontId="14" fillId="0" borderId="80" xfId="23" applyFont="1" applyBorder="1" applyAlignment="1" applyProtection="1">
      <alignment horizontal="center" vertical="center" shrinkToFit="1"/>
      <protection locked="0"/>
    </xf>
    <xf numFmtId="0" fontId="16" fillId="0" borderId="100" xfId="21" applyFont="1" applyFill="1" applyBorder="1" applyAlignment="1" applyProtection="1">
      <alignment vertical="center" wrapText="1"/>
      <protection/>
    </xf>
    <xf numFmtId="0" fontId="16" fillId="0" borderId="122" xfId="21" applyFont="1" applyFill="1" applyBorder="1" applyAlignment="1" applyProtection="1">
      <alignment vertical="center" wrapText="1"/>
      <protection/>
    </xf>
    <xf numFmtId="0" fontId="14" fillId="0" borderId="0" xfId="22" applyFont="1" applyBorder="1" applyAlignment="1">
      <alignment horizontal="center" vertical="center"/>
      <protection/>
    </xf>
    <xf numFmtId="38" fontId="14" fillId="0" borderId="38" xfId="17" applyFont="1" applyBorder="1" applyAlignment="1">
      <alignment horizontal="right" vertical="center"/>
    </xf>
    <xf numFmtId="38" fontId="14" fillId="0" borderId="39" xfId="17" applyFont="1" applyBorder="1" applyAlignment="1">
      <alignment horizontal="right" vertical="center"/>
    </xf>
    <xf numFmtId="38" fontId="14" fillId="0" borderId="61" xfId="17" applyFont="1" applyBorder="1" applyAlignment="1">
      <alignment horizontal="right" vertical="center"/>
    </xf>
    <xf numFmtId="0" fontId="11" fillId="0" borderId="78" xfId="23" applyFont="1" applyBorder="1" applyAlignment="1" applyProtection="1">
      <alignment vertical="center" shrinkToFit="1"/>
      <protection locked="0"/>
    </xf>
    <xf numFmtId="0" fontId="11" fillId="0" borderId="39" xfId="23" applyFont="1" applyBorder="1" applyAlignment="1" applyProtection="1">
      <alignment vertical="center" shrinkToFit="1"/>
      <protection locked="0"/>
    </xf>
    <xf numFmtId="0" fontId="14" fillId="0" borderId="0" xfId="23" applyFont="1" applyBorder="1" applyAlignment="1" applyProtection="1">
      <alignment vertical="center" wrapText="1"/>
      <protection locked="0"/>
    </xf>
    <xf numFmtId="0" fontId="14" fillId="0" borderId="38" xfId="23" applyFont="1" applyBorder="1" applyAlignment="1" applyProtection="1">
      <alignment vertical="center" shrinkToFit="1"/>
      <protection locked="0"/>
    </xf>
    <xf numFmtId="0" fontId="14" fillId="0" borderId="39" xfId="23" applyFont="1" applyBorder="1" applyAlignment="1" applyProtection="1">
      <alignment vertical="center" shrinkToFit="1"/>
      <protection locked="0"/>
    </xf>
    <xf numFmtId="0" fontId="14" fillId="0" borderId="28" xfId="23" applyFont="1" applyBorder="1" applyAlignment="1" applyProtection="1">
      <alignment vertical="center" shrinkToFit="1"/>
      <protection locked="0"/>
    </xf>
    <xf numFmtId="0" fontId="14" fillId="0" borderId="38" xfId="23" applyFont="1" applyBorder="1" applyAlignment="1" applyProtection="1">
      <alignment horizontal="left" vertical="center" shrinkToFit="1"/>
      <protection locked="0"/>
    </xf>
    <xf numFmtId="0" fontId="14" fillId="0" borderId="39" xfId="23" applyFont="1" applyBorder="1" applyAlignment="1" applyProtection="1">
      <alignment horizontal="left" vertical="center" shrinkToFit="1"/>
      <protection locked="0"/>
    </xf>
    <xf numFmtId="0" fontId="14" fillId="0" borderId="197" xfId="23" applyFont="1" applyBorder="1" applyAlignment="1" applyProtection="1">
      <alignment horizontal="center" vertical="center"/>
      <protection locked="0"/>
    </xf>
    <xf numFmtId="0" fontId="14" fillId="0" borderId="198" xfId="23" applyFont="1" applyBorder="1" applyAlignment="1" applyProtection="1">
      <alignment horizontal="center" vertical="center"/>
      <protection locked="0"/>
    </xf>
    <xf numFmtId="0" fontId="14" fillId="0" borderId="199" xfId="23" applyFont="1" applyBorder="1" applyAlignment="1" applyProtection="1">
      <alignment horizontal="center" vertical="center"/>
      <protection locked="0"/>
    </xf>
    <xf numFmtId="0" fontId="14" fillId="0" borderId="225" xfId="23" applyFont="1" applyBorder="1" applyAlignment="1" applyProtection="1">
      <alignment horizontal="center" vertical="center"/>
      <protection locked="0"/>
    </xf>
    <xf numFmtId="0" fontId="14" fillId="0" borderId="226" xfId="23" applyFont="1" applyBorder="1" applyAlignment="1" applyProtection="1">
      <alignment horizontal="center" vertical="center"/>
      <protection locked="0"/>
    </xf>
    <xf numFmtId="0" fontId="14" fillId="0" borderId="227" xfId="23" applyFont="1" applyBorder="1" applyAlignment="1" applyProtection="1">
      <alignment horizontal="center" vertical="center"/>
      <protection locked="0"/>
    </xf>
    <xf numFmtId="0" fontId="14" fillId="0" borderId="200" xfId="23" applyFont="1" applyBorder="1" applyAlignment="1" applyProtection="1">
      <alignment horizontal="center" vertical="center"/>
      <protection locked="0"/>
    </xf>
    <xf numFmtId="0" fontId="14" fillId="0" borderId="201" xfId="23" applyFont="1" applyBorder="1" applyAlignment="1" applyProtection="1">
      <alignment horizontal="center" vertical="center"/>
      <protection locked="0"/>
    </xf>
    <xf numFmtId="0" fontId="14" fillId="0" borderId="202" xfId="23" applyFont="1" applyBorder="1" applyAlignment="1" applyProtection="1">
      <alignment horizontal="center" vertical="center"/>
      <protection locked="0"/>
    </xf>
    <xf numFmtId="0" fontId="14" fillId="0" borderId="228" xfId="23" applyFont="1" applyBorder="1" applyAlignment="1" applyProtection="1">
      <alignment horizontal="center" vertical="center"/>
      <protection locked="0"/>
    </xf>
    <xf numFmtId="0" fontId="14" fillId="0" borderId="229" xfId="23" applyFont="1" applyBorder="1" applyAlignment="1" applyProtection="1">
      <alignment horizontal="center" vertical="center"/>
      <protection locked="0"/>
    </xf>
    <xf numFmtId="0" fontId="14" fillId="0" borderId="230" xfId="23" applyFont="1" applyBorder="1" applyAlignment="1" applyProtection="1">
      <alignment horizontal="center" vertical="center"/>
      <protection locked="0"/>
    </xf>
    <xf numFmtId="0" fontId="14" fillId="0" borderId="28" xfId="23" applyFont="1" applyBorder="1" applyAlignment="1" applyProtection="1">
      <alignment vertical="center"/>
      <protection locked="0"/>
    </xf>
    <xf numFmtId="0" fontId="14" fillId="0" borderId="39" xfId="23" applyFont="1" applyBorder="1" applyAlignment="1" applyProtection="1">
      <alignment vertical="center"/>
      <protection locked="0"/>
    </xf>
  </cellXfs>
  <cellStyles count="12">
    <cellStyle name="Normal" xfId="0"/>
    <cellStyle name="Percent" xfId="15"/>
    <cellStyle name="Hyperlink" xfId="16"/>
    <cellStyle name="Comma [0]" xfId="17"/>
    <cellStyle name="Comma" xfId="18"/>
    <cellStyle name="Currency [0]" xfId="19"/>
    <cellStyle name="Currency" xfId="20"/>
    <cellStyle name="標準_06月報新様式（案）" xfId="21"/>
    <cellStyle name="標準_17年度年報様式" xfId="22"/>
    <cellStyle name="標準_年報様式" xfId="23"/>
    <cellStyle name="標準_様式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9"/>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10"/>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11"/>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12"/>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1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1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8"/>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2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2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2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2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6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6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6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7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7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7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7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7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8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8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9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9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9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9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2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35"/>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36"/>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37"/>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38"/>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39"/>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40"/>
        <xdr:cNvSpPr>
          <a:spLocks/>
        </xdr:cNvSpPr>
      </xdr:nvSpPr>
      <xdr:spPr>
        <a:xfrm flipV="1">
          <a:off x="2419350" y="15678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41"/>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42"/>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43"/>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44"/>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45"/>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46"/>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47"/>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48"/>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50"/>
        <xdr:cNvSpPr>
          <a:spLocks/>
        </xdr:cNvSpPr>
      </xdr:nvSpPr>
      <xdr:spPr>
        <a:xfrm flipV="1">
          <a:off x="2419350" y="148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57"/>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58"/>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59"/>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60"/>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61"/>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62"/>
        <xdr:cNvSpPr>
          <a:spLocks/>
        </xdr:cNvSpPr>
      </xdr:nvSpPr>
      <xdr:spPr>
        <a:xfrm flipV="1">
          <a:off x="2419350" y="2319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63"/>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64"/>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65"/>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66"/>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67"/>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68"/>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69"/>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70"/>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72"/>
        <xdr:cNvSpPr>
          <a:spLocks/>
        </xdr:cNvSpPr>
      </xdr:nvSpPr>
      <xdr:spPr>
        <a:xfrm flipV="1">
          <a:off x="2419350" y="22317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3" name="Line 173"/>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4" name="Line 17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5" name="Line 175"/>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6" name="Line 17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7" name="Line 17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8" name="Line 17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9" name="Line 179"/>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60" name="Line 180"/>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8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8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8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8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8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8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8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8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8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9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9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9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9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9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9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9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9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9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9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20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20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20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20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20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20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20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20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88" name="Line 20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20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21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21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2" name="Line 212"/>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3" name="Line 213"/>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4" name="Line 21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5" name="Line 215"/>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6" name="Line 21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7" name="Line 21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21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21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2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2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2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2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2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2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2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2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2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2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3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3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2" name="Line 232"/>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3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4" name="Line 23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5" name="Line 235"/>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6" name="Line 23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7" name="Line 23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8" name="Line 23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9" name="Line 239"/>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4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4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4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4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4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4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4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4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4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4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5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5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5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5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4" name="Line 254"/>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5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6" name="Line 256"/>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7" name="Line 257"/>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8" name="Line 258"/>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39" name="Line 259"/>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0" name="Line 260"/>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1" name="Line 261"/>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2" name="Line 262"/>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43" name="Line 263"/>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4" name="Line 26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5" name="Line 26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6" name="Line 26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7" name="Line 26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8" name="Line 26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9" name="Line 26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0" name="Line 27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1" name="Line 27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2" name="Line 27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3" name="Line 27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4" name="Line 27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5" name="Line 27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6" name="Line 27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7" name="Line 27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8" name="Line 27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9" name="Line 27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0" name="Line 28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1" name="Line 281"/>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2" name="Line 28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3" name="Line 28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4" name="Line 28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5" name="Line 285"/>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6" name="Line 286"/>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7" name="Line 287"/>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8" name="Line 288"/>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69" name="Line 289"/>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0" name="Line 290"/>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71" name="Line 291"/>
        <xdr:cNvSpPr>
          <a:spLocks/>
        </xdr:cNvSpPr>
      </xdr:nvSpPr>
      <xdr:spPr>
        <a:xfrm flipV="1">
          <a:off x="2419350" y="234124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2" name="Line 292"/>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3" name="Line 293"/>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74" name="Line 294"/>
        <xdr:cNvSpPr>
          <a:spLocks/>
        </xdr:cNvSpPr>
      </xdr:nvSpPr>
      <xdr:spPr>
        <a:xfrm flipV="1">
          <a:off x="2419350" y="23412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5" name="Line 301"/>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6" name="Line 302"/>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7" name="Line 303"/>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8" name="Line 304"/>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79" name="Line 305"/>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80" name="Line 306"/>
        <xdr:cNvSpPr>
          <a:spLocks/>
        </xdr:cNvSpPr>
      </xdr:nvSpPr>
      <xdr:spPr>
        <a:xfrm flipV="1">
          <a:off x="2419350" y="30708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1" name="Line 307"/>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2" name="Line 308"/>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3" name="Line 309"/>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4" name="Line 310"/>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5" name="Line 311"/>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6" name="Line 312"/>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7" name="Line 313"/>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8" name="Line 314"/>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89" name="Line 316"/>
        <xdr:cNvSpPr>
          <a:spLocks/>
        </xdr:cNvSpPr>
      </xdr:nvSpPr>
      <xdr:spPr>
        <a:xfrm flipV="1">
          <a:off x="2419350" y="29832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9"/>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10"/>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11"/>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12"/>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1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1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8"/>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2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2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2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2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6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6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6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7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7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7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7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7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8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8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92"/>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9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9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9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2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35"/>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36"/>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37"/>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38"/>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39"/>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40"/>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41"/>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42"/>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43"/>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44"/>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45"/>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46"/>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47"/>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48"/>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50"/>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57"/>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58"/>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59"/>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60"/>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61"/>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62"/>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63"/>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64"/>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65"/>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66"/>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67"/>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68"/>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69"/>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70"/>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72"/>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3" name="Line 173"/>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4" name="Line 174"/>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5" name="Line 175"/>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6" name="Line 176"/>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7" name="Line 177"/>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8" name="Line 178"/>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59" name="Line 179"/>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60" name="Line 180"/>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8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9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9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9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9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9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9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9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9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9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20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20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20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20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20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20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20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20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88" name="Line 208"/>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20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21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21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2" name="Line 212"/>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3" name="Line 213"/>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4" name="Line 214"/>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5" name="Line 215"/>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6" name="Line 216"/>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197" name="Line 217"/>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21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21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2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2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2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2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2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2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2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2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2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2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3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3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6</xdr:col>
      <xdr:colOff>0</xdr:colOff>
      <xdr:row>104</xdr:row>
      <xdr:rowOff>0</xdr:rowOff>
    </xdr:to>
    <xdr:sp>
      <xdr:nvSpPr>
        <xdr:cNvPr id="212" name="Line 232"/>
        <xdr:cNvSpPr>
          <a:spLocks/>
        </xdr:cNvSpPr>
      </xdr:nvSpPr>
      <xdr:spPr>
        <a:xfrm flipV="1">
          <a:off x="2419350" y="2343150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3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4" name="Line 24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5" name="Line 24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6" name="Line 24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7" name="Line 24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8" name="Line 24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9" name="Line 24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4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4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4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4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5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5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5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5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5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4" name="Line 2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6" name="Line 27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7" name="Line 2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8" name="Line 2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9" name="Line 2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0" name="Line 27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1" name="Line 27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2" name="Line 27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3" name="Line 27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4" name="Line 27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5" name="Line 28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6" name="Line 2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7" name="Line 2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8" name="Line 2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9" name="Line 2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0" name="Line 2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1" name="Line 2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2" name="Line 2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3" name="Line 28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4" name="Line 2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5" name="Line 2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6" name="Line 29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7" name="Line 29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58" name="Line 29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59" name="Line 301"/>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0" name="Line 302"/>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1" name="Line 303"/>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2" name="Line 304"/>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3" name="Line 305"/>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64" name="Line 306"/>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5" name="Line 307"/>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6" name="Line 308"/>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7" name="Line 309"/>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8" name="Line 310"/>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69" name="Line 311"/>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0" name="Line 312"/>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1" name="Line 313"/>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2" name="Line 314"/>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73" name="Line 316"/>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5"/>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6"/>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7"/>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8"/>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14"/>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6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6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6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6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6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6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7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8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8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8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8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8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8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9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9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9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9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1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23"/>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24"/>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25"/>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26"/>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27"/>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28"/>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29"/>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30"/>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31"/>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32"/>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33"/>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34"/>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35"/>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36"/>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37"/>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38"/>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39"/>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40"/>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41"/>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42"/>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43"/>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44"/>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45"/>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46"/>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47"/>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48"/>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49"/>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50"/>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51"/>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52"/>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3" name="Line 16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4" name="Line 16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5" name="Line 16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6" name="Line 1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7" name="Line 1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8" name="Line 1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9" name="Line 1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0" name="Line 1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7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7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7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7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7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7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8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1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1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19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19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19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20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20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20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8" name="Line 20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20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20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20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2" name="Line 20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3" name="Line 20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4" name="Line 20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5" name="Line 21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6" name="Line 21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7" name="Line 21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22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22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2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2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2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2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2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2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2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2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3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3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3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3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2" name="Line 23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4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4" name="Line 24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5" name="Line 24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6" name="Line 24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7" name="Line 24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8" name="Line 24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9" name="Line 25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5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5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5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5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5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5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5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5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5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6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6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6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6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4" name="Line 2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6" name="Line 2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7" name="Line 2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8" name="Line 2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9" name="Line 2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0" name="Line 2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1" name="Line 2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2" name="Line 2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3" name="Line 275"/>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4" name="Line 276"/>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5" name="Line 277"/>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6" name="Line 278"/>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7" name="Line 279"/>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8" name="Line 280"/>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49" name="Line 281"/>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0" name="Line 282"/>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1" name="Line 283"/>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2" name="Line 284"/>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3" name="Line 285"/>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4" name="Line 286"/>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5" name="Line 287"/>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6" name="Line 288"/>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7" name="Line 289"/>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448675"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448675"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39</xdr:row>
      <xdr:rowOff>0</xdr:rowOff>
    </xdr:from>
    <xdr:to>
      <xdr:col>5</xdr:col>
      <xdr:colOff>0</xdr:colOff>
      <xdr:row>39</xdr:row>
      <xdr:rowOff>0</xdr:rowOff>
    </xdr:to>
    <xdr:sp>
      <xdr:nvSpPr>
        <xdr:cNvPr id="3" name="Line 3"/>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4" name="Line 4"/>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5" name="Line 5"/>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6" name="Line 6"/>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7" name="Line 7"/>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39</xdr:row>
      <xdr:rowOff>0</xdr:rowOff>
    </xdr:to>
    <xdr:sp>
      <xdr:nvSpPr>
        <xdr:cNvPr id="8" name="Line 8"/>
        <xdr:cNvSpPr>
          <a:spLocks/>
        </xdr:cNvSpPr>
      </xdr:nvSpPr>
      <xdr:spPr>
        <a:xfrm flipV="1">
          <a:off x="2419350" y="8601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9" name="Line 9"/>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0" name="Line 10"/>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1" name="Line 11"/>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2" name="Line 12"/>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3" name="Line 13"/>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4" name="Line 14"/>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5" name="Line 15"/>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6" name="Line 16"/>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17" name="Line 17"/>
        <xdr:cNvSpPr>
          <a:spLocks/>
        </xdr:cNvSpPr>
      </xdr:nvSpPr>
      <xdr:spPr>
        <a:xfrm flipV="1">
          <a:off x="2419350" y="772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8" name="Line 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9" name="Line 1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0" name="Line 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1" name="Line 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2" name="Line 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3" name="Line 2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4" name="Line 2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5" name="Line 2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6" name="Line 2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7" name="Line 2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8" name="Line 2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29" name="Line 2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0" name="Line 3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1" name="Line 3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2" name="Line 3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3" name="Line 3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4" name="Line 3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5" name="Line 3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6" name="Line 3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7" name="Line 3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8" name="Line 3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39" name="Line 3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0" name="Line 4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1" name="Line 4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2" name="Line 4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3" name="Line 4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4" name="Line 4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5" name="Line 4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6" name="Line 4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7" name="Line 4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8" name="Line 4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49" name="Line 4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0" name="Line 5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1" name="Line 5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2" name="Line 5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3" name="Line 5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4" name="Line 5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5" name="Line 5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6" name="Line 5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7" name="Line 5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8" name="Line 5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59" name="Line 5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0" name="Line 6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1" name="Line 6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2" name="Line 6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3" name="Line 63"/>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4" name="Line 6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5" name="Line 6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6" name="Line 6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7" name="Line 6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68" name="Line 6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69" name="Line 6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0" name="Line 7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1" name="Line 7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2" name="Line 7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3" name="Line 7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4" name="Line 7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5" name="Line 7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6" name="Line 7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7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7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79" name="Line 7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0" name="Line 8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1" name="Line 8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2" name="Line 8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83" name="Line 8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4" name="Line 84"/>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5" name="Line 85"/>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6" name="Line 86"/>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7" name="Line 87"/>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8" name="Line 88"/>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89" name="Line 8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0" name="Line 90"/>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91" name="Line 91"/>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2" name="Line 9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3" name="Line 9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4" name="Line 9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5" name="Line 9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6" name="Line 9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7" name="Line 9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8" name="Line 9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99" name="Line 9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0" name="Line 10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1" name="Line 10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2" name="Line 10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3" name="Line 10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4" name="Line 10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5" name="Line 10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6" name="Line 10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7" name="Line 10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8" name="Line 10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09" name="Line 109"/>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0" name="Line 11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1" name="Line 11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2" name="Line 11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3" name="Line 113"/>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4" name="Line 114"/>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5" name="Line 115"/>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6" name="Line 116"/>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7" name="Line 117"/>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18" name="Line 118"/>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0</xdr:colOff>
      <xdr:row>40</xdr:row>
      <xdr:rowOff>0</xdr:rowOff>
    </xdr:to>
    <xdr:sp>
      <xdr:nvSpPr>
        <xdr:cNvPr id="119" name="Line 119"/>
        <xdr:cNvSpPr>
          <a:spLocks/>
        </xdr:cNvSpPr>
      </xdr:nvSpPr>
      <xdr:spPr>
        <a:xfrm flipV="1">
          <a:off x="2419350" y="8820150"/>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0" name="Line 120"/>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1" name="Line 121"/>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5</xdr:col>
      <xdr:colOff>0</xdr:colOff>
      <xdr:row>40</xdr:row>
      <xdr:rowOff>0</xdr:rowOff>
    </xdr:to>
    <xdr:sp>
      <xdr:nvSpPr>
        <xdr:cNvPr id="122" name="Line 122"/>
        <xdr:cNvSpPr>
          <a:spLocks/>
        </xdr:cNvSpPr>
      </xdr:nvSpPr>
      <xdr:spPr>
        <a:xfrm flipV="1">
          <a:off x="2419350" y="8820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3" name="Line 123"/>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4" name="Line 124"/>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5" name="Line 125"/>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6" name="Line 126"/>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7" name="Line 127"/>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0</xdr:rowOff>
    </xdr:from>
    <xdr:to>
      <xdr:col>5</xdr:col>
      <xdr:colOff>0</xdr:colOff>
      <xdr:row>70</xdr:row>
      <xdr:rowOff>0</xdr:rowOff>
    </xdr:to>
    <xdr:sp>
      <xdr:nvSpPr>
        <xdr:cNvPr id="128" name="Line 128"/>
        <xdr:cNvSpPr>
          <a:spLocks/>
        </xdr:cNvSpPr>
      </xdr:nvSpPr>
      <xdr:spPr>
        <a:xfrm flipV="1">
          <a:off x="2419350" y="15687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29" name="Line 129"/>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0" name="Line 130"/>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1" name="Line 131"/>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2" name="Line 132"/>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3" name="Line 133"/>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4" name="Line 134"/>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5" name="Line 135"/>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6" name="Line 136"/>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66</xdr:row>
      <xdr:rowOff>0</xdr:rowOff>
    </xdr:from>
    <xdr:to>
      <xdr:col>5</xdr:col>
      <xdr:colOff>0</xdr:colOff>
      <xdr:row>66</xdr:row>
      <xdr:rowOff>0</xdr:rowOff>
    </xdr:to>
    <xdr:sp>
      <xdr:nvSpPr>
        <xdr:cNvPr id="137" name="Line 137"/>
        <xdr:cNvSpPr>
          <a:spLocks/>
        </xdr:cNvSpPr>
      </xdr:nvSpPr>
      <xdr:spPr>
        <a:xfrm flipV="1">
          <a:off x="2419350" y="1481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8" name="Line 138"/>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39" name="Line 139"/>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0" name="Line 140"/>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1" name="Line 141"/>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2" name="Line 142"/>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103</xdr:row>
      <xdr:rowOff>0</xdr:rowOff>
    </xdr:from>
    <xdr:to>
      <xdr:col>5</xdr:col>
      <xdr:colOff>0</xdr:colOff>
      <xdr:row>103</xdr:row>
      <xdr:rowOff>0</xdr:rowOff>
    </xdr:to>
    <xdr:sp>
      <xdr:nvSpPr>
        <xdr:cNvPr id="143" name="Line 143"/>
        <xdr:cNvSpPr>
          <a:spLocks/>
        </xdr:cNvSpPr>
      </xdr:nvSpPr>
      <xdr:spPr>
        <a:xfrm flipV="1">
          <a:off x="2419350" y="23212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4" name="Line 144"/>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5" name="Line 145"/>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6" name="Line 146"/>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7" name="Line 147"/>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8" name="Line 148"/>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49" name="Line 149"/>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0" name="Line 150"/>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1" name="Line 151"/>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99</xdr:row>
      <xdr:rowOff>0</xdr:rowOff>
    </xdr:from>
    <xdr:to>
      <xdr:col>5</xdr:col>
      <xdr:colOff>0</xdr:colOff>
      <xdr:row>99</xdr:row>
      <xdr:rowOff>0</xdr:rowOff>
    </xdr:to>
    <xdr:sp>
      <xdr:nvSpPr>
        <xdr:cNvPr id="152" name="Line 152"/>
        <xdr:cNvSpPr>
          <a:spLocks/>
        </xdr:cNvSpPr>
      </xdr:nvSpPr>
      <xdr:spPr>
        <a:xfrm flipV="1">
          <a:off x="2419350" y="22336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3" name="Line 15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4" name="Line 15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5" name="Line 15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6" name="Line 15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7" name="Line 15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8" name="Line 15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59" name="Line 15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0" name="Line 16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1" name="Line 16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2" name="Line 16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3" name="Line 16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4" name="Line 16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5" name="Line 16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6" name="Line 16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7" name="Line 16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8" name="Line 16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69" name="Line 16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0" name="Line 17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1" name="Line 17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2" name="Line 17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3" name="Line 17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4" name="Line 17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5" name="Line 17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6" name="Line 17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7" name="Line 17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8" name="Line 17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79" name="Line 17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0" name="Line 18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1" name="Line 18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2" name="Line 18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3" name="Line 18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4" name="Line 18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5" name="Line 18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6" name="Line 18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7" name="Line 18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8" name="Line 18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89" name="Line 18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0" name="Line 19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1" name="Line 19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2" name="Line 19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3" name="Line 19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4" name="Line 19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5" name="Line 19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6" name="Line 19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7" name="Line 19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8" name="Line 19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199" name="Line 19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0" name="Line 20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1" name="Line 20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2" name="Line 20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3" name="Line 20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4" name="Line 20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5" name="Line 20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6" name="Line 20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7" name="Line 20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8" name="Line 20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09" name="Line 20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0" name="Line 21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1" name="Line 21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2" name="Line 21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3" name="Line 21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4" name="Line 21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5" name="Line 21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6" name="Line 21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7" name="Line 21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8" name="Line 21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19" name="Line 21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0" name="Line 22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1" name="Line 22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2" name="Line 22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3" name="Line 22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4" name="Line 22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5" name="Line 22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6" name="Line 22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7" name="Line 22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8" name="Line 22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29" name="Line 22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0" name="Line 23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1" name="Line 23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2" name="Line 23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3" name="Line 233"/>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4" name="Line 234"/>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5" name="Line 235"/>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6" name="Line 236"/>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7" name="Line 237"/>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8" name="Line 238"/>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39" name="Line 239"/>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0" name="Line 240"/>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1" name="Line 241"/>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104</xdr:row>
      <xdr:rowOff>0</xdr:rowOff>
    </xdr:from>
    <xdr:to>
      <xdr:col>5</xdr:col>
      <xdr:colOff>0</xdr:colOff>
      <xdr:row>104</xdr:row>
      <xdr:rowOff>0</xdr:rowOff>
    </xdr:to>
    <xdr:sp>
      <xdr:nvSpPr>
        <xdr:cNvPr id="242" name="Line 242"/>
        <xdr:cNvSpPr>
          <a:spLocks/>
        </xdr:cNvSpPr>
      </xdr:nvSpPr>
      <xdr:spPr>
        <a:xfrm flipV="1">
          <a:off x="2419350" y="23431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3" name="Line 243"/>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4" name="Line 244"/>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5" name="Line 245"/>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6" name="Line 246"/>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7" name="Line 247"/>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136</xdr:row>
      <xdr:rowOff>0</xdr:rowOff>
    </xdr:from>
    <xdr:to>
      <xdr:col>5</xdr:col>
      <xdr:colOff>0</xdr:colOff>
      <xdr:row>136</xdr:row>
      <xdr:rowOff>0</xdr:rowOff>
    </xdr:to>
    <xdr:sp>
      <xdr:nvSpPr>
        <xdr:cNvPr id="248" name="Line 248"/>
        <xdr:cNvSpPr>
          <a:spLocks/>
        </xdr:cNvSpPr>
      </xdr:nvSpPr>
      <xdr:spPr>
        <a:xfrm flipV="1">
          <a:off x="2419350" y="3073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49" name="Line 249"/>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0" name="Line 250"/>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1" name="Line 251"/>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2" name="Line 252"/>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3" name="Line 253"/>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4" name="Line 254"/>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5" name="Line 255"/>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6" name="Line 256"/>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132</xdr:row>
      <xdr:rowOff>0</xdr:rowOff>
    </xdr:from>
    <xdr:to>
      <xdr:col>5</xdr:col>
      <xdr:colOff>0</xdr:colOff>
      <xdr:row>132</xdr:row>
      <xdr:rowOff>0</xdr:rowOff>
    </xdr:to>
    <xdr:sp>
      <xdr:nvSpPr>
        <xdr:cNvPr id="257" name="Line 257"/>
        <xdr:cNvSpPr>
          <a:spLocks/>
        </xdr:cNvSpPr>
      </xdr:nvSpPr>
      <xdr:spPr>
        <a:xfrm flipV="1">
          <a:off x="2419350" y="29860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553450"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553450"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16</xdr:row>
      <xdr:rowOff>0</xdr:rowOff>
    </xdr:from>
    <xdr:to>
      <xdr:col>5</xdr:col>
      <xdr:colOff>0</xdr:colOff>
      <xdr:row>16</xdr:row>
      <xdr:rowOff>0</xdr:rowOff>
    </xdr:to>
    <xdr:sp>
      <xdr:nvSpPr>
        <xdr:cNvPr id="3" name="Line 7"/>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4" name="Line 8"/>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5" name="Line 9"/>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6" name="Line 10"/>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7" name="Line 1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8" name="Line 1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9" name="Line 1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0" name="Line 14"/>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1" name="Line 15"/>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2" name="Line 1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3" name="Line 17"/>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4" name="Line 18"/>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5" name="Line 1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6" name="Line 2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7" name="Line 2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8" name="Line 2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9" name="Line 2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0" name="Line 2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1" name="Line 2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8" name="Line 4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9" name="Line 4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0" name="Line 4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1" name="Line 4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2" name="Line 4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3" name="Line 4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4" name="Line 4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5" name="Line 4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6" name="Line 50"/>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7" name="Line 5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8" name="Line 5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9" name="Line 5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0" name="Line 5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1" name="Line 5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2" name="Line 5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3" name="Line 5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4" name="Line 6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5" name="Line 6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6" name="Line 64"/>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7" name="Line 65"/>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8" name="Line 70"/>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9" name="Line 71"/>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0" name="Line 7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1" name="Line 7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0</xdr:row>
      <xdr:rowOff>0</xdr:rowOff>
    </xdr:from>
    <xdr:to>
      <xdr:col>12</xdr:col>
      <xdr:colOff>476250</xdr:colOff>
      <xdr:row>0</xdr:row>
      <xdr:rowOff>0</xdr:rowOff>
    </xdr:to>
    <xdr:sp>
      <xdr:nvSpPr>
        <xdr:cNvPr id="1" name="テキスト 1"/>
        <xdr:cNvSpPr txBox="1">
          <a:spLocks noChangeArrowheads="1"/>
        </xdr:cNvSpPr>
      </xdr:nvSpPr>
      <xdr:spPr>
        <a:xfrm>
          <a:off x="8553450" y="0"/>
          <a:ext cx="1447800" cy="0"/>
        </a:xfrm>
        <a:prstGeom prst="rect">
          <a:avLst/>
        </a:prstGeom>
        <a:solidFill>
          <a:srgbClr val="FFFFFF"/>
        </a:solidFill>
        <a:ln w="1" cmpd="sng">
          <a:noFill/>
        </a:ln>
      </xdr:spPr>
      <xdr:txBody>
        <a:bodyPr vertOverflow="clip" wrap="square" anchor="ctr"/>
        <a:p>
          <a:pPr algn="dist">
            <a:defRPr/>
          </a:pPr>
          <a:r>
            <a:rPr lang="en-US" cap="none" sz="1100" b="0" i="0" u="none" baseline="0"/>
            <a:t>保険者番号</a:t>
          </a:r>
        </a:p>
      </xdr:txBody>
    </xdr:sp>
    <xdr:clientData/>
  </xdr:twoCellAnchor>
  <xdr:twoCellAnchor>
    <xdr:from>
      <xdr:col>11</xdr:col>
      <xdr:colOff>28575</xdr:colOff>
      <xdr:row>0</xdr:row>
      <xdr:rowOff>0</xdr:rowOff>
    </xdr:from>
    <xdr:to>
      <xdr:col>12</xdr:col>
      <xdr:colOff>466725</xdr:colOff>
      <xdr:row>0</xdr:row>
      <xdr:rowOff>0</xdr:rowOff>
    </xdr:to>
    <xdr:sp>
      <xdr:nvSpPr>
        <xdr:cNvPr id="2" name="テキスト 2"/>
        <xdr:cNvSpPr txBox="1">
          <a:spLocks noChangeArrowheads="1"/>
        </xdr:cNvSpPr>
      </xdr:nvSpPr>
      <xdr:spPr>
        <a:xfrm>
          <a:off x="8553450" y="0"/>
          <a:ext cx="1438275" cy="0"/>
        </a:xfrm>
        <a:prstGeom prst="rect">
          <a:avLst/>
        </a:prstGeom>
        <a:solidFill>
          <a:srgbClr val="FFFFFF"/>
        </a:solidFill>
        <a:ln w="1" cmpd="sng">
          <a:noFill/>
        </a:ln>
      </xdr:spPr>
      <xdr:txBody>
        <a:bodyPr vertOverflow="clip" wrap="square"/>
        <a:p>
          <a:pPr algn="dist">
            <a:defRPr/>
          </a:pPr>
          <a:r>
            <a:rPr lang="en-US" cap="none" sz="1100" b="0" i="0" u="none" baseline="0"/>
            <a:t>保険者名</a:t>
          </a:r>
        </a:p>
      </xdr:txBody>
    </xdr:sp>
    <xdr:clientData/>
  </xdr:twoCellAnchor>
  <xdr:twoCellAnchor>
    <xdr:from>
      <xdr:col>5</xdr:col>
      <xdr:colOff>0</xdr:colOff>
      <xdr:row>16</xdr:row>
      <xdr:rowOff>0</xdr:rowOff>
    </xdr:from>
    <xdr:to>
      <xdr:col>5</xdr:col>
      <xdr:colOff>0</xdr:colOff>
      <xdr:row>16</xdr:row>
      <xdr:rowOff>0</xdr:rowOff>
    </xdr:to>
    <xdr:sp>
      <xdr:nvSpPr>
        <xdr:cNvPr id="3" name="Line 7"/>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4" name="Line 8"/>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5" name="Line 9"/>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16</xdr:row>
      <xdr:rowOff>0</xdr:rowOff>
    </xdr:to>
    <xdr:sp>
      <xdr:nvSpPr>
        <xdr:cNvPr id="6" name="Line 10"/>
        <xdr:cNvSpPr>
          <a:spLocks/>
        </xdr:cNvSpPr>
      </xdr:nvSpPr>
      <xdr:spPr>
        <a:xfrm flipV="1">
          <a:off x="2524125" y="3248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7" name="Line 1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8" name="Line 1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9" name="Line 1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0" name="Line 14"/>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1" name="Line 15"/>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2" name="Line 1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3" name="Line 17"/>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14" name="Line 18"/>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5" name="Line 1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6" name="Line 2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7" name="Line 2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8" name="Line 2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19" name="Line 2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0" name="Line 2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1" name="Line 2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2" name="Line 2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3" name="Line 2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4" name="Line 2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5" name="Line 2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6" name="Line 3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7" name="Line 3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8" name="Line 3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29" name="Line 3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0" name="Line 3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1" name="Line 3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2" name="Line 3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3" name="Line 3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4" name="Line 3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5" name="Line 3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6" name="Line 40"/>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7" name="Line 41"/>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8" name="Line 42"/>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39" name="Line 43"/>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0" name="Line 4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1" name="Line 4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2" name="Line 46"/>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3" name="Line 4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4" name="Line 48"/>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45" name="Line 49"/>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6" name="Line 50"/>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7" name="Line 51"/>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8" name="Line 52"/>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6</xdr:col>
      <xdr:colOff>0</xdr:colOff>
      <xdr:row>24</xdr:row>
      <xdr:rowOff>0</xdr:rowOff>
    </xdr:to>
    <xdr:sp>
      <xdr:nvSpPr>
        <xdr:cNvPr id="49" name="Line 53"/>
        <xdr:cNvSpPr>
          <a:spLocks/>
        </xdr:cNvSpPr>
      </xdr:nvSpPr>
      <xdr:spPr>
        <a:xfrm flipV="1">
          <a:off x="2524125" y="50387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0" name="Line 54"/>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1" name="Line 55"/>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2" name="Line 56"/>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0</xdr:rowOff>
    </xdr:from>
    <xdr:to>
      <xdr:col>5</xdr:col>
      <xdr:colOff>0</xdr:colOff>
      <xdr:row>24</xdr:row>
      <xdr:rowOff>0</xdr:rowOff>
    </xdr:to>
    <xdr:sp>
      <xdr:nvSpPr>
        <xdr:cNvPr id="53" name="Line 57"/>
        <xdr:cNvSpPr>
          <a:spLocks/>
        </xdr:cNvSpPr>
      </xdr:nvSpPr>
      <xdr:spPr>
        <a:xfrm flipV="1">
          <a:off x="2524125" y="5038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4" name="Line 6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5" name="Line 6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6" name="Line 64"/>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7" name="Line 65"/>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8" name="Line 70"/>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59" name="Line 71"/>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0" name="Line 72"/>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61" name="Line 73"/>
        <xdr:cNvSpPr>
          <a:spLocks/>
        </xdr:cNvSpPr>
      </xdr:nvSpPr>
      <xdr:spPr>
        <a:xfrm flipV="1">
          <a:off x="2524125" y="7019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sheetPr>
  <dimension ref="H13:Z50"/>
  <sheetViews>
    <sheetView tabSelected="1" workbookViewId="0" topLeftCell="A1">
      <selection activeCell="A1" sqref="A1"/>
    </sheetView>
  </sheetViews>
  <sheetFormatPr defaultColWidth="9.00390625" defaultRowHeight="13.5"/>
  <cols>
    <col min="1" max="16384" width="2.625" style="0" customWidth="1"/>
  </cols>
  <sheetData>
    <row r="12" ht="14.25" thickBot="1"/>
    <row r="13" spans="8:26" ht="14.25" thickTop="1">
      <c r="H13" s="1"/>
      <c r="I13" s="2"/>
      <c r="J13" s="2"/>
      <c r="K13" s="2"/>
      <c r="L13" s="2"/>
      <c r="M13" s="2"/>
      <c r="N13" s="2"/>
      <c r="O13" s="2"/>
      <c r="P13" s="2"/>
      <c r="Q13" s="2"/>
      <c r="R13" s="2"/>
      <c r="S13" s="2"/>
      <c r="T13" s="2"/>
      <c r="U13" s="2"/>
      <c r="V13" s="2"/>
      <c r="W13" s="2"/>
      <c r="X13" s="2"/>
      <c r="Y13" s="2"/>
      <c r="Z13" s="3"/>
    </row>
    <row r="14" spans="8:26" ht="13.5">
      <c r="H14" s="4"/>
      <c r="I14" s="5"/>
      <c r="J14" s="5"/>
      <c r="K14" s="5"/>
      <c r="L14" s="5"/>
      <c r="M14" s="5"/>
      <c r="N14" s="5"/>
      <c r="O14" s="5"/>
      <c r="P14" s="5"/>
      <c r="Q14" s="5"/>
      <c r="R14" s="5"/>
      <c r="S14" s="5"/>
      <c r="T14" s="5"/>
      <c r="U14" s="5"/>
      <c r="V14" s="5"/>
      <c r="W14" s="5"/>
      <c r="X14" s="5"/>
      <c r="Y14" s="5"/>
      <c r="Z14" s="6"/>
    </row>
    <row r="15" spans="8:26" ht="17.25">
      <c r="H15" s="4"/>
      <c r="I15" s="5"/>
      <c r="J15" s="5"/>
      <c r="K15" s="609" t="s">
        <v>73</v>
      </c>
      <c r="L15" s="609"/>
      <c r="M15" s="609"/>
      <c r="N15" s="609"/>
      <c r="O15" s="609"/>
      <c r="P15" s="609"/>
      <c r="Q15" s="609"/>
      <c r="R15" s="609"/>
      <c r="S15" s="609"/>
      <c r="T15" s="609"/>
      <c r="U15" s="609"/>
      <c r="V15" s="609"/>
      <c r="W15" s="609"/>
      <c r="X15" s="5"/>
      <c r="Y15" s="5"/>
      <c r="Z15" s="6"/>
    </row>
    <row r="16" spans="8:26" ht="13.5">
      <c r="H16" s="4"/>
      <c r="I16" s="5"/>
      <c r="J16" s="5"/>
      <c r="K16" s="5"/>
      <c r="L16" s="5"/>
      <c r="M16" s="5"/>
      <c r="N16" s="5"/>
      <c r="O16" s="5"/>
      <c r="P16" s="5"/>
      <c r="Q16" s="5"/>
      <c r="R16" s="5"/>
      <c r="S16" s="5"/>
      <c r="T16" s="5"/>
      <c r="U16" s="5"/>
      <c r="V16" s="5"/>
      <c r="W16" s="5"/>
      <c r="X16" s="5"/>
      <c r="Y16" s="5"/>
      <c r="Z16" s="6"/>
    </row>
    <row r="17" spans="8:26" ht="13.5">
      <c r="H17" s="4"/>
      <c r="I17" s="5"/>
      <c r="J17" s="5"/>
      <c r="K17" s="5"/>
      <c r="L17" s="5"/>
      <c r="M17" s="5"/>
      <c r="N17" s="5"/>
      <c r="O17" s="5"/>
      <c r="P17" s="5"/>
      <c r="Q17" s="5"/>
      <c r="R17" s="5"/>
      <c r="S17" s="5"/>
      <c r="T17" s="5"/>
      <c r="U17" s="5"/>
      <c r="V17" s="5"/>
      <c r="W17" s="5"/>
      <c r="X17" s="5"/>
      <c r="Y17" s="5"/>
      <c r="Z17" s="6"/>
    </row>
    <row r="18" spans="8:26" ht="14.25">
      <c r="H18" s="4"/>
      <c r="I18" s="5"/>
      <c r="J18" s="5"/>
      <c r="K18" s="610" t="s">
        <v>876</v>
      </c>
      <c r="L18" s="610"/>
      <c r="M18" s="610"/>
      <c r="N18" s="610"/>
      <c r="O18" s="610"/>
      <c r="P18" s="610"/>
      <c r="Q18" s="610"/>
      <c r="R18" s="610"/>
      <c r="S18" s="610"/>
      <c r="T18" s="610"/>
      <c r="U18" s="610"/>
      <c r="V18" s="610"/>
      <c r="W18" s="610"/>
      <c r="X18" s="5"/>
      <c r="Y18" s="5"/>
      <c r="Z18" s="6"/>
    </row>
    <row r="19" spans="8:26" ht="13.5">
      <c r="H19" s="4"/>
      <c r="I19" s="5"/>
      <c r="J19" s="5"/>
      <c r="K19" s="5"/>
      <c r="L19" s="5"/>
      <c r="M19" s="5"/>
      <c r="N19" s="5"/>
      <c r="O19" s="5"/>
      <c r="P19" s="5"/>
      <c r="Q19" s="5"/>
      <c r="R19" s="5"/>
      <c r="S19" s="5"/>
      <c r="T19" s="5"/>
      <c r="U19" s="5"/>
      <c r="V19" s="5"/>
      <c r="W19" s="5"/>
      <c r="X19" s="5"/>
      <c r="Y19" s="5"/>
      <c r="Z19" s="6"/>
    </row>
    <row r="20" spans="8:26" ht="14.25" thickBot="1">
      <c r="H20" s="7"/>
      <c r="I20" s="8"/>
      <c r="J20" s="8"/>
      <c r="K20" s="8"/>
      <c r="L20" s="8"/>
      <c r="M20" s="8"/>
      <c r="N20" s="8"/>
      <c r="O20" s="8"/>
      <c r="P20" s="8"/>
      <c r="Q20" s="8"/>
      <c r="R20" s="8"/>
      <c r="S20" s="8"/>
      <c r="T20" s="8"/>
      <c r="U20" s="8"/>
      <c r="V20" s="8"/>
      <c r="W20" s="8"/>
      <c r="X20" s="8"/>
      <c r="Y20" s="8"/>
      <c r="Z20" s="9"/>
    </row>
    <row r="21" ht="14.25" thickTop="1"/>
    <row r="50" ht="14.25">
      <c r="P50" s="496" t="s">
        <v>1273</v>
      </c>
    </row>
  </sheetData>
  <sheetProtection password="C7C4" sheet="1" objects="1" scenarios="1"/>
  <mergeCells count="2">
    <mergeCell ref="K15:W15"/>
    <mergeCell ref="K18:W18"/>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indexed="13"/>
  </sheetPr>
  <dimension ref="A1:CK94"/>
  <sheetViews>
    <sheetView view="pageBreakPreview" zoomScaleSheetLayoutView="100" workbookViewId="0" topLeftCell="A23">
      <selection activeCell="AE49" sqref="AE49"/>
    </sheetView>
  </sheetViews>
  <sheetFormatPr defaultColWidth="9.00390625" defaultRowHeight="15.75" customHeight="1"/>
  <cols>
    <col min="1" max="16384" width="1.625" style="24" customWidth="1"/>
  </cols>
  <sheetData>
    <row r="1" ht="15" customHeight="1">
      <c r="A1" s="24" t="s">
        <v>1255</v>
      </c>
    </row>
    <row r="2" ht="15" customHeight="1"/>
    <row r="3" ht="15" customHeight="1">
      <c r="A3" s="24" t="s">
        <v>890</v>
      </c>
    </row>
    <row r="4" ht="15" customHeight="1"/>
    <row r="5" spans="1:53" ht="15" customHeight="1">
      <c r="A5" s="24" t="s">
        <v>85</v>
      </c>
      <c r="S5" s="140"/>
      <c r="T5" s="140"/>
      <c r="U5" s="140"/>
      <c r="V5" s="140"/>
      <c r="W5" s="140"/>
      <c r="X5" s="140"/>
      <c r="Y5" s="140"/>
      <c r="Z5" s="140" t="s">
        <v>1056</v>
      </c>
      <c r="AB5" s="24" t="s">
        <v>164</v>
      </c>
      <c r="AT5" s="140"/>
      <c r="AU5" s="140"/>
      <c r="AV5" s="140"/>
      <c r="AW5" s="140"/>
      <c r="AX5" s="140"/>
      <c r="AY5" s="140"/>
      <c r="AZ5" s="140"/>
      <c r="BA5" s="140" t="s">
        <v>1056</v>
      </c>
    </row>
    <row r="6" spans="1:53" ht="15" customHeight="1">
      <c r="A6" s="1481" t="s">
        <v>1202</v>
      </c>
      <c r="B6" s="1482"/>
      <c r="C6" s="1482"/>
      <c r="D6" s="1482"/>
      <c r="E6" s="1482"/>
      <c r="F6" s="1482"/>
      <c r="G6" s="1482"/>
      <c r="H6" s="1482"/>
      <c r="I6" s="1482"/>
      <c r="J6" s="1482"/>
      <c r="K6" s="1482"/>
      <c r="L6" s="1482"/>
      <c r="M6" s="1483"/>
      <c r="N6" s="1481" t="s">
        <v>342</v>
      </c>
      <c r="O6" s="1482"/>
      <c r="P6" s="1482"/>
      <c r="Q6" s="1482"/>
      <c r="R6" s="1482"/>
      <c r="S6" s="1482"/>
      <c r="T6" s="1482"/>
      <c r="U6" s="1483"/>
      <c r="V6" s="1472" t="s">
        <v>1235</v>
      </c>
      <c r="W6" s="1473"/>
      <c r="X6" s="1473"/>
      <c r="Y6" s="1473"/>
      <c r="Z6" s="1474"/>
      <c r="AB6" s="1481" t="s">
        <v>1202</v>
      </c>
      <c r="AC6" s="1482"/>
      <c r="AD6" s="1482"/>
      <c r="AE6" s="1482"/>
      <c r="AF6" s="1482"/>
      <c r="AG6" s="1482"/>
      <c r="AH6" s="1482"/>
      <c r="AI6" s="1482"/>
      <c r="AJ6" s="1482"/>
      <c r="AK6" s="1482"/>
      <c r="AL6" s="1482"/>
      <c r="AM6" s="1482"/>
      <c r="AN6" s="1483"/>
      <c r="AO6" s="1481" t="s">
        <v>342</v>
      </c>
      <c r="AP6" s="1482"/>
      <c r="AQ6" s="1482"/>
      <c r="AR6" s="1482"/>
      <c r="AS6" s="1482"/>
      <c r="AT6" s="1482"/>
      <c r="AU6" s="1482"/>
      <c r="AV6" s="1483"/>
      <c r="AW6" s="1472" t="s">
        <v>1235</v>
      </c>
      <c r="AX6" s="1473"/>
      <c r="AY6" s="1473"/>
      <c r="AZ6" s="1473"/>
      <c r="BA6" s="1474"/>
    </row>
    <row r="7" spans="1:53" ht="15" customHeight="1">
      <c r="A7" s="1484"/>
      <c r="B7" s="1485"/>
      <c r="C7" s="1485"/>
      <c r="D7" s="1485"/>
      <c r="E7" s="1485"/>
      <c r="F7" s="1485"/>
      <c r="G7" s="1485"/>
      <c r="H7" s="1485"/>
      <c r="I7" s="1485"/>
      <c r="J7" s="1485"/>
      <c r="K7" s="1485"/>
      <c r="L7" s="1485"/>
      <c r="M7" s="1486"/>
      <c r="N7" s="1484"/>
      <c r="O7" s="1485"/>
      <c r="P7" s="1485"/>
      <c r="Q7" s="1485"/>
      <c r="R7" s="1485"/>
      <c r="S7" s="1485"/>
      <c r="T7" s="1485"/>
      <c r="U7" s="1486"/>
      <c r="V7" s="1475"/>
      <c r="W7" s="1476"/>
      <c r="X7" s="1476"/>
      <c r="Y7" s="1476"/>
      <c r="Z7" s="1477"/>
      <c r="AB7" s="1484"/>
      <c r="AC7" s="1485"/>
      <c r="AD7" s="1485"/>
      <c r="AE7" s="1485"/>
      <c r="AF7" s="1485"/>
      <c r="AG7" s="1485"/>
      <c r="AH7" s="1485"/>
      <c r="AI7" s="1485"/>
      <c r="AJ7" s="1485"/>
      <c r="AK7" s="1485"/>
      <c r="AL7" s="1485"/>
      <c r="AM7" s="1485"/>
      <c r="AN7" s="1486"/>
      <c r="AO7" s="1484"/>
      <c r="AP7" s="1485"/>
      <c r="AQ7" s="1485"/>
      <c r="AR7" s="1485"/>
      <c r="AS7" s="1485"/>
      <c r="AT7" s="1485"/>
      <c r="AU7" s="1485"/>
      <c r="AV7" s="1486"/>
      <c r="AW7" s="1475"/>
      <c r="AX7" s="1476"/>
      <c r="AY7" s="1476"/>
      <c r="AZ7" s="1476"/>
      <c r="BA7" s="1477"/>
    </row>
    <row r="8" spans="1:53" ht="15" customHeight="1">
      <c r="A8" s="1487"/>
      <c r="B8" s="1488"/>
      <c r="C8" s="1488"/>
      <c r="D8" s="1488"/>
      <c r="E8" s="1488"/>
      <c r="F8" s="1488"/>
      <c r="G8" s="1488"/>
      <c r="H8" s="1488"/>
      <c r="I8" s="1488"/>
      <c r="J8" s="1488"/>
      <c r="K8" s="1488"/>
      <c r="L8" s="1488"/>
      <c r="M8" s="1489"/>
      <c r="N8" s="1484"/>
      <c r="O8" s="1485"/>
      <c r="P8" s="1485"/>
      <c r="Q8" s="1485"/>
      <c r="R8" s="1485"/>
      <c r="S8" s="1485"/>
      <c r="T8" s="1485"/>
      <c r="U8" s="1486"/>
      <c r="V8" s="1475"/>
      <c r="W8" s="1476"/>
      <c r="X8" s="1476"/>
      <c r="Y8" s="1476"/>
      <c r="Z8" s="1477"/>
      <c r="AB8" s="1487"/>
      <c r="AC8" s="1488"/>
      <c r="AD8" s="1488"/>
      <c r="AE8" s="1488"/>
      <c r="AF8" s="1488"/>
      <c r="AG8" s="1488"/>
      <c r="AH8" s="1488"/>
      <c r="AI8" s="1488"/>
      <c r="AJ8" s="1488"/>
      <c r="AK8" s="1488"/>
      <c r="AL8" s="1488"/>
      <c r="AM8" s="1488"/>
      <c r="AN8" s="1489"/>
      <c r="AO8" s="1484"/>
      <c r="AP8" s="1485"/>
      <c r="AQ8" s="1485"/>
      <c r="AR8" s="1485"/>
      <c r="AS8" s="1485"/>
      <c r="AT8" s="1485"/>
      <c r="AU8" s="1485"/>
      <c r="AV8" s="1486"/>
      <c r="AW8" s="1475"/>
      <c r="AX8" s="1476"/>
      <c r="AY8" s="1476"/>
      <c r="AZ8" s="1476"/>
      <c r="BA8" s="1477"/>
    </row>
    <row r="9" spans="1:53" ht="15" customHeight="1">
      <c r="A9" s="1458" t="s">
        <v>86</v>
      </c>
      <c r="B9" s="1453"/>
      <c r="C9" s="1453"/>
      <c r="D9" s="1453"/>
      <c r="E9" s="1453"/>
      <c r="F9" s="1453"/>
      <c r="G9" s="1453"/>
      <c r="H9" s="1453"/>
      <c r="I9" s="1453"/>
      <c r="J9" s="1453"/>
      <c r="K9" s="1453"/>
      <c r="L9" s="1453"/>
      <c r="M9" s="1453"/>
      <c r="N9" s="1454">
        <f>N10</f>
        <v>4571983440</v>
      </c>
      <c r="O9" s="1455"/>
      <c r="P9" s="1455"/>
      <c r="Q9" s="1455"/>
      <c r="R9" s="1455"/>
      <c r="S9" s="1455"/>
      <c r="T9" s="1455"/>
      <c r="U9" s="1456"/>
      <c r="V9" s="1457">
        <f aca="true" t="shared" si="0" ref="V9:V48">ROUND(N9/$K$56,0)</f>
        <v>49154</v>
      </c>
      <c r="W9" s="1457"/>
      <c r="X9" s="1457"/>
      <c r="Y9" s="1457"/>
      <c r="Z9" s="1457"/>
      <c r="AB9" s="1458" t="s">
        <v>328</v>
      </c>
      <c r="AC9" s="1453"/>
      <c r="AD9" s="1453"/>
      <c r="AE9" s="1453"/>
      <c r="AF9" s="1453"/>
      <c r="AG9" s="1453"/>
      <c r="AH9" s="1453"/>
      <c r="AI9" s="1453"/>
      <c r="AJ9" s="1453"/>
      <c r="AK9" s="1453"/>
      <c r="AL9" s="1453"/>
      <c r="AM9" s="1453"/>
      <c r="AN9" s="1453"/>
      <c r="AO9" s="1454">
        <f>AO10+AO14</f>
        <v>675078000</v>
      </c>
      <c r="AP9" s="1455"/>
      <c r="AQ9" s="1455"/>
      <c r="AR9" s="1455"/>
      <c r="AS9" s="1455"/>
      <c r="AT9" s="1455"/>
      <c r="AU9" s="1455"/>
      <c r="AV9" s="1456"/>
      <c r="AW9" s="1457">
        <f aca="true" t="shared" si="1" ref="AW9:AW27">ROUND(AO9/$K$56,0)</f>
        <v>7258</v>
      </c>
      <c r="AX9" s="1457"/>
      <c r="AY9" s="1457"/>
      <c r="AZ9" s="1457"/>
      <c r="BA9" s="1457"/>
    </row>
    <row r="10" spans="1:53" ht="15" customHeight="1">
      <c r="A10" s="26"/>
      <c r="B10" s="1458" t="s">
        <v>86</v>
      </c>
      <c r="C10" s="1453"/>
      <c r="D10" s="1453"/>
      <c r="E10" s="1453"/>
      <c r="F10" s="1453"/>
      <c r="G10" s="1453"/>
      <c r="H10" s="1453"/>
      <c r="I10" s="1453"/>
      <c r="J10" s="1453"/>
      <c r="K10" s="1453"/>
      <c r="L10" s="1453"/>
      <c r="M10" s="1453"/>
      <c r="N10" s="1454">
        <f>N11</f>
        <v>4571983440</v>
      </c>
      <c r="O10" s="1455"/>
      <c r="P10" s="1455"/>
      <c r="Q10" s="1455"/>
      <c r="R10" s="1455"/>
      <c r="S10" s="1455"/>
      <c r="T10" s="1455"/>
      <c r="U10" s="1456"/>
      <c r="V10" s="1457">
        <f t="shared" si="0"/>
        <v>49154</v>
      </c>
      <c r="W10" s="1457"/>
      <c r="X10" s="1457"/>
      <c r="Y10" s="1457"/>
      <c r="Z10" s="1457"/>
      <c r="AB10" s="26"/>
      <c r="AC10" s="1458" t="s">
        <v>329</v>
      </c>
      <c r="AD10" s="1453"/>
      <c r="AE10" s="1453"/>
      <c r="AF10" s="1453"/>
      <c r="AG10" s="1453"/>
      <c r="AH10" s="1453"/>
      <c r="AI10" s="1453"/>
      <c r="AJ10" s="1453"/>
      <c r="AK10" s="1453"/>
      <c r="AL10" s="1453"/>
      <c r="AM10" s="1453"/>
      <c r="AN10" s="1453"/>
      <c r="AO10" s="1454">
        <f>AO11+AO12+AO13</f>
        <v>432106247</v>
      </c>
      <c r="AP10" s="1455"/>
      <c r="AQ10" s="1455"/>
      <c r="AR10" s="1455"/>
      <c r="AS10" s="1455"/>
      <c r="AT10" s="1455"/>
      <c r="AU10" s="1455"/>
      <c r="AV10" s="1456"/>
      <c r="AW10" s="1457">
        <f t="shared" si="1"/>
        <v>4646</v>
      </c>
      <c r="AX10" s="1457"/>
      <c r="AY10" s="1457"/>
      <c r="AZ10" s="1457"/>
      <c r="BA10" s="1457"/>
    </row>
    <row r="11" spans="1:53" ht="15" customHeight="1">
      <c r="A11" s="25"/>
      <c r="B11" s="25"/>
      <c r="C11" s="1453" t="s">
        <v>1</v>
      </c>
      <c r="D11" s="1453"/>
      <c r="E11" s="1453"/>
      <c r="F11" s="1453"/>
      <c r="G11" s="1453"/>
      <c r="H11" s="1453"/>
      <c r="I11" s="1453"/>
      <c r="J11" s="1453"/>
      <c r="K11" s="1453"/>
      <c r="L11" s="1453"/>
      <c r="M11" s="1453"/>
      <c r="N11" s="1454">
        <v>4571983440</v>
      </c>
      <c r="O11" s="1455"/>
      <c r="P11" s="1455"/>
      <c r="Q11" s="1455"/>
      <c r="R11" s="1455"/>
      <c r="S11" s="1455"/>
      <c r="T11" s="1455"/>
      <c r="U11" s="1456"/>
      <c r="V11" s="1457">
        <f t="shared" si="0"/>
        <v>49154</v>
      </c>
      <c r="W11" s="1457"/>
      <c r="X11" s="1457"/>
      <c r="Y11" s="1457"/>
      <c r="Z11" s="1457"/>
      <c r="AB11" s="26"/>
      <c r="AC11" s="26"/>
      <c r="AD11" s="1453" t="s">
        <v>330</v>
      </c>
      <c r="AE11" s="1453"/>
      <c r="AF11" s="1453"/>
      <c r="AG11" s="1453"/>
      <c r="AH11" s="1453"/>
      <c r="AI11" s="1453"/>
      <c r="AJ11" s="1453"/>
      <c r="AK11" s="1453"/>
      <c r="AL11" s="1453"/>
      <c r="AM11" s="1453"/>
      <c r="AN11" s="1453"/>
      <c r="AO11" s="1454">
        <v>422687109</v>
      </c>
      <c r="AP11" s="1455"/>
      <c r="AQ11" s="1455"/>
      <c r="AR11" s="1455"/>
      <c r="AS11" s="1455"/>
      <c r="AT11" s="1455"/>
      <c r="AU11" s="1455"/>
      <c r="AV11" s="1456"/>
      <c r="AW11" s="1457">
        <f t="shared" si="1"/>
        <v>4544</v>
      </c>
      <c r="AX11" s="1457"/>
      <c r="AY11" s="1457"/>
      <c r="AZ11" s="1457"/>
      <c r="BA11" s="1457"/>
    </row>
    <row r="12" spans="1:53" ht="15" customHeight="1">
      <c r="A12" s="1458" t="s">
        <v>87</v>
      </c>
      <c r="B12" s="1453"/>
      <c r="C12" s="1453"/>
      <c r="D12" s="1453"/>
      <c r="E12" s="1453"/>
      <c r="F12" s="1453"/>
      <c r="G12" s="1453"/>
      <c r="H12" s="1453"/>
      <c r="I12" s="1453"/>
      <c r="J12" s="1453"/>
      <c r="K12" s="1453"/>
      <c r="L12" s="1453"/>
      <c r="M12" s="1453"/>
      <c r="N12" s="1454">
        <f>N13+N15</f>
        <v>5013749328</v>
      </c>
      <c r="O12" s="1455"/>
      <c r="P12" s="1455"/>
      <c r="Q12" s="1455"/>
      <c r="R12" s="1455"/>
      <c r="S12" s="1455"/>
      <c r="T12" s="1455"/>
      <c r="U12" s="1456"/>
      <c r="V12" s="1457">
        <f t="shared" si="0"/>
        <v>53903</v>
      </c>
      <c r="W12" s="1457"/>
      <c r="X12" s="1457"/>
      <c r="Y12" s="1457"/>
      <c r="Z12" s="1457"/>
      <c r="AB12" s="26"/>
      <c r="AC12" s="26"/>
      <c r="AD12" s="1453" t="s">
        <v>331</v>
      </c>
      <c r="AE12" s="1453"/>
      <c r="AF12" s="1453"/>
      <c r="AG12" s="1453"/>
      <c r="AH12" s="1453"/>
      <c r="AI12" s="1453"/>
      <c r="AJ12" s="1453"/>
      <c r="AK12" s="1453"/>
      <c r="AL12" s="1453"/>
      <c r="AM12" s="1453"/>
      <c r="AN12" s="1453"/>
      <c r="AO12" s="1454">
        <v>2058780</v>
      </c>
      <c r="AP12" s="1455"/>
      <c r="AQ12" s="1455"/>
      <c r="AR12" s="1455"/>
      <c r="AS12" s="1455"/>
      <c r="AT12" s="1455"/>
      <c r="AU12" s="1455"/>
      <c r="AV12" s="1456"/>
      <c r="AW12" s="1457">
        <f t="shared" si="1"/>
        <v>22</v>
      </c>
      <c r="AX12" s="1457"/>
      <c r="AY12" s="1457"/>
      <c r="AZ12" s="1457"/>
      <c r="BA12" s="1457"/>
    </row>
    <row r="13" spans="1:53" ht="15" customHeight="1">
      <c r="A13" s="26"/>
      <c r="B13" s="1458" t="s">
        <v>88</v>
      </c>
      <c r="C13" s="1453"/>
      <c r="D13" s="1453"/>
      <c r="E13" s="1453"/>
      <c r="F13" s="1453"/>
      <c r="G13" s="1453"/>
      <c r="H13" s="1453"/>
      <c r="I13" s="1453"/>
      <c r="J13" s="1453"/>
      <c r="K13" s="1453"/>
      <c r="L13" s="1453"/>
      <c r="M13" s="1453"/>
      <c r="N13" s="1454">
        <f>N14</f>
        <v>3996646678</v>
      </c>
      <c r="O13" s="1455"/>
      <c r="P13" s="1455"/>
      <c r="Q13" s="1455"/>
      <c r="R13" s="1455"/>
      <c r="S13" s="1455"/>
      <c r="T13" s="1455"/>
      <c r="U13" s="1456"/>
      <c r="V13" s="1457">
        <f t="shared" si="0"/>
        <v>42968</v>
      </c>
      <c r="W13" s="1457"/>
      <c r="X13" s="1457"/>
      <c r="Y13" s="1457"/>
      <c r="Z13" s="1457"/>
      <c r="AB13" s="26"/>
      <c r="AC13" s="25"/>
      <c r="AD13" s="1453" t="s">
        <v>332</v>
      </c>
      <c r="AE13" s="1453"/>
      <c r="AF13" s="1453"/>
      <c r="AG13" s="1453"/>
      <c r="AH13" s="1453"/>
      <c r="AI13" s="1453"/>
      <c r="AJ13" s="1453"/>
      <c r="AK13" s="1453"/>
      <c r="AL13" s="1453"/>
      <c r="AM13" s="1453"/>
      <c r="AN13" s="1453"/>
      <c r="AO13" s="1454">
        <v>7360358</v>
      </c>
      <c r="AP13" s="1455"/>
      <c r="AQ13" s="1455"/>
      <c r="AR13" s="1455"/>
      <c r="AS13" s="1455"/>
      <c r="AT13" s="1455"/>
      <c r="AU13" s="1455"/>
      <c r="AV13" s="1456"/>
      <c r="AW13" s="1457">
        <f t="shared" si="1"/>
        <v>79</v>
      </c>
      <c r="AX13" s="1457"/>
      <c r="AY13" s="1457"/>
      <c r="AZ13" s="1457"/>
      <c r="BA13" s="1457"/>
    </row>
    <row r="14" spans="1:53" ht="15" customHeight="1">
      <c r="A14" s="26"/>
      <c r="B14" s="25"/>
      <c r="C14" s="1453" t="s">
        <v>89</v>
      </c>
      <c r="D14" s="1453"/>
      <c r="E14" s="1453"/>
      <c r="F14" s="1453"/>
      <c r="G14" s="1453"/>
      <c r="H14" s="1453"/>
      <c r="I14" s="1453"/>
      <c r="J14" s="1453"/>
      <c r="K14" s="1453"/>
      <c r="L14" s="1453"/>
      <c r="M14" s="1453"/>
      <c r="N14" s="1454">
        <v>3996646678</v>
      </c>
      <c r="O14" s="1455"/>
      <c r="P14" s="1455"/>
      <c r="Q14" s="1455"/>
      <c r="R14" s="1455"/>
      <c r="S14" s="1455"/>
      <c r="T14" s="1455"/>
      <c r="U14" s="1456"/>
      <c r="V14" s="1457">
        <f t="shared" si="0"/>
        <v>42968</v>
      </c>
      <c r="W14" s="1457"/>
      <c r="X14" s="1457"/>
      <c r="Y14" s="1457"/>
      <c r="Z14" s="1457"/>
      <c r="AB14" s="26"/>
      <c r="AC14" s="1458" t="s">
        <v>333</v>
      </c>
      <c r="AD14" s="1453"/>
      <c r="AE14" s="1453"/>
      <c r="AF14" s="1453"/>
      <c r="AG14" s="1453"/>
      <c r="AH14" s="1453"/>
      <c r="AI14" s="1453"/>
      <c r="AJ14" s="1453"/>
      <c r="AK14" s="1453"/>
      <c r="AL14" s="1453"/>
      <c r="AM14" s="1453"/>
      <c r="AN14" s="1453"/>
      <c r="AO14" s="1454">
        <f>AO15</f>
        <v>242971753</v>
      </c>
      <c r="AP14" s="1455"/>
      <c r="AQ14" s="1455"/>
      <c r="AR14" s="1455"/>
      <c r="AS14" s="1455"/>
      <c r="AT14" s="1455"/>
      <c r="AU14" s="1455"/>
      <c r="AV14" s="1456"/>
      <c r="AW14" s="1457">
        <f t="shared" si="1"/>
        <v>2612</v>
      </c>
      <c r="AX14" s="1457"/>
      <c r="AY14" s="1457"/>
      <c r="AZ14" s="1457"/>
      <c r="BA14" s="1457"/>
    </row>
    <row r="15" spans="1:53" ht="15" customHeight="1">
      <c r="A15" s="26"/>
      <c r="B15" s="1458" t="s">
        <v>90</v>
      </c>
      <c r="C15" s="1453"/>
      <c r="D15" s="1453"/>
      <c r="E15" s="1453"/>
      <c r="F15" s="1453"/>
      <c r="G15" s="1453"/>
      <c r="H15" s="1453"/>
      <c r="I15" s="1453"/>
      <c r="J15" s="1453"/>
      <c r="K15" s="1453"/>
      <c r="L15" s="1453"/>
      <c r="M15" s="1453"/>
      <c r="N15" s="1454">
        <f>SUM(N16:U20)</f>
        <v>1017102650</v>
      </c>
      <c r="O15" s="1455"/>
      <c r="P15" s="1455"/>
      <c r="Q15" s="1455"/>
      <c r="R15" s="1455"/>
      <c r="S15" s="1455"/>
      <c r="T15" s="1455"/>
      <c r="U15" s="1456"/>
      <c r="V15" s="1457">
        <f t="shared" si="0"/>
        <v>10935</v>
      </c>
      <c r="W15" s="1457"/>
      <c r="X15" s="1457"/>
      <c r="Y15" s="1457"/>
      <c r="Z15" s="1457"/>
      <c r="AB15" s="25"/>
      <c r="AC15" s="25"/>
      <c r="AD15" s="1453" t="s">
        <v>333</v>
      </c>
      <c r="AE15" s="1453"/>
      <c r="AF15" s="1453"/>
      <c r="AG15" s="1453"/>
      <c r="AH15" s="1453"/>
      <c r="AI15" s="1453"/>
      <c r="AJ15" s="1453"/>
      <c r="AK15" s="1453"/>
      <c r="AL15" s="1453"/>
      <c r="AM15" s="1453"/>
      <c r="AN15" s="1453"/>
      <c r="AO15" s="1454">
        <v>242971753</v>
      </c>
      <c r="AP15" s="1455"/>
      <c r="AQ15" s="1455"/>
      <c r="AR15" s="1455"/>
      <c r="AS15" s="1455"/>
      <c r="AT15" s="1455"/>
      <c r="AU15" s="1455"/>
      <c r="AV15" s="1456"/>
      <c r="AW15" s="1457">
        <f t="shared" si="1"/>
        <v>2612</v>
      </c>
      <c r="AX15" s="1457"/>
      <c r="AY15" s="1457"/>
      <c r="AZ15" s="1457"/>
      <c r="BA15" s="1457"/>
    </row>
    <row r="16" spans="1:53" ht="15" customHeight="1">
      <c r="A16" s="26"/>
      <c r="B16" s="26"/>
      <c r="C16" s="1453" t="s">
        <v>892</v>
      </c>
      <c r="D16" s="1453"/>
      <c r="E16" s="1453"/>
      <c r="F16" s="1453"/>
      <c r="G16" s="1453"/>
      <c r="H16" s="1453"/>
      <c r="I16" s="1453"/>
      <c r="J16" s="1453"/>
      <c r="K16" s="1453"/>
      <c r="L16" s="1453"/>
      <c r="M16" s="1453"/>
      <c r="N16" s="1454">
        <v>4162000</v>
      </c>
      <c r="O16" s="1455"/>
      <c r="P16" s="1455"/>
      <c r="Q16" s="1455"/>
      <c r="R16" s="1455"/>
      <c r="S16" s="1455"/>
      <c r="T16" s="1455"/>
      <c r="U16" s="1456"/>
      <c r="V16" s="1457">
        <f>ROUND(N16/$K$56,0)</f>
        <v>45</v>
      </c>
      <c r="W16" s="1457"/>
      <c r="X16" s="1457"/>
      <c r="Y16" s="1457"/>
      <c r="Z16" s="1457"/>
      <c r="AB16" s="1478" t="s">
        <v>334</v>
      </c>
      <c r="AC16" s="1479"/>
      <c r="AD16" s="1479"/>
      <c r="AE16" s="1479"/>
      <c r="AF16" s="1479"/>
      <c r="AG16" s="1479"/>
      <c r="AH16" s="1479"/>
      <c r="AI16" s="1479"/>
      <c r="AJ16" s="1479"/>
      <c r="AK16" s="1479"/>
      <c r="AL16" s="1479"/>
      <c r="AM16" s="1479"/>
      <c r="AN16" s="1480"/>
      <c r="AO16" s="1454">
        <f>AO17</f>
        <v>22509462015</v>
      </c>
      <c r="AP16" s="1455"/>
      <c r="AQ16" s="1455"/>
      <c r="AR16" s="1455"/>
      <c r="AS16" s="1455"/>
      <c r="AT16" s="1455"/>
      <c r="AU16" s="1455"/>
      <c r="AV16" s="1456"/>
      <c r="AW16" s="1459">
        <f t="shared" si="1"/>
        <v>242001</v>
      </c>
      <c r="AX16" s="1460"/>
      <c r="AY16" s="1460"/>
      <c r="AZ16" s="1460"/>
      <c r="BA16" s="1461"/>
    </row>
    <row r="17" spans="1:53" ht="15" customHeight="1">
      <c r="A17" s="26"/>
      <c r="B17" s="26"/>
      <c r="C17" s="1453" t="s">
        <v>91</v>
      </c>
      <c r="D17" s="1453"/>
      <c r="E17" s="1453"/>
      <c r="F17" s="1453"/>
      <c r="G17" s="1453"/>
      <c r="H17" s="1453"/>
      <c r="I17" s="1453"/>
      <c r="J17" s="1453"/>
      <c r="K17" s="1453"/>
      <c r="L17" s="1453"/>
      <c r="M17" s="1453"/>
      <c r="N17" s="1454">
        <v>845887000</v>
      </c>
      <c r="O17" s="1455"/>
      <c r="P17" s="1455"/>
      <c r="Q17" s="1455"/>
      <c r="R17" s="1455"/>
      <c r="S17" s="1455"/>
      <c r="T17" s="1455"/>
      <c r="U17" s="1456"/>
      <c r="V17" s="1457">
        <f t="shared" si="0"/>
        <v>9094</v>
      </c>
      <c r="W17" s="1457"/>
      <c r="X17" s="1457"/>
      <c r="Y17" s="1457"/>
      <c r="Z17" s="1457"/>
      <c r="AB17" s="26"/>
      <c r="AC17" s="1479" t="s">
        <v>334</v>
      </c>
      <c r="AD17" s="1479"/>
      <c r="AE17" s="1479"/>
      <c r="AF17" s="1479"/>
      <c r="AG17" s="1479"/>
      <c r="AH17" s="1479"/>
      <c r="AI17" s="1479"/>
      <c r="AJ17" s="1479"/>
      <c r="AK17" s="1479"/>
      <c r="AL17" s="1479"/>
      <c r="AM17" s="1479"/>
      <c r="AN17" s="1480"/>
      <c r="AO17" s="1454">
        <f>AO18+AO25</f>
        <v>22509462015</v>
      </c>
      <c r="AP17" s="1455"/>
      <c r="AQ17" s="1455"/>
      <c r="AR17" s="1455"/>
      <c r="AS17" s="1455"/>
      <c r="AT17" s="1455"/>
      <c r="AU17" s="1455"/>
      <c r="AV17" s="1456"/>
      <c r="AW17" s="1459">
        <f t="shared" si="1"/>
        <v>242001</v>
      </c>
      <c r="AX17" s="1460"/>
      <c r="AY17" s="1460"/>
      <c r="AZ17" s="1460"/>
      <c r="BA17" s="1461"/>
    </row>
    <row r="18" spans="1:53" ht="15" customHeight="1">
      <c r="A18" s="26"/>
      <c r="B18" s="26"/>
      <c r="C18" s="1453" t="s">
        <v>1532</v>
      </c>
      <c r="D18" s="1453"/>
      <c r="E18" s="1453"/>
      <c r="F18" s="1453"/>
      <c r="G18" s="1453"/>
      <c r="H18" s="1453"/>
      <c r="I18" s="1453"/>
      <c r="J18" s="1453"/>
      <c r="K18" s="1453"/>
      <c r="L18" s="1453"/>
      <c r="M18" s="1453"/>
      <c r="N18" s="1454">
        <v>52652250</v>
      </c>
      <c r="O18" s="1455"/>
      <c r="P18" s="1455"/>
      <c r="Q18" s="1455"/>
      <c r="R18" s="1455"/>
      <c r="S18" s="1455"/>
      <c r="T18" s="1455"/>
      <c r="U18" s="1456"/>
      <c r="V18" s="1457">
        <f t="shared" si="0"/>
        <v>566</v>
      </c>
      <c r="W18" s="1457"/>
      <c r="X18" s="1457"/>
      <c r="Y18" s="1457"/>
      <c r="Z18" s="1457"/>
      <c r="AB18" s="570"/>
      <c r="AC18" s="26"/>
      <c r="AD18" s="1480" t="s">
        <v>335</v>
      </c>
      <c r="AE18" s="1453"/>
      <c r="AF18" s="1453"/>
      <c r="AG18" s="1453"/>
      <c r="AH18" s="1453"/>
      <c r="AI18" s="1453"/>
      <c r="AJ18" s="1453"/>
      <c r="AK18" s="1453"/>
      <c r="AL18" s="1453"/>
      <c r="AM18" s="1453"/>
      <c r="AN18" s="1453"/>
      <c r="AO18" s="1454">
        <f>AO19+AO20+AO22+AO24+AO23+AO21</f>
        <v>22002985569</v>
      </c>
      <c r="AP18" s="1455"/>
      <c r="AQ18" s="1455"/>
      <c r="AR18" s="1455"/>
      <c r="AS18" s="1455"/>
      <c r="AT18" s="1455"/>
      <c r="AU18" s="1455"/>
      <c r="AV18" s="1456"/>
      <c r="AW18" s="1457">
        <f t="shared" si="1"/>
        <v>236556</v>
      </c>
      <c r="AX18" s="1457"/>
      <c r="AY18" s="1457"/>
      <c r="AZ18" s="1457"/>
      <c r="BA18" s="1457"/>
    </row>
    <row r="19" spans="1:53" ht="15" customHeight="1">
      <c r="A19" s="486"/>
      <c r="B19" s="486"/>
      <c r="C19" s="1453" t="s">
        <v>1533</v>
      </c>
      <c r="D19" s="1453"/>
      <c r="E19" s="1453"/>
      <c r="F19" s="1453"/>
      <c r="G19" s="1453"/>
      <c r="H19" s="1453"/>
      <c r="I19" s="1453"/>
      <c r="J19" s="1453"/>
      <c r="K19" s="1453"/>
      <c r="L19" s="1453"/>
      <c r="M19" s="1453"/>
      <c r="N19" s="1454">
        <v>114380400</v>
      </c>
      <c r="O19" s="1455"/>
      <c r="P19" s="1455"/>
      <c r="Q19" s="1455"/>
      <c r="R19" s="1455"/>
      <c r="S19" s="1455"/>
      <c r="T19" s="1455"/>
      <c r="U19" s="1456"/>
      <c r="V19" s="1457">
        <f t="shared" si="0"/>
        <v>1230</v>
      </c>
      <c r="W19" s="1457"/>
      <c r="X19" s="1457"/>
      <c r="Y19" s="1457"/>
      <c r="Z19" s="1457"/>
      <c r="AB19" s="26"/>
      <c r="AC19" s="570"/>
      <c r="AD19" s="26"/>
      <c r="AE19" s="1467" t="s">
        <v>1251</v>
      </c>
      <c r="AF19" s="1467"/>
      <c r="AG19" s="1467"/>
      <c r="AH19" s="1467"/>
      <c r="AI19" s="1467"/>
      <c r="AJ19" s="1467"/>
      <c r="AK19" s="1467"/>
      <c r="AL19" s="1467"/>
      <c r="AM19" s="1467"/>
      <c r="AN19" s="1468"/>
      <c r="AO19" s="1454">
        <v>22334455</v>
      </c>
      <c r="AP19" s="1455"/>
      <c r="AQ19" s="1455"/>
      <c r="AR19" s="1455"/>
      <c r="AS19" s="1455"/>
      <c r="AT19" s="1455"/>
      <c r="AU19" s="1455"/>
      <c r="AV19" s="1456"/>
      <c r="AW19" s="1457">
        <f t="shared" si="1"/>
        <v>240</v>
      </c>
      <c r="AX19" s="1457"/>
      <c r="AY19" s="1457"/>
      <c r="AZ19" s="1457"/>
      <c r="BA19" s="1457"/>
    </row>
    <row r="20" spans="1:53" ht="15" customHeight="1">
      <c r="A20" s="486"/>
      <c r="B20" s="486"/>
      <c r="C20" s="1453" t="s">
        <v>891</v>
      </c>
      <c r="D20" s="1453"/>
      <c r="E20" s="1453"/>
      <c r="F20" s="1453"/>
      <c r="G20" s="1453"/>
      <c r="H20" s="1453"/>
      <c r="I20" s="1453"/>
      <c r="J20" s="1453"/>
      <c r="K20" s="1453"/>
      <c r="L20" s="1453"/>
      <c r="M20" s="1453"/>
      <c r="N20" s="1454">
        <v>21000</v>
      </c>
      <c r="O20" s="1455"/>
      <c r="P20" s="1455"/>
      <c r="Q20" s="1455"/>
      <c r="R20" s="1455"/>
      <c r="S20" s="1455"/>
      <c r="T20" s="1455"/>
      <c r="U20" s="1456"/>
      <c r="V20" s="1457">
        <f>ROUND(N20/$K$56,0)</f>
        <v>0</v>
      </c>
      <c r="W20" s="1457"/>
      <c r="X20" s="1457"/>
      <c r="Y20" s="1457"/>
      <c r="Z20" s="1457"/>
      <c r="AB20" s="26"/>
      <c r="AC20" s="26"/>
      <c r="AD20" s="26"/>
      <c r="AE20" s="1466" t="s">
        <v>230</v>
      </c>
      <c r="AF20" s="1467"/>
      <c r="AG20" s="1467"/>
      <c r="AH20" s="1467"/>
      <c r="AI20" s="1467"/>
      <c r="AJ20" s="1467"/>
      <c r="AK20" s="1467"/>
      <c r="AL20" s="1467"/>
      <c r="AM20" s="1467"/>
      <c r="AN20" s="1468"/>
      <c r="AO20" s="1454">
        <v>11277635858</v>
      </c>
      <c r="AP20" s="1455"/>
      <c r="AQ20" s="1455"/>
      <c r="AR20" s="1455"/>
      <c r="AS20" s="1455"/>
      <c r="AT20" s="1455"/>
      <c r="AU20" s="1455"/>
      <c r="AV20" s="1456"/>
      <c r="AW20" s="1457">
        <f t="shared" si="1"/>
        <v>121247</v>
      </c>
      <c r="AX20" s="1457"/>
      <c r="AY20" s="1457"/>
      <c r="AZ20" s="1457"/>
      <c r="BA20" s="1457"/>
    </row>
    <row r="21" spans="1:53" ht="15" customHeight="1">
      <c r="A21" s="1458" t="s">
        <v>92</v>
      </c>
      <c r="B21" s="1453"/>
      <c r="C21" s="1453"/>
      <c r="D21" s="1453"/>
      <c r="E21" s="1453"/>
      <c r="F21" s="1453"/>
      <c r="G21" s="1453"/>
      <c r="H21" s="1453"/>
      <c r="I21" s="1453"/>
      <c r="J21" s="1453"/>
      <c r="K21" s="1453"/>
      <c r="L21" s="1453"/>
      <c r="M21" s="1453"/>
      <c r="N21" s="1454">
        <f>N22</f>
        <v>6808831000</v>
      </c>
      <c r="O21" s="1455"/>
      <c r="P21" s="1455"/>
      <c r="Q21" s="1455"/>
      <c r="R21" s="1455"/>
      <c r="S21" s="1455"/>
      <c r="T21" s="1455"/>
      <c r="U21" s="1456"/>
      <c r="V21" s="1457">
        <f t="shared" si="0"/>
        <v>73202</v>
      </c>
      <c r="W21" s="1457"/>
      <c r="X21" s="1457"/>
      <c r="Y21" s="1457"/>
      <c r="Z21" s="1457"/>
      <c r="AB21" s="26"/>
      <c r="AC21" s="26"/>
      <c r="AD21" s="26"/>
      <c r="AE21" s="1466" t="s">
        <v>1537</v>
      </c>
      <c r="AF21" s="1467"/>
      <c r="AG21" s="1467"/>
      <c r="AH21" s="1467"/>
      <c r="AI21" s="1467"/>
      <c r="AJ21" s="1467"/>
      <c r="AK21" s="1467"/>
      <c r="AL21" s="1467"/>
      <c r="AM21" s="1467"/>
      <c r="AN21" s="1468"/>
      <c r="AO21" s="1454">
        <v>1369298745</v>
      </c>
      <c r="AP21" s="1455"/>
      <c r="AQ21" s="1455"/>
      <c r="AR21" s="1455"/>
      <c r="AS21" s="1455"/>
      <c r="AT21" s="1455"/>
      <c r="AU21" s="1455"/>
      <c r="AV21" s="1456"/>
      <c r="AW21" s="1457">
        <f t="shared" si="1"/>
        <v>14721</v>
      </c>
      <c r="AX21" s="1457"/>
      <c r="AY21" s="1457"/>
      <c r="AZ21" s="1457"/>
      <c r="BA21" s="1457"/>
    </row>
    <row r="22" spans="1:53" ht="15" customHeight="1">
      <c r="A22" s="26"/>
      <c r="B22" s="1458" t="s">
        <v>92</v>
      </c>
      <c r="C22" s="1453"/>
      <c r="D22" s="1453"/>
      <c r="E22" s="1453"/>
      <c r="F22" s="1453"/>
      <c r="G22" s="1453"/>
      <c r="H22" s="1453"/>
      <c r="I22" s="1453"/>
      <c r="J22" s="1453"/>
      <c r="K22" s="1453"/>
      <c r="L22" s="1453"/>
      <c r="M22" s="1453"/>
      <c r="N22" s="1454">
        <f>SUM(N23:U24)</f>
        <v>6808831000</v>
      </c>
      <c r="O22" s="1455"/>
      <c r="P22" s="1455"/>
      <c r="Q22" s="1455"/>
      <c r="R22" s="1455"/>
      <c r="S22" s="1455"/>
      <c r="T22" s="1455"/>
      <c r="U22" s="1456"/>
      <c r="V22" s="1457">
        <f t="shared" si="0"/>
        <v>73202</v>
      </c>
      <c r="W22" s="1457"/>
      <c r="X22" s="1457"/>
      <c r="Y22" s="1457"/>
      <c r="Z22" s="1457"/>
      <c r="AB22" s="26"/>
      <c r="AC22" s="26"/>
      <c r="AD22" s="26"/>
      <c r="AE22" s="1466" t="s">
        <v>231</v>
      </c>
      <c r="AF22" s="1467"/>
      <c r="AG22" s="1467"/>
      <c r="AH22" s="1467"/>
      <c r="AI22" s="1467"/>
      <c r="AJ22" s="1467"/>
      <c r="AK22" s="1467"/>
      <c r="AL22" s="1467"/>
      <c r="AM22" s="1467"/>
      <c r="AN22" s="1468"/>
      <c r="AO22" s="1454">
        <v>7402317503</v>
      </c>
      <c r="AP22" s="1455"/>
      <c r="AQ22" s="1455"/>
      <c r="AR22" s="1455"/>
      <c r="AS22" s="1455"/>
      <c r="AT22" s="1455"/>
      <c r="AU22" s="1455"/>
      <c r="AV22" s="1456"/>
      <c r="AW22" s="1457">
        <f t="shared" si="1"/>
        <v>79583</v>
      </c>
      <c r="AX22" s="1457"/>
      <c r="AY22" s="1457"/>
      <c r="AZ22" s="1457"/>
      <c r="BA22" s="1457"/>
    </row>
    <row r="23" spans="1:53" ht="15" customHeight="1">
      <c r="A23" s="26"/>
      <c r="B23" s="26"/>
      <c r="C23" s="1453" t="s">
        <v>785</v>
      </c>
      <c r="D23" s="1453"/>
      <c r="E23" s="1453"/>
      <c r="F23" s="1453"/>
      <c r="G23" s="1453"/>
      <c r="H23" s="1453"/>
      <c r="I23" s="1453"/>
      <c r="J23" s="1453"/>
      <c r="K23" s="1453"/>
      <c r="L23" s="1453"/>
      <c r="M23" s="1453"/>
      <c r="N23" s="1454">
        <v>6746747000</v>
      </c>
      <c r="O23" s="1455"/>
      <c r="P23" s="1455"/>
      <c r="Q23" s="1455"/>
      <c r="R23" s="1455"/>
      <c r="S23" s="1455"/>
      <c r="T23" s="1455"/>
      <c r="U23" s="1456"/>
      <c r="V23" s="1457">
        <f t="shared" si="0"/>
        <v>72535</v>
      </c>
      <c r="W23" s="1457"/>
      <c r="X23" s="1457"/>
      <c r="Y23" s="1457"/>
      <c r="Z23" s="1457"/>
      <c r="AB23" s="26"/>
      <c r="AC23" s="26"/>
      <c r="AD23" s="26"/>
      <c r="AE23" s="1466" t="s">
        <v>72</v>
      </c>
      <c r="AF23" s="1467"/>
      <c r="AG23" s="1467"/>
      <c r="AH23" s="1467"/>
      <c r="AI23" s="1467"/>
      <c r="AJ23" s="1467"/>
      <c r="AK23" s="1467"/>
      <c r="AL23" s="1467"/>
      <c r="AM23" s="1467"/>
      <c r="AN23" s="1468"/>
      <c r="AO23" s="1454">
        <v>1179343391</v>
      </c>
      <c r="AP23" s="1455"/>
      <c r="AQ23" s="1455"/>
      <c r="AR23" s="1455"/>
      <c r="AS23" s="1455"/>
      <c r="AT23" s="1455"/>
      <c r="AU23" s="1455"/>
      <c r="AV23" s="1456"/>
      <c r="AW23" s="1457">
        <f t="shared" si="1"/>
        <v>12679</v>
      </c>
      <c r="AX23" s="1457"/>
      <c r="AY23" s="1457"/>
      <c r="AZ23" s="1457"/>
      <c r="BA23" s="1457"/>
    </row>
    <row r="24" spans="1:53" ht="15" customHeight="1">
      <c r="A24" s="218"/>
      <c r="B24" s="218"/>
      <c r="C24" s="1453" t="s">
        <v>1532</v>
      </c>
      <c r="D24" s="1453"/>
      <c r="E24" s="1453"/>
      <c r="F24" s="1453"/>
      <c r="G24" s="1453"/>
      <c r="H24" s="1453"/>
      <c r="I24" s="1453"/>
      <c r="J24" s="1453"/>
      <c r="K24" s="1453"/>
      <c r="L24" s="1453"/>
      <c r="M24" s="1453"/>
      <c r="N24" s="1454">
        <v>62084000</v>
      </c>
      <c r="O24" s="1455"/>
      <c r="P24" s="1455"/>
      <c r="Q24" s="1455"/>
      <c r="R24" s="1455"/>
      <c r="S24" s="1455"/>
      <c r="T24" s="1455"/>
      <c r="U24" s="1456"/>
      <c r="V24" s="1457">
        <f t="shared" si="0"/>
        <v>667</v>
      </c>
      <c r="W24" s="1457"/>
      <c r="X24" s="1457"/>
      <c r="Y24" s="1457"/>
      <c r="Z24" s="1457"/>
      <c r="AB24" s="26"/>
      <c r="AC24" s="26"/>
      <c r="AD24" s="26"/>
      <c r="AE24" s="1453" t="s">
        <v>229</v>
      </c>
      <c r="AF24" s="1453"/>
      <c r="AG24" s="1453"/>
      <c r="AH24" s="1453"/>
      <c r="AI24" s="1453"/>
      <c r="AJ24" s="1453"/>
      <c r="AK24" s="1453"/>
      <c r="AL24" s="1453"/>
      <c r="AM24" s="1453"/>
      <c r="AN24" s="1453"/>
      <c r="AO24" s="1454">
        <v>752055617</v>
      </c>
      <c r="AP24" s="1455"/>
      <c r="AQ24" s="1455"/>
      <c r="AR24" s="1455"/>
      <c r="AS24" s="1455"/>
      <c r="AT24" s="1455"/>
      <c r="AU24" s="1455"/>
      <c r="AV24" s="1456"/>
      <c r="AW24" s="1457">
        <f t="shared" si="1"/>
        <v>8085</v>
      </c>
      <c r="AX24" s="1457"/>
      <c r="AY24" s="1457"/>
      <c r="AZ24" s="1457"/>
      <c r="BA24" s="1457"/>
    </row>
    <row r="25" spans="1:53" ht="15" customHeight="1">
      <c r="A25" s="1458" t="s">
        <v>93</v>
      </c>
      <c r="B25" s="1453"/>
      <c r="C25" s="1453"/>
      <c r="D25" s="1453"/>
      <c r="E25" s="1453"/>
      <c r="F25" s="1453"/>
      <c r="G25" s="1453"/>
      <c r="H25" s="1453"/>
      <c r="I25" s="1453"/>
      <c r="J25" s="1453"/>
      <c r="K25" s="1453"/>
      <c r="L25" s="1453"/>
      <c r="M25" s="1453"/>
      <c r="N25" s="1454">
        <f>N26+N28</f>
        <v>3376174000</v>
      </c>
      <c r="O25" s="1455"/>
      <c r="P25" s="1455"/>
      <c r="Q25" s="1455"/>
      <c r="R25" s="1455"/>
      <c r="S25" s="1455"/>
      <c r="T25" s="1455"/>
      <c r="U25" s="1456"/>
      <c r="V25" s="1457">
        <f t="shared" si="0"/>
        <v>36297</v>
      </c>
      <c r="W25" s="1457"/>
      <c r="X25" s="1457"/>
      <c r="Y25" s="1457"/>
      <c r="Z25" s="1457"/>
      <c r="AB25" s="26"/>
      <c r="AC25" s="26"/>
      <c r="AD25" s="1458" t="s">
        <v>1019</v>
      </c>
      <c r="AE25" s="1453"/>
      <c r="AF25" s="1453"/>
      <c r="AG25" s="1453"/>
      <c r="AH25" s="1453"/>
      <c r="AI25" s="1453"/>
      <c r="AJ25" s="1453"/>
      <c r="AK25" s="1453"/>
      <c r="AL25" s="1453"/>
      <c r="AM25" s="1453"/>
      <c r="AN25" s="1453"/>
      <c r="AO25" s="1454">
        <f>SUM(AO26:AV27)</f>
        <v>506476446</v>
      </c>
      <c r="AP25" s="1455"/>
      <c r="AQ25" s="1455"/>
      <c r="AR25" s="1455"/>
      <c r="AS25" s="1455"/>
      <c r="AT25" s="1455"/>
      <c r="AU25" s="1455"/>
      <c r="AV25" s="1456"/>
      <c r="AW25" s="1457">
        <f t="shared" si="1"/>
        <v>5445</v>
      </c>
      <c r="AX25" s="1457"/>
      <c r="AY25" s="1457"/>
      <c r="AZ25" s="1457"/>
      <c r="BA25" s="1457"/>
    </row>
    <row r="26" spans="1:53" ht="15" customHeight="1">
      <c r="A26" s="26"/>
      <c r="B26" s="1458" t="s">
        <v>94</v>
      </c>
      <c r="C26" s="1453"/>
      <c r="D26" s="1453"/>
      <c r="E26" s="1453"/>
      <c r="F26" s="1453"/>
      <c r="G26" s="1453"/>
      <c r="H26" s="1453"/>
      <c r="I26" s="1453"/>
      <c r="J26" s="1453"/>
      <c r="K26" s="1453"/>
      <c r="L26" s="1453"/>
      <c r="M26" s="1453"/>
      <c r="N26" s="1454">
        <f>N27</f>
        <v>3299251000</v>
      </c>
      <c r="O26" s="1455"/>
      <c r="P26" s="1455"/>
      <c r="Q26" s="1455"/>
      <c r="R26" s="1455"/>
      <c r="S26" s="1455"/>
      <c r="T26" s="1455"/>
      <c r="U26" s="1456"/>
      <c r="V26" s="1457">
        <f t="shared" si="0"/>
        <v>35470</v>
      </c>
      <c r="W26" s="1457"/>
      <c r="X26" s="1457"/>
      <c r="Y26" s="1457"/>
      <c r="Z26" s="1457"/>
      <c r="AB26" s="26"/>
      <c r="AC26" s="26"/>
      <c r="AD26" s="26"/>
      <c r="AE26" s="1453" t="s">
        <v>1341</v>
      </c>
      <c r="AF26" s="1453"/>
      <c r="AG26" s="1453"/>
      <c r="AH26" s="1453"/>
      <c r="AI26" s="1453"/>
      <c r="AJ26" s="1453"/>
      <c r="AK26" s="1453"/>
      <c r="AL26" s="1453"/>
      <c r="AM26" s="1453"/>
      <c r="AN26" s="1453"/>
      <c r="AO26" s="1454">
        <v>438517802</v>
      </c>
      <c r="AP26" s="1455"/>
      <c r="AQ26" s="1455"/>
      <c r="AR26" s="1455"/>
      <c r="AS26" s="1455"/>
      <c r="AT26" s="1455"/>
      <c r="AU26" s="1455"/>
      <c r="AV26" s="1456"/>
      <c r="AW26" s="1457">
        <f t="shared" si="1"/>
        <v>4715</v>
      </c>
      <c r="AX26" s="1457"/>
      <c r="AY26" s="1457"/>
      <c r="AZ26" s="1457"/>
      <c r="BA26" s="1457"/>
    </row>
    <row r="27" spans="1:53" ht="15" customHeight="1">
      <c r="A27" s="26"/>
      <c r="B27" s="25"/>
      <c r="C27" s="1453" t="s">
        <v>89</v>
      </c>
      <c r="D27" s="1453"/>
      <c r="E27" s="1453"/>
      <c r="F27" s="1453"/>
      <c r="G27" s="1453"/>
      <c r="H27" s="1453"/>
      <c r="I27" s="1453"/>
      <c r="J27" s="1453"/>
      <c r="K27" s="1453"/>
      <c r="L27" s="1453"/>
      <c r="M27" s="1453"/>
      <c r="N27" s="1454">
        <v>3299251000</v>
      </c>
      <c r="O27" s="1455"/>
      <c r="P27" s="1455"/>
      <c r="Q27" s="1455"/>
      <c r="R27" s="1455"/>
      <c r="S27" s="1455"/>
      <c r="T27" s="1455"/>
      <c r="U27" s="1456"/>
      <c r="V27" s="1457">
        <f t="shared" si="0"/>
        <v>35470</v>
      </c>
      <c r="W27" s="1457"/>
      <c r="X27" s="1457"/>
      <c r="Y27" s="1457"/>
      <c r="Z27" s="1457"/>
      <c r="AB27" s="25"/>
      <c r="AC27" s="571"/>
      <c r="AD27" s="25"/>
      <c r="AE27" s="1468" t="s">
        <v>44</v>
      </c>
      <c r="AF27" s="1453"/>
      <c r="AG27" s="1453"/>
      <c r="AH27" s="1453"/>
      <c r="AI27" s="1453"/>
      <c r="AJ27" s="1453"/>
      <c r="AK27" s="1453"/>
      <c r="AL27" s="1453"/>
      <c r="AM27" s="1453"/>
      <c r="AN27" s="1453"/>
      <c r="AO27" s="1454">
        <v>67958644</v>
      </c>
      <c r="AP27" s="1455"/>
      <c r="AQ27" s="1455"/>
      <c r="AR27" s="1455"/>
      <c r="AS27" s="1455"/>
      <c r="AT27" s="1455"/>
      <c r="AU27" s="1455"/>
      <c r="AV27" s="1456"/>
      <c r="AW27" s="1457">
        <f t="shared" si="1"/>
        <v>731</v>
      </c>
      <c r="AX27" s="1457"/>
      <c r="AY27" s="1457"/>
      <c r="AZ27" s="1457"/>
      <c r="BA27" s="1457"/>
    </row>
    <row r="28" spans="1:53" ht="15" customHeight="1">
      <c r="A28" s="26"/>
      <c r="B28" s="1458" t="s">
        <v>784</v>
      </c>
      <c r="C28" s="1453"/>
      <c r="D28" s="1453"/>
      <c r="E28" s="1453"/>
      <c r="F28" s="1453"/>
      <c r="G28" s="1453"/>
      <c r="H28" s="1453"/>
      <c r="I28" s="1453"/>
      <c r="J28" s="1453"/>
      <c r="K28" s="1453"/>
      <c r="L28" s="1453"/>
      <c r="M28" s="1453"/>
      <c r="N28" s="1454">
        <f>SUM(N29:U30)</f>
        <v>76923000</v>
      </c>
      <c r="O28" s="1455"/>
      <c r="P28" s="1455"/>
      <c r="Q28" s="1455"/>
      <c r="R28" s="1455"/>
      <c r="S28" s="1455"/>
      <c r="T28" s="1455"/>
      <c r="U28" s="1456"/>
      <c r="V28" s="1457">
        <f t="shared" si="0"/>
        <v>827</v>
      </c>
      <c r="W28" s="1457"/>
      <c r="X28" s="1457"/>
      <c r="Y28" s="1457"/>
      <c r="Z28" s="1457"/>
      <c r="AB28" s="1458" t="s">
        <v>1534</v>
      </c>
      <c r="AC28" s="1453"/>
      <c r="AD28" s="1453"/>
      <c r="AE28" s="1453"/>
      <c r="AF28" s="1453"/>
      <c r="AG28" s="1453"/>
      <c r="AH28" s="1453"/>
      <c r="AI28" s="1453"/>
      <c r="AJ28" s="1453"/>
      <c r="AK28" s="1453"/>
      <c r="AL28" s="1453"/>
      <c r="AM28" s="1453"/>
      <c r="AN28" s="1453"/>
      <c r="AO28" s="1454">
        <f>AO29</f>
        <v>417336318</v>
      </c>
      <c r="AP28" s="1455"/>
      <c r="AQ28" s="1455"/>
      <c r="AR28" s="1455"/>
      <c r="AS28" s="1455"/>
      <c r="AT28" s="1455"/>
      <c r="AU28" s="1455"/>
      <c r="AV28" s="1456"/>
      <c r="AW28" s="1457">
        <f aca="true" t="shared" si="2" ref="AW28:AW39">ROUND(AO28/$K$56,0)</f>
        <v>4487</v>
      </c>
      <c r="AX28" s="1457"/>
      <c r="AY28" s="1457"/>
      <c r="AZ28" s="1457"/>
      <c r="BA28" s="1457"/>
    </row>
    <row r="29" spans="1:53" ht="15" customHeight="1">
      <c r="A29" s="26"/>
      <c r="B29" s="26"/>
      <c r="C29" s="1453" t="s">
        <v>1532</v>
      </c>
      <c r="D29" s="1453"/>
      <c r="E29" s="1453"/>
      <c r="F29" s="1453"/>
      <c r="G29" s="1453"/>
      <c r="H29" s="1453"/>
      <c r="I29" s="1453"/>
      <c r="J29" s="1453"/>
      <c r="K29" s="1453"/>
      <c r="L29" s="1453"/>
      <c r="M29" s="1453"/>
      <c r="N29" s="1454">
        <v>20654000</v>
      </c>
      <c r="O29" s="1455"/>
      <c r="P29" s="1455"/>
      <c r="Q29" s="1455"/>
      <c r="R29" s="1455"/>
      <c r="S29" s="1455"/>
      <c r="T29" s="1455"/>
      <c r="U29" s="1456"/>
      <c r="V29" s="1457">
        <f t="shared" si="0"/>
        <v>222</v>
      </c>
      <c r="W29" s="1457"/>
      <c r="X29" s="1457"/>
      <c r="Y29" s="1457"/>
      <c r="Z29" s="1457"/>
      <c r="AB29" s="26"/>
      <c r="AC29" s="1458" t="s">
        <v>1534</v>
      </c>
      <c r="AD29" s="1453"/>
      <c r="AE29" s="1453"/>
      <c r="AF29" s="1453"/>
      <c r="AG29" s="1453"/>
      <c r="AH29" s="1453"/>
      <c r="AI29" s="1453"/>
      <c r="AJ29" s="1453"/>
      <c r="AK29" s="1453"/>
      <c r="AL29" s="1453"/>
      <c r="AM29" s="1453"/>
      <c r="AN29" s="1453"/>
      <c r="AO29" s="1454">
        <f>SUM(AO30:AV31)</f>
        <v>417336318</v>
      </c>
      <c r="AP29" s="1455"/>
      <c r="AQ29" s="1455"/>
      <c r="AR29" s="1455"/>
      <c r="AS29" s="1455"/>
      <c r="AT29" s="1455"/>
      <c r="AU29" s="1455"/>
      <c r="AV29" s="1456"/>
      <c r="AW29" s="1457">
        <f t="shared" si="2"/>
        <v>4487</v>
      </c>
      <c r="AX29" s="1457"/>
      <c r="AY29" s="1457"/>
      <c r="AZ29" s="1457"/>
      <c r="BA29" s="1457"/>
    </row>
    <row r="30" spans="1:53" ht="15" customHeight="1">
      <c r="A30" s="218"/>
      <c r="B30" s="218"/>
      <c r="C30" s="1453" t="s">
        <v>1533</v>
      </c>
      <c r="D30" s="1453"/>
      <c r="E30" s="1453"/>
      <c r="F30" s="1453"/>
      <c r="G30" s="1453"/>
      <c r="H30" s="1453"/>
      <c r="I30" s="1453"/>
      <c r="J30" s="1453"/>
      <c r="K30" s="1453"/>
      <c r="L30" s="1453"/>
      <c r="M30" s="1453"/>
      <c r="N30" s="1454">
        <v>56269000</v>
      </c>
      <c r="O30" s="1455"/>
      <c r="P30" s="1455"/>
      <c r="Q30" s="1455"/>
      <c r="R30" s="1455"/>
      <c r="S30" s="1455"/>
      <c r="T30" s="1455"/>
      <c r="U30" s="1456"/>
      <c r="V30" s="1457">
        <f t="shared" si="0"/>
        <v>605</v>
      </c>
      <c r="W30" s="1457"/>
      <c r="X30" s="1457"/>
      <c r="Y30" s="1457"/>
      <c r="Z30" s="1457"/>
      <c r="AB30" s="26"/>
      <c r="AC30" s="26"/>
      <c r="AD30" s="1453" t="s">
        <v>1535</v>
      </c>
      <c r="AE30" s="1453"/>
      <c r="AF30" s="1453"/>
      <c r="AG30" s="1453"/>
      <c r="AH30" s="1453"/>
      <c r="AI30" s="1453"/>
      <c r="AJ30" s="1453"/>
      <c r="AK30" s="1453"/>
      <c r="AL30" s="1453"/>
      <c r="AM30" s="1453"/>
      <c r="AN30" s="1453"/>
      <c r="AO30" s="1454">
        <v>134874120</v>
      </c>
      <c r="AP30" s="1455"/>
      <c r="AQ30" s="1455"/>
      <c r="AR30" s="1455"/>
      <c r="AS30" s="1455"/>
      <c r="AT30" s="1455"/>
      <c r="AU30" s="1455"/>
      <c r="AV30" s="1456"/>
      <c r="AW30" s="1457">
        <f t="shared" si="2"/>
        <v>1450</v>
      </c>
      <c r="AX30" s="1457"/>
      <c r="AY30" s="1457"/>
      <c r="AZ30" s="1457"/>
      <c r="BA30" s="1457"/>
    </row>
    <row r="31" spans="1:53" ht="15" customHeight="1">
      <c r="A31" s="1458" t="s">
        <v>786</v>
      </c>
      <c r="B31" s="1453"/>
      <c r="C31" s="1453"/>
      <c r="D31" s="1453"/>
      <c r="E31" s="1453"/>
      <c r="F31" s="1453"/>
      <c r="G31" s="1453"/>
      <c r="H31" s="1453"/>
      <c r="I31" s="1453"/>
      <c r="J31" s="1453"/>
      <c r="K31" s="1453"/>
      <c r="L31" s="1453"/>
      <c r="M31" s="1453"/>
      <c r="N31" s="1454">
        <f>N32</f>
        <v>945977</v>
      </c>
      <c r="O31" s="1455"/>
      <c r="P31" s="1455"/>
      <c r="Q31" s="1455"/>
      <c r="R31" s="1455"/>
      <c r="S31" s="1455"/>
      <c r="T31" s="1455"/>
      <c r="U31" s="1456"/>
      <c r="V31" s="1457">
        <f t="shared" si="0"/>
        <v>10</v>
      </c>
      <c r="W31" s="1457"/>
      <c r="X31" s="1457"/>
      <c r="Y31" s="1457"/>
      <c r="Z31" s="1457"/>
      <c r="AB31" s="218"/>
      <c r="AC31" s="218"/>
      <c r="AD31" s="1453" t="s">
        <v>1536</v>
      </c>
      <c r="AE31" s="1453"/>
      <c r="AF31" s="1453"/>
      <c r="AG31" s="1453"/>
      <c r="AH31" s="1453"/>
      <c r="AI31" s="1453"/>
      <c r="AJ31" s="1453"/>
      <c r="AK31" s="1453"/>
      <c r="AL31" s="1453"/>
      <c r="AM31" s="1453"/>
      <c r="AN31" s="1453"/>
      <c r="AO31" s="1454">
        <v>282462198</v>
      </c>
      <c r="AP31" s="1455"/>
      <c r="AQ31" s="1455"/>
      <c r="AR31" s="1455"/>
      <c r="AS31" s="1455"/>
      <c r="AT31" s="1455"/>
      <c r="AU31" s="1455"/>
      <c r="AV31" s="1456"/>
      <c r="AW31" s="1457">
        <f t="shared" si="2"/>
        <v>3037</v>
      </c>
      <c r="AX31" s="1457"/>
      <c r="AY31" s="1457"/>
      <c r="AZ31" s="1457"/>
      <c r="BA31" s="1457"/>
    </row>
    <row r="32" spans="1:53" ht="15" customHeight="1">
      <c r="A32" s="26"/>
      <c r="B32" s="1458" t="s">
        <v>787</v>
      </c>
      <c r="C32" s="1453"/>
      <c r="D32" s="1453"/>
      <c r="E32" s="1453"/>
      <c r="F32" s="1453"/>
      <c r="G32" s="1453"/>
      <c r="H32" s="1453"/>
      <c r="I32" s="1453"/>
      <c r="J32" s="1453"/>
      <c r="K32" s="1453"/>
      <c r="L32" s="1453"/>
      <c r="M32" s="1453"/>
      <c r="N32" s="1454">
        <f>N33</f>
        <v>945977</v>
      </c>
      <c r="O32" s="1455"/>
      <c r="P32" s="1455"/>
      <c r="Q32" s="1455"/>
      <c r="R32" s="1455"/>
      <c r="S32" s="1455"/>
      <c r="T32" s="1455"/>
      <c r="U32" s="1456"/>
      <c r="V32" s="1457">
        <f t="shared" si="0"/>
        <v>10</v>
      </c>
      <c r="W32" s="1457"/>
      <c r="X32" s="1457"/>
      <c r="Y32" s="1457"/>
      <c r="Z32" s="1457"/>
      <c r="AB32" s="1478" t="s">
        <v>337</v>
      </c>
      <c r="AC32" s="1479"/>
      <c r="AD32" s="1479"/>
      <c r="AE32" s="1479"/>
      <c r="AF32" s="1479"/>
      <c r="AG32" s="1479"/>
      <c r="AH32" s="1479"/>
      <c r="AI32" s="1479"/>
      <c r="AJ32" s="1479"/>
      <c r="AK32" s="1479"/>
      <c r="AL32" s="1479"/>
      <c r="AM32" s="1479"/>
      <c r="AN32" s="1480"/>
      <c r="AO32" s="1454">
        <f>AO33</f>
        <v>945977</v>
      </c>
      <c r="AP32" s="1455"/>
      <c r="AQ32" s="1455"/>
      <c r="AR32" s="1455"/>
      <c r="AS32" s="1455"/>
      <c r="AT32" s="1455"/>
      <c r="AU32" s="1455"/>
      <c r="AV32" s="1456"/>
      <c r="AW32" s="1459">
        <f t="shared" si="2"/>
        <v>10</v>
      </c>
      <c r="AX32" s="1460"/>
      <c r="AY32" s="1460"/>
      <c r="AZ32" s="1460"/>
      <c r="BA32" s="1461"/>
    </row>
    <row r="33" spans="1:53" ht="15" customHeight="1">
      <c r="A33" s="25"/>
      <c r="B33" s="25"/>
      <c r="C33" s="1453" t="s">
        <v>788</v>
      </c>
      <c r="D33" s="1453"/>
      <c r="E33" s="1453"/>
      <c r="F33" s="1453"/>
      <c r="G33" s="1453"/>
      <c r="H33" s="1453"/>
      <c r="I33" s="1453"/>
      <c r="J33" s="1453"/>
      <c r="K33" s="1453"/>
      <c r="L33" s="1453"/>
      <c r="M33" s="1453"/>
      <c r="N33" s="1454">
        <v>945977</v>
      </c>
      <c r="O33" s="1455"/>
      <c r="P33" s="1455"/>
      <c r="Q33" s="1455"/>
      <c r="R33" s="1455"/>
      <c r="S33" s="1455"/>
      <c r="T33" s="1455"/>
      <c r="U33" s="1456"/>
      <c r="V33" s="1457">
        <f t="shared" si="0"/>
        <v>10</v>
      </c>
      <c r="W33" s="1457"/>
      <c r="X33" s="1457"/>
      <c r="Y33" s="1457"/>
      <c r="Z33" s="1457"/>
      <c r="AB33" s="26"/>
      <c r="AC33" s="1478" t="s">
        <v>337</v>
      </c>
      <c r="AD33" s="1479"/>
      <c r="AE33" s="1479"/>
      <c r="AF33" s="1479"/>
      <c r="AG33" s="1479"/>
      <c r="AH33" s="1479"/>
      <c r="AI33" s="1479"/>
      <c r="AJ33" s="1479"/>
      <c r="AK33" s="1479"/>
      <c r="AL33" s="1479"/>
      <c r="AM33" s="1479"/>
      <c r="AN33" s="1480"/>
      <c r="AO33" s="1454">
        <f>AO34</f>
        <v>945977</v>
      </c>
      <c r="AP33" s="1455"/>
      <c r="AQ33" s="1455"/>
      <c r="AR33" s="1455"/>
      <c r="AS33" s="1455"/>
      <c r="AT33" s="1455"/>
      <c r="AU33" s="1455"/>
      <c r="AV33" s="1456"/>
      <c r="AW33" s="1459">
        <f t="shared" si="2"/>
        <v>10</v>
      </c>
      <c r="AX33" s="1460"/>
      <c r="AY33" s="1460"/>
      <c r="AZ33" s="1460"/>
      <c r="BA33" s="1461"/>
    </row>
    <row r="34" spans="1:53" ht="15" customHeight="1">
      <c r="A34" s="1458" t="s">
        <v>789</v>
      </c>
      <c r="B34" s="1453"/>
      <c r="C34" s="1453"/>
      <c r="D34" s="1453"/>
      <c r="E34" s="1453"/>
      <c r="F34" s="1453"/>
      <c r="G34" s="1453"/>
      <c r="H34" s="1453"/>
      <c r="I34" s="1453"/>
      <c r="J34" s="1453"/>
      <c r="K34" s="1453"/>
      <c r="L34" s="1453"/>
      <c r="M34" s="1453"/>
      <c r="N34" s="1454">
        <f>N35</f>
        <v>3872922803</v>
      </c>
      <c r="O34" s="1455"/>
      <c r="P34" s="1455"/>
      <c r="Q34" s="1455"/>
      <c r="R34" s="1455"/>
      <c r="S34" s="1455"/>
      <c r="T34" s="1455"/>
      <c r="U34" s="1456"/>
      <c r="V34" s="1457">
        <f t="shared" si="0"/>
        <v>41638</v>
      </c>
      <c r="W34" s="1457"/>
      <c r="X34" s="1457"/>
      <c r="Y34" s="1457"/>
      <c r="Z34" s="1457"/>
      <c r="AB34" s="25"/>
      <c r="AC34" s="25"/>
      <c r="AD34" s="1466" t="s">
        <v>337</v>
      </c>
      <c r="AE34" s="1467"/>
      <c r="AF34" s="1467"/>
      <c r="AG34" s="1467"/>
      <c r="AH34" s="1467"/>
      <c r="AI34" s="1467"/>
      <c r="AJ34" s="1467"/>
      <c r="AK34" s="1467"/>
      <c r="AL34" s="1467"/>
      <c r="AM34" s="1467"/>
      <c r="AN34" s="1468"/>
      <c r="AO34" s="1454">
        <v>945977</v>
      </c>
      <c r="AP34" s="1455"/>
      <c r="AQ34" s="1455"/>
      <c r="AR34" s="1455"/>
      <c r="AS34" s="1455"/>
      <c r="AT34" s="1455"/>
      <c r="AU34" s="1455"/>
      <c r="AV34" s="1456"/>
      <c r="AW34" s="1459">
        <f t="shared" si="2"/>
        <v>10</v>
      </c>
      <c r="AX34" s="1460"/>
      <c r="AY34" s="1460"/>
      <c r="AZ34" s="1460"/>
      <c r="BA34" s="1461"/>
    </row>
    <row r="35" spans="1:89" ht="15" customHeight="1">
      <c r="A35" s="26"/>
      <c r="B35" s="1458" t="s">
        <v>789</v>
      </c>
      <c r="C35" s="1453"/>
      <c r="D35" s="1453"/>
      <c r="E35" s="1453"/>
      <c r="F35" s="1453"/>
      <c r="G35" s="1453"/>
      <c r="H35" s="1453"/>
      <c r="I35" s="1453"/>
      <c r="J35" s="1453"/>
      <c r="K35" s="1453"/>
      <c r="L35" s="1453"/>
      <c r="M35" s="1453"/>
      <c r="N35" s="1454">
        <f>N36+N37</f>
        <v>3872922803</v>
      </c>
      <c r="O35" s="1455"/>
      <c r="P35" s="1455"/>
      <c r="Q35" s="1455"/>
      <c r="R35" s="1455"/>
      <c r="S35" s="1455"/>
      <c r="T35" s="1455"/>
      <c r="U35" s="1456"/>
      <c r="V35" s="1457">
        <f t="shared" si="0"/>
        <v>41638</v>
      </c>
      <c r="W35" s="1457"/>
      <c r="X35" s="1457"/>
      <c r="Y35" s="1457"/>
      <c r="Z35" s="1457"/>
      <c r="AB35" s="1478" t="s">
        <v>338</v>
      </c>
      <c r="AC35" s="1479"/>
      <c r="AD35" s="1479"/>
      <c r="AE35" s="1479"/>
      <c r="AF35" s="1479"/>
      <c r="AG35" s="1479"/>
      <c r="AH35" s="1479"/>
      <c r="AI35" s="1479"/>
      <c r="AJ35" s="1479"/>
      <c r="AK35" s="1479"/>
      <c r="AL35" s="1479"/>
      <c r="AM35" s="1479"/>
      <c r="AN35" s="1480"/>
      <c r="AO35" s="1454">
        <f>AO36</f>
        <v>122113743</v>
      </c>
      <c r="AP35" s="1455"/>
      <c r="AQ35" s="1455"/>
      <c r="AR35" s="1455"/>
      <c r="AS35" s="1455"/>
      <c r="AT35" s="1455"/>
      <c r="AU35" s="1455"/>
      <c r="AV35" s="1456"/>
      <c r="AW35" s="1459">
        <f t="shared" si="2"/>
        <v>1313</v>
      </c>
      <c r="AX35" s="1460"/>
      <c r="AY35" s="1460"/>
      <c r="AZ35" s="1460"/>
      <c r="BA35" s="1461"/>
      <c r="BL35" s="141"/>
      <c r="BM35" s="141"/>
      <c r="BN35" s="141"/>
      <c r="BO35" s="141"/>
      <c r="BP35" s="141"/>
      <c r="BQ35" s="141"/>
      <c r="BR35" s="141"/>
      <c r="BS35" s="141"/>
      <c r="BT35" s="141"/>
      <c r="BU35" s="141"/>
      <c r="BV35" s="141"/>
      <c r="BW35" s="141"/>
      <c r="BX35" s="141"/>
      <c r="BY35" s="122"/>
      <c r="BZ35" s="122"/>
      <c r="CA35" s="122"/>
      <c r="CB35" s="122"/>
      <c r="CC35" s="122"/>
      <c r="CD35" s="122"/>
      <c r="CE35" s="122"/>
      <c r="CF35" s="122"/>
      <c r="CG35" s="122"/>
      <c r="CH35" s="122"/>
      <c r="CI35" s="122"/>
      <c r="CJ35" s="122"/>
      <c r="CK35" s="122"/>
    </row>
    <row r="36" spans="1:89" ht="15" customHeight="1">
      <c r="A36" s="26"/>
      <c r="B36" s="26"/>
      <c r="C36" s="1453" t="s">
        <v>790</v>
      </c>
      <c r="D36" s="1453"/>
      <c r="E36" s="1453"/>
      <c r="F36" s="1453"/>
      <c r="G36" s="1453"/>
      <c r="H36" s="1453"/>
      <c r="I36" s="1453"/>
      <c r="J36" s="1453"/>
      <c r="K36" s="1453"/>
      <c r="L36" s="1453"/>
      <c r="M36" s="1453"/>
      <c r="N36" s="1454">
        <v>322455296</v>
      </c>
      <c r="O36" s="1455"/>
      <c r="P36" s="1455"/>
      <c r="Q36" s="1455"/>
      <c r="R36" s="1455"/>
      <c r="S36" s="1455"/>
      <c r="T36" s="1455"/>
      <c r="U36" s="1456"/>
      <c r="V36" s="1457">
        <f t="shared" si="0"/>
        <v>3467</v>
      </c>
      <c r="W36" s="1457"/>
      <c r="X36" s="1457"/>
      <c r="Y36" s="1457"/>
      <c r="Z36" s="1457"/>
      <c r="AB36" s="26"/>
      <c r="AC36" s="1458" t="s">
        <v>339</v>
      </c>
      <c r="AD36" s="1453"/>
      <c r="AE36" s="1453"/>
      <c r="AF36" s="1453"/>
      <c r="AG36" s="1453"/>
      <c r="AH36" s="1453"/>
      <c r="AI36" s="1453"/>
      <c r="AJ36" s="1453"/>
      <c r="AK36" s="1453"/>
      <c r="AL36" s="1453"/>
      <c r="AM36" s="1453"/>
      <c r="AN36" s="1453"/>
      <c r="AO36" s="1454">
        <f>AO37</f>
        <v>122113743</v>
      </c>
      <c r="AP36" s="1455"/>
      <c r="AQ36" s="1455"/>
      <c r="AR36" s="1455"/>
      <c r="AS36" s="1455"/>
      <c r="AT36" s="1455"/>
      <c r="AU36" s="1455"/>
      <c r="AV36" s="1456"/>
      <c r="AW36" s="1457">
        <f t="shared" si="2"/>
        <v>1313</v>
      </c>
      <c r="AX36" s="1457"/>
      <c r="AY36" s="1457"/>
      <c r="AZ36" s="1457"/>
      <c r="BA36" s="1457"/>
      <c r="BL36" s="141"/>
      <c r="BM36" s="141"/>
      <c r="BN36" s="141"/>
      <c r="BO36" s="141"/>
      <c r="BP36" s="141"/>
      <c r="BQ36" s="141"/>
      <c r="BR36" s="141"/>
      <c r="BS36" s="141"/>
      <c r="BT36" s="141"/>
      <c r="BU36" s="141"/>
      <c r="BV36" s="141"/>
      <c r="BW36" s="141"/>
      <c r="BX36" s="141"/>
      <c r="BY36" s="142"/>
      <c r="BZ36" s="142"/>
      <c r="CA36" s="142"/>
      <c r="CB36" s="142"/>
      <c r="CC36" s="142"/>
      <c r="CD36" s="142"/>
      <c r="CE36" s="142"/>
      <c r="CF36" s="142"/>
      <c r="CG36" s="122"/>
      <c r="CH36" s="122"/>
      <c r="CI36" s="122"/>
      <c r="CJ36" s="122"/>
      <c r="CK36" s="122"/>
    </row>
    <row r="37" spans="1:53" ht="15" customHeight="1">
      <c r="A37" s="25"/>
      <c r="B37" s="25"/>
      <c r="C37" s="1453" t="s">
        <v>791</v>
      </c>
      <c r="D37" s="1453"/>
      <c r="E37" s="1453"/>
      <c r="F37" s="1453"/>
      <c r="G37" s="1453"/>
      <c r="H37" s="1453"/>
      <c r="I37" s="1453"/>
      <c r="J37" s="1453"/>
      <c r="K37" s="1453"/>
      <c r="L37" s="1453"/>
      <c r="M37" s="1453"/>
      <c r="N37" s="1454">
        <v>3550467507</v>
      </c>
      <c r="O37" s="1455"/>
      <c r="P37" s="1455"/>
      <c r="Q37" s="1455"/>
      <c r="R37" s="1455"/>
      <c r="S37" s="1455"/>
      <c r="T37" s="1455"/>
      <c r="U37" s="1456"/>
      <c r="V37" s="1457">
        <f t="shared" si="0"/>
        <v>38171</v>
      </c>
      <c r="W37" s="1457"/>
      <c r="X37" s="1457"/>
      <c r="Y37" s="1457"/>
      <c r="Z37" s="1457"/>
      <c r="AB37" s="26"/>
      <c r="AC37" s="25"/>
      <c r="AD37" s="1453" t="s">
        <v>339</v>
      </c>
      <c r="AE37" s="1453"/>
      <c r="AF37" s="1453"/>
      <c r="AG37" s="1453"/>
      <c r="AH37" s="1453"/>
      <c r="AI37" s="1453"/>
      <c r="AJ37" s="1453"/>
      <c r="AK37" s="1453"/>
      <c r="AL37" s="1453"/>
      <c r="AM37" s="1453"/>
      <c r="AN37" s="1453"/>
      <c r="AO37" s="1454">
        <v>122113743</v>
      </c>
      <c r="AP37" s="1455"/>
      <c r="AQ37" s="1455"/>
      <c r="AR37" s="1455"/>
      <c r="AS37" s="1455"/>
      <c r="AT37" s="1455"/>
      <c r="AU37" s="1455"/>
      <c r="AV37" s="1456"/>
      <c r="AW37" s="1457">
        <f t="shared" si="2"/>
        <v>1313</v>
      </c>
      <c r="AX37" s="1457"/>
      <c r="AY37" s="1457"/>
      <c r="AZ37" s="1457"/>
      <c r="BA37" s="1457"/>
    </row>
    <row r="38" spans="1:53" ht="15" customHeight="1">
      <c r="A38" s="1458" t="s">
        <v>792</v>
      </c>
      <c r="B38" s="1453"/>
      <c r="C38" s="1453"/>
      <c r="D38" s="1453"/>
      <c r="E38" s="1453"/>
      <c r="F38" s="1453"/>
      <c r="G38" s="1453"/>
      <c r="H38" s="1453"/>
      <c r="I38" s="1453"/>
      <c r="J38" s="1453"/>
      <c r="K38" s="1453"/>
      <c r="L38" s="1453"/>
      <c r="M38" s="1453"/>
      <c r="N38" s="1454">
        <f>N39</f>
        <v>128009589</v>
      </c>
      <c r="O38" s="1455"/>
      <c r="P38" s="1455"/>
      <c r="Q38" s="1455"/>
      <c r="R38" s="1455"/>
      <c r="S38" s="1455"/>
      <c r="T38" s="1455"/>
      <c r="U38" s="1456"/>
      <c r="V38" s="1457">
        <f t="shared" si="0"/>
        <v>1376</v>
      </c>
      <c r="W38" s="1457"/>
      <c r="X38" s="1457"/>
      <c r="Y38" s="1457"/>
      <c r="Z38" s="1457"/>
      <c r="AB38" s="1458" t="s">
        <v>340</v>
      </c>
      <c r="AC38" s="1453"/>
      <c r="AD38" s="1453"/>
      <c r="AE38" s="1453"/>
      <c r="AF38" s="1453"/>
      <c r="AG38" s="1453"/>
      <c r="AH38" s="1453"/>
      <c r="AI38" s="1453"/>
      <c r="AJ38" s="1453"/>
      <c r="AK38" s="1453"/>
      <c r="AL38" s="1453"/>
      <c r="AM38" s="1453"/>
      <c r="AN38" s="1453"/>
      <c r="AO38" s="1454">
        <v>0</v>
      </c>
      <c r="AP38" s="1455"/>
      <c r="AQ38" s="1455"/>
      <c r="AR38" s="1455"/>
      <c r="AS38" s="1455"/>
      <c r="AT38" s="1455"/>
      <c r="AU38" s="1455"/>
      <c r="AV38" s="1456"/>
      <c r="AW38" s="1457">
        <f t="shared" si="2"/>
        <v>0</v>
      </c>
      <c r="AX38" s="1457"/>
      <c r="AY38" s="1457"/>
      <c r="AZ38" s="1457"/>
      <c r="BA38" s="1457"/>
    </row>
    <row r="39" spans="1:53" ht="15" customHeight="1">
      <c r="A39" s="26"/>
      <c r="B39" s="1458" t="s">
        <v>792</v>
      </c>
      <c r="C39" s="1453"/>
      <c r="D39" s="1453"/>
      <c r="E39" s="1453"/>
      <c r="F39" s="1453"/>
      <c r="G39" s="1453"/>
      <c r="H39" s="1453"/>
      <c r="I39" s="1453"/>
      <c r="J39" s="1453"/>
      <c r="K39" s="1453"/>
      <c r="L39" s="1453"/>
      <c r="M39" s="1453"/>
      <c r="N39" s="1454">
        <f>N40</f>
        <v>128009589</v>
      </c>
      <c r="O39" s="1455"/>
      <c r="P39" s="1455"/>
      <c r="Q39" s="1455"/>
      <c r="R39" s="1455"/>
      <c r="S39" s="1455"/>
      <c r="T39" s="1455"/>
      <c r="U39" s="1456"/>
      <c r="V39" s="1457">
        <f t="shared" si="0"/>
        <v>1376</v>
      </c>
      <c r="W39" s="1457"/>
      <c r="X39" s="1457"/>
      <c r="Y39" s="1457"/>
      <c r="Z39" s="1457"/>
      <c r="AB39" s="1462" t="s">
        <v>935</v>
      </c>
      <c r="AC39" s="1463"/>
      <c r="AD39" s="1463"/>
      <c r="AE39" s="1463"/>
      <c r="AF39" s="1463"/>
      <c r="AG39" s="1463"/>
      <c r="AH39" s="1463"/>
      <c r="AI39" s="1463"/>
      <c r="AJ39" s="1463"/>
      <c r="AK39" s="1463"/>
      <c r="AL39" s="1463"/>
      <c r="AM39" s="1463"/>
      <c r="AN39" s="1464"/>
      <c r="AO39" s="1454">
        <f>AO9+AO16+AO28+AO32+AO35+AO38</f>
        <v>23724936053</v>
      </c>
      <c r="AP39" s="1455"/>
      <c r="AQ39" s="1455"/>
      <c r="AR39" s="1455"/>
      <c r="AS39" s="1455"/>
      <c r="AT39" s="1455"/>
      <c r="AU39" s="1455"/>
      <c r="AV39" s="1456"/>
      <c r="AW39" s="1457">
        <f t="shared" si="2"/>
        <v>255068</v>
      </c>
      <c r="AX39" s="1457"/>
      <c r="AY39" s="1457"/>
      <c r="AZ39" s="1457"/>
      <c r="BA39" s="1457"/>
    </row>
    <row r="40" spans="1:53" ht="15" customHeight="1">
      <c r="A40" s="25"/>
      <c r="B40" s="25"/>
      <c r="C40" s="1453" t="s">
        <v>792</v>
      </c>
      <c r="D40" s="1453"/>
      <c r="E40" s="1453"/>
      <c r="F40" s="1453"/>
      <c r="G40" s="1453"/>
      <c r="H40" s="1453"/>
      <c r="I40" s="1453"/>
      <c r="J40" s="1453"/>
      <c r="K40" s="1453"/>
      <c r="L40" s="1453"/>
      <c r="M40" s="1453"/>
      <c r="N40" s="1454">
        <v>128009589</v>
      </c>
      <c r="O40" s="1455"/>
      <c r="P40" s="1455"/>
      <c r="Q40" s="1455"/>
      <c r="R40" s="1455"/>
      <c r="S40" s="1455"/>
      <c r="T40" s="1455"/>
      <c r="U40" s="1456"/>
      <c r="V40" s="1457">
        <f t="shared" si="0"/>
        <v>1376</v>
      </c>
      <c r="W40" s="1457"/>
      <c r="X40" s="1457"/>
      <c r="Y40" s="1457"/>
      <c r="Z40" s="1457"/>
      <c r="AB40" s="1467"/>
      <c r="AC40" s="1467"/>
      <c r="AD40" s="1467"/>
      <c r="AE40" s="1467"/>
      <c r="AF40" s="1467"/>
      <c r="AG40" s="1467"/>
      <c r="AH40" s="1467"/>
      <c r="AI40" s="1467"/>
      <c r="AJ40" s="1467"/>
      <c r="AK40" s="1467"/>
      <c r="AL40" s="1467"/>
      <c r="AM40" s="1467"/>
      <c r="AN40" s="1467"/>
      <c r="AO40" s="1455"/>
      <c r="AP40" s="1455"/>
      <c r="AQ40" s="1455"/>
      <c r="AR40" s="1455"/>
      <c r="AS40" s="1455"/>
      <c r="AT40" s="1455"/>
      <c r="AU40" s="1455"/>
      <c r="AV40" s="1455"/>
      <c r="AW40" s="1460"/>
      <c r="AX40" s="1460"/>
      <c r="AY40" s="1460"/>
      <c r="AZ40" s="1460"/>
      <c r="BA40" s="1460"/>
    </row>
    <row r="41" spans="1:53" ht="15" customHeight="1">
      <c r="A41" s="1458" t="s">
        <v>320</v>
      </c>
      <c r="B41" s="1453"/>
      <c r="C41" s="1453"/>
      <c r="D41" s="1453"/>
      <c r="E41" s="1453"/>
      <c r="F41" s="1453"/>
      <c r="G41" s="1453"/>
      <c r="H41" s="1453"/>
      <c r="I41" s="1453"/>
      <c r="J41" s="1453"/>
      <c r="K41" s="1453"/>
      <c r="L41" s="1453"/>
      <c r="M41" s="1453"/>
      <c r="N41" s="1454">
        <f>N42+N44</f>
        <v>23024023</v>
      </c>
      <c r="O41" s="1455"/>
      <c r="P41" s="1455"/>
      <c r="Q41" s="1455"/>
      <c r="R41" s="1455"/>
      <c r="S41" s="1455"/>
      <c r="T41" s="1455"/>
      <c r="U41" s="1456"/>
      <c r="V41" s="1457">
        <f t="shared" si="0"/>
        <v>248</v>
      </c>
      <c r="W41" s="1457"/>
      <c r="X41" s="1457"/>
      <c r="Y41" s="1457"/>
      <c r="Z41" s="1457"/>
      <c r="AB41" s="1469" t="s">
        <v>341</v>
      </c>
      <c r="AC41" s="1470"/>
      <c r="AD41" s="1470"/>
      <c r="AE41" s="1470"/>
      <c r="AF41" s="1470"/>
      <c r="AG41" s="1470"/>
      <c r="AH41" s="1470"/>
      <c r="AI41" s="1470"/>
      <c r="AJ41" s="1470"/>
      <c r="AK41" s="1470"/>
      <c r="AL41" s="1470"/>
      <c r="AM41" s="1470"/>
      <c r="AN41" s="1471"/>
      <c r="AO41" s="1506">
        <f>N48-AO39</f>
        <v>70704107</v>
      </c>
      <c r="AP41" s="1507"/>
      <c r="AQ41" s="1507"/>
      <c r="AR41" s="1507"/>
      <c r="AS41" s="1507"/>
      <c r="AT41" s="1507"/>
      <c r="AU41" s="1507"/>
      <c r="AV41" s="1508"/>
      <c r="AW41" s="1509">
        <f>ROUND(AO41/$K$56,0)</f>
        <v>760</v>
      </c>
      <c r="AX41" s="1509"/>
      <c r="AY41" s="1509"/>
      <c r="AZ41" s="1509"/>
      <c r="BA41" s="1509"/>
    </row>
    <row r="42" spans="1:26" ht="15" customHeight="1">
      <c r="A42" s="26"/>
      <c r="B42" s="1458" t="s">
        <v>321</v>
      </c>
      <c r="C42" s="1453"/>
      <c r="D42" s="1453"/>
      <c r="E42" s="1453"/>
      <c r="F42" s="1453"/>
      <c r="G42" s="1453"/>
      <c r="H42" s="1453"/>
      <c r="I42" s="1453"/>
      <c r="J42" s="1453"/>
      <c r="K42" s="1453"/>
      <c r="L42" s="1453"/>
      <c r="M42" s="1453"/>
      <c r="N42" s="1454">
        <f>N43</f>
        <v>168720</v>
      </c>
      <c r="O42" s="1455"/>
      <c r="P42" s="1455"/>
      <c r="Q42" s="1455"/>
      <c r="R42" s="1455"/>
      <c r="S42" s="1455"/>
      <c r="T42" s="1455"/>
      <c r="U42" s="1456"/>
      <c r="V42" s="1457">
        <f t="shared" si="0"/>
        <v>2</v>
      </c>
      <c r="W42" s="1457"/>
      <c r="X42" s="1457"/>
      <c r="Y42" s="1457"/>
      <c r="Z42" s="1457"/>
    </row>
    <row r="43" spans="1:65" ht="15" customHeight="1">
      <c r="A43" s="26"/>
      <c r="B43" s="25"/>
      <c r="C43" s="1453" t="s">
        <v>321</v>
      </c>
      <c r="D43" s="1453"/>
      <c r="E43" s="1453"/>
      <c r="F43" s="1453"/>
      <c r="G43" s="1453"/>
      <c r="H43" s="1453"/>
      <c r="I43" s="1453"/>
      <c r="J43" s="1453"/>
      <c r="K43" s="1453"/>
      <c r="L43" s="1453"/>
      <c r="M43" s="1453"/>
      <c r="N43" s="1454">
        <v>168720</v>
      </c>
      <c r="O43" s="1455"/>
      <c r="P43" s="1455"/>
      <c r="Q43" s="1455"/>
      <c r="R43" s="1455"/>
      <c r="S43" s="1455"/>
      <c r="T43" s="1455"/>
      <c r="U43" s="1456"/>
      <c r="V43" s="1457">
        <f t="shared" si="0"/>
        <v>2</v>
      </c>
      <c r="W43" s="1457"/>
      <c r="X43" s="1457"/>
      <c r="Y43" s="1457"/>
      <c r="Z43" s="1457"/>
      <c r="AB43" s="502"/>
      <c r="AC43" s="503"/>
      <c r="AD43" s="503"/>
      <c r="AE43" s="503"/>
      <c r="AF43" s="503"/>
      <c r="AG43" s="503"/>
      <c r="AH43" s="503"/>
      <c r="AI43" s="503"/>
      <c r="AJ43" s="503"/>
      <c r="AK43" s="503"/>
      <c r="AL43" s="503"/>
      <c r="AM43" s="503"/>
      <c r="AN43" s="504"/>
      <c r="AO43" s="1492" t="s">
        <v>893</v>
      </c>
      <c r="AP43" s="1493"/>
      <c r="AQ43" s="1493"/>
      <c r="AR43" s="1493"/>
      <c r="AS43" s="1493"/>
      <c r="AT43" s="1493"/>
      <c r="AU43" s="1493"/>
      <c r="AV43" s="1494"/>
      <c r="AW43" s="1498" t="s">
        <v>221</v>
      </c>
      <c r="AX43" s="1499"/>
      <c r="AY43" s="1499"/>
      <c r="AZ43" s="1499"/>
      <c r="BA43" s="1500"/>
      <c r="BM43" s="117"/>
    </row>
    <row r="44" spans="1:53" ht="15" customHeight="1">
      <c r="A44" s="26"/>
      <c r="B44" s="1458" t="s">
        <v>322</v>
      </c>
      <c r="C44" s="1453"/>
      <c r="D44" s="1453"/>
      <c r="E44" s="1453"/>
      <c r="F44" s="1453"/>
      <c r="G44" s="1453"/>
      <c r="H44" s="1453"/>
      <c r="I44" s="1453"/>
      <c r="J44" s="1453"/>
      <c r="K44" s="1453"/>
      <c r="L44" s="1453"/>
      <c r="M44" s="1453"/>
      <c r="N44" s="1454">
        <f>N45+N46+N47</f>
        <v>22855303</v>
      </c>
      <c r="O44" s="1455"/>
      <c r="P44" s="1455"/>
      <c r="Q44" s="1455"/>
      <c r="R44" s="1455"/>
      <c r="S44" s="1455"/>
      <c r="T44" s="1455"/>
      <c r="U44" s="1456"/>
      <c r="V44" s="1457">
        <f t="shared" si="0"/>
        <v>246</v>
      </c>
      <c r="W44" s="1457"/>
      <c r="X44" s="1457"/>
      <c r="Y44" s="1457"/>
      <c r="Z44" s="1457"/>
      <c r="AB44" s="505"/>
      <c r="AC44" s="506"/>
      <c r="AD44" s="506"/>
      <c r="AE44" s="506"/>
      <c r="AF44" s="506"/>
      <c r="AG44" s="506"/>
      <c r="AH44" s="506"/>
      <c r="AI44" s="506"/>
      <c r="AJ44" s="506"/>
      <c r="AK44" s="506"/>
      <c r="AL44" s="506"/>
      <c r="AM44" s="506"/>
      <c r="AN44" s="507"/>
      <c r="AO44" s="1495"/>
      <c r="AP44" s="1496"/>
      <c r="AQ44" s="1496"/>
      <c r="AR44" s="1496"/>
      <c r="AS44" s="1496"/>
      <c r="AT44" s="1496"/>
      <c r="AU44" s="1496"/>
      <c r="AV44" s="1497"/>
      <c r="AW44" s="1501"/>
      <c r="AX44" s="1502"/>
      <c r="AY44" s="1502"/>
      <c r="AZ44" s="1502"/>
      <c r="BA44" s="1503"/>
    </row>
    <row r="45" spans="1:53" ht="15" customHeight="1">
      <c r="A45" s="26"/>
      <c r="B45" s="26"/>
      <c r="C45" s="1453" t="s">
        <v>323</v>
      </c>
      <c r="D45" s="1453"/>
      <c r="E45" s="1453"/>
      <c r="F45" s="1453"/>
      <c r="G45" s="1453"/>
      <c r="H45" s="1453"/>
      <c r="I45" s="1453"/>
      <c r="J45" s="1453"/>
      <c r="K45" s="1453"/>
      <c r="L45" s="1453"/>
      <c r="M45" s="1453"/>
      <c r="N45" s="1454">
        <v>0</v>
      </c>
      <c r="O45" s="1455"/>
      <c r="P45" s="1455"/>
      <c r="Q45" s="1455"/>
      <c r="R45" s="1455"/>
      <c r="S45" s="1455"/>
      <c r="T45" s="1455"/>
      <c r="U45" s="1456"/>
      <c r="V45" s="1457">
        <f t="shared" si="0"/>
        <v>0</v>
      </c>
      <c r="W45" s="1457"/>
      <c r="X45" s="1457"/>
      <c r="Y45" s="1457"/>
      <c r="Z45" s="1457"/>
      <c r="AB45" s="1504" t="s">
        <v>936</v>
      </c>
      <c r="AC45" s="1504"/>
      <c r="AD45" s="1504"/>
      <c r="AE45" s="1504"/>
      <c r="AF45" s="1504"/>
      <c r="AG45" s="1504"/>
      <c r="AH45" s="1504"/>
      <c r="AI45" s="1504"/>
      <c r="AJ45" s="1504"/>
      <c r="AK45" s="1504"/>
      <c r="AL45" s="1504"/>
      <c r="AM45" s="1504"/>
      <c r="AN45" s="1504"/>
      <c r="AO45" s="1505">
        <v>766798197</v>
      </c>
      <c r="AP45" s="1505"/>
      <c r="AQ45" s="1505"/>
      <c r="AR45" s="1505"/>
      <c r="AS45" s="1505"/>
      <c r="AT45" s="1505"/>
      <c r="AU45" s="1505"/>
      <c r="AV45" s="1505"/>
      <c r="AW45" s="1457">
        <f>ROUND(AO45/$K$56,0)</f>
        <v>8244</v>
      </c>
      <c r="AX45" s="1457"/>
      <c r="AY45" s="1457"/>
      <c r="AZ45" s="1457"/>
      <c r="BA45" s="1457"/>
    </row>
    <row r="46" spans="1:53" ht="15" customHeight="1">
      <c r="A46" s="26"/>
      <c r="B46" s="26"/>
      <c r="C46" s="1453" t="s">
        <v>324</v>
      </c>
      <c r="D46" s="1453"/>
      <c r="E46" s="1453"/>
      <c r="F46" s="1453"/>
      <c r="G46" s="1453"/>
      <c r="H46" s="1453"/>
      <c r="I46" s="1453"/>
      <c r="J46" s="1453"/>
      <c r="K46" s="1453"/>
      <c r="L46" s="1453"/>
      <c r="M46" s="1453"/>
      <c r="N46" s="1454">
        <v>3913160</v>
      </c>
      <c r="O46" s="1455"/>
      <c r="P46" s="1455"/>
      <c r="Q46" s="1455"/>
      <c r="R46" s="1455"/>
      <c r="S46" s="1455"/>
      <c r="T46" s="1455"/>
      <c r="U46" s="1456"/>
      <c r="V46" s="1457">
        <f t="shared" si="0"/>
        <v>42</v>
      </c>
      <c r="W46" s="1457"/>
      <c r="X46" s="1457"/>
      <c r="Y46" s="1457"/>
      <c r="Z46" s="1457"/>
      <c r="AB46" s="1465" t="s">
        <v>937</v>
      </c>
      <c r="AC46" s="1465"/>
      <c r="AD46" s="1465"/>
      <c r="AE46" s="1465"/>
      <c r="AF46" s="1465"/>
      <c r="AG46" s="1465"/>
      <c r="AH46" s="1465"/>
      <c r="AI46" s="1465"/>
      <c r="AJ46" s="1465"/>
      <c r="AK46" s="1465"/>
      <c r="AL46" s="1465"/>
      <c r="AM46" s="1465"/>
      <c r="AN46" s="1465"/>
      <c r="AO46" s="1465"/>
      <c r="AP46" s="1465"/>
      <c r="AQ46" s="1465"/>
      <c r="AR46" s="1465"/>
      <c r="AS46" s="1465"/>
      <c r="AT46" s="1465"/>
      <c r="AU46" s="1465"/>
      <c r="AV46" s="1465"/>
      <c r="AW46" s="1465"/>
      <c r="AX46" s="1465"/>
      <c r="AY46" s="1465"/>
      <c r="AZ46" s="1465"/>
      <c r="BA46" s="1465"/>
    </row>
    <row r="47" spans="1:53" ht="15" customHeight="1">
      <c r="A47" s="25"/>
      <c r="B47" s="25"/>
      <c r="C47" s="1453" t="s">
        <v>322</v>
      </c>
      <c r="D47" s="1453"/>
      <c r="E47" s="1453"/>
      <c r="F47" s="1453"/>
      <c r="G47" s="1453"/>
      <c r="H47" s="1453"/>
      <c r="I47" s="1453"/>
      <c r="J47" s="1453"/>
      <c r="K47" s="1453"/>
      <c r="L47" s="1453"/>
      <c r="M47" s="1453"/>
      <c r="N47" s="1454">
        <v>18942143</v>
      </c>
      <c r="O47" s="1455"/>
      <c r="P47" s="1455"/>
      <c r="Q47" s="1455"/>
      <c r="R47" s="1455"/>
      <c r="S47" s="1455"/>
      <c r="T47" s="1455"/>
      <c r="U47" s="1456"/>
      <c r="V47" s="1457">
        <f t="shared" si="0"/>
        <v>204</v>
      </c>
      <c r="W47" s="1457"/>
      <c r="X47" s="1457"/>
      <c r="Y47" s="1457"/>
      <c r="Z47" s="1457"/>
      <c r="AB47" s="1465"/>
      <c r="AC47" s="1465"/>
      <c r="AD47" s="1465"/>
      <c r="AE47" s="1465"/>
      <c r="AF47" s="1465"/>
      <c r="AG47" s="1465"/>
      <c r="AH47" s="1465"/>
      <c r="AI47" s="1465"/>
      <c r="AJ47" s="1465"/>
      <c r="AK47" s="1465"/>
      <c r="AL47" s="1465"/>
      <c r="AM47" s="1465"/>
      <c r="AN47" s="1465"/>
      <c r="AO47" s="1465"/>
      <c r="AP47" s="1465"/>
      <c r="AQ47" s="1465"/>
      <c r="AR47" s="1465"/>
      <c r="AS47" s="1465"/>
      <c r="AT47" s="1465"/>
      <c r="AU47" s="1465"/>
      <c r="AV47" s="1465"/>
      <c r="AW47" s="1465"/>
      <c r="AX47" s="1465"/>
      <c r="AY47" s="1465"/>
      <c r="AZ47" s="1465"/>
      <c r="BA47" s="1465"/>
    </row>
    <row r="48" spans="1:53" ht="15" customHeight="1">
      <c r="A48" s="1462" t="s">
        <v>934</v>
      </c>
      <c r="B48" s="1463"/>
      <c r="C48" s="1463"/>
      <c r="D48" s="1463"/>
      <c r="E48" s="1463"/>
      <c r="F48" s="1463"/>
      <c r="G48" s="1463"/>
      <c r="H48" s="1463"/>
      <c r="I48" s="1463"/>
      <c r="J48" s="1463"/>
      <c r="K48" s="1463"/>
      <c r="L48" s="1463"/>
      <c r="M48" s="1464"/>
      <c r="N48" s="1454">
        <f>N9+N12+N21+N25+N31+N34+N38+N41</f>
        <v>23795640160</v>
      </c>
      <c r="O48" s="1455"/>
      <c r="P48" s="1455"/>
      <c r="Q48" s="1455"/>
      <c r="R48" s="1455"/>
      <c r="S48" s="1455"/>
      <c r="T48" s="1455"/>
      <c r="U48" s="1456"/>
      <c r="V48" s="1457">
        <f t="shared" si="0"/>
        <v>255829</v>
      </c>
      <c r="W48" s="1457"/>
      <c r="X48" s="1457"/>
      <c r="Y48" s="1457"/>
      <c r="Z48" s="1457"/>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row>
    <row r="49" spans="1:53" ht="15" customHeight="1">
      <c r="A49" s="545"/>
      <c r="B49" s="545"/>
      <c r="C49" s="545"/>
      <c r="D49" s="545"/>
      <c r="E49" s="545"/>
      <c r="F49" s="545"/>
      <c r="G49" s="545"/>
      <c r="H49" s="545"/>
      <c r="I49" s="545"/>
      <c r="J49" s="545"/>
      <c r="K49" s="545"/>
      <c r="L49" s="545"/>
      <c r="M49" s="545"/>
      <c r="N49" s="546"/>
      <c r="O49" s="546"/>
      <c r="P49" s="546"/>
      <c r="Q49" s="546"/>
      <c r="R49" s="546"/>
      <c r="S49" s="546"/>
      <c r="T49" s="546"/>
      <c r="U49" s="546"/>
      <c r="V49" s="122"/>
      <c r="W49" s="122"/>
      <c r="X49" s="122"/>
      <c r="Y49" s="122"/>
      <c r="Z49" s="122"/>
      <c r="AA49" s="213"/>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row>
    <row r="50" spans="1:36" ht="15" customHeight="1">
      <c r="A50" s="545"/>
      <c r="B50" s="545"/>
      <c r="C50" s="545"/>
      <c r="D50" s="545"/>
      <c r="E50" s="545"/>
      <c r="F50" s="545"/>
      <c r="G50" s="545"/>
      <c r="H50" s="545"/>
      <c r="I50" s="545"/>
      <c r="J50" s="545"/>
      <c r="K50" s="545"/>
      <c r="L50" s="545"/>
      <c r="M50" s="545"/>
      <c r="N50" s="546"/>
      <c r="O50" s="546"/>
      <c r="P50" s="546"/>
      <c r="Q50" s="546"/>
      <c r="R50" s="546"/>
      <c r="S50" s="546"/>
      <c r="T50" s="546"/>
      <c r="U50" s="546"/>
      <c r="V50" s="122"/>
      <c r="W50" s="122"/>
      <c r="X50" s="122"/>
      <c r="Y50" s="122"/>
      <c r="Z50" s="122"/>
      <c r="AB50" s="213"/>
      <c r="AC50" s="213"/>
      <c r="AD50" s="213"/>
      <c r="AE50" s="213"/>
      <c r="AF50" s="213"/>
      <c r="AG50" s="213"/>
      <c r="AH50" s="213"/>
      <c r="AI50" s="213"/>
      <c r="AJ50" s="213"/>
    </row>
    <row r="51" spans="27:45" ht="7.5" customHeight="1">
      <c r="AA51" s="213"/>
      <c r="AB51" s="213"/>
      <c r="AC51" s="213"/>
      <c r="AD51" s="213"/>
      <c r="AE51" s="213"/>
      <c r="AF51" s="213"/>
      <c r="AG51" s="213"/>
      <c r="AH51" s="213"/>
      <c r="AI51" s="213"/>
      <c r="AJ51" s="213"/>
      <c r="AK51" s="547"/>
      <c r="AL51" s="547"/>
      <c r="AM51" s="547"/>
      <c r="AN51" s="547"/>
      <c r="AO51" s="547"/>
      <c r="AP51" s="547"/>
      <c r="AQ51" s="547"/>
      <c r="AR51" s="547"/>
      <c r="AS51" s="547"/>
    </row>
    <row r="52" spans="2:27" s="547" customFormat="1" ht="12.75" customHeight="1">
      <c r="B52" s="548" t="s">
        <v>1250</v>
      </c>
      <c r="C52" s="415" t="s">
        <v>894</v>
      </c>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row>
    <row r="53" spans="1:26" s="547" customFormat="1" ht="12.75" customHeight="1">
      <c r="A53" s="415"/>
      <c r="B53" s="213"/>
      <c r="C53" s="415" t="s">
        <v>895</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row>
    <row r="54" spans="1:26" s="547" customFormat="1" ht="15" customHeight="1">
      <c r="A54" s="415"/>
      <c r="B54" s="213"/>
      <c r="C54" s="415"/>
      <c r="D54" s="213"/>
      <c r="E54" s="213"/>
      <c r="F54" s="213"/>
      <c r="G54" s="213"/>
      <c r="H54" s="213"/>
      <c r="I54" s="213"/>
      <c r="J54" s="213"/>
      <c r="K54" s="213"/>
      <c r="L54" s="213"/>
      <c r="M54" s="213"/>
      <c r="N54" s="213"/>
      <c r="O54" s="213"/>
      <c r="P54" s="213"/>
      <c r="Q54" s="213"/>
      <c r="R54" s="213"/>
      <c r="S54" s="213"/>
      <c r="T54" s="213"/>
      <c r="U54" s="213"/>
      <c r="V54" s="213"/>
      <c r="W54" s="213"/>
      <c r="X54" s="213"/>
      <c r="Y54" s="213"/>
      <c r="Z54" s="213"/>
    </row>
    <row r="55" ht="4.5" customHeight="1"/>
    <row r="56" spans="3:17" ht="15.75" customHeight="1">
      <c r="C56" s="1490" t="s">
        <v>1249</v>
      </c>
      <c r="D56" s="1490"/>
      <c r="E56" s="1490"/>
      <c r="F56" s="1490"/>
      <c r="G56" s="1490"/>
      <c r="H56" s="1490"/>
      <c r="I56" s="1490"/>
      <c r="J56" s="1490"/>
      <c r="K56" s="1491">
        <v>93014</v>
      </c>
      <c r="L56" s="1491"/>
      <c r="M56" s="1491"/>
      <c r="N56" s="1491"/>
      <c r="O56" s="1491"/>
      <c r="P56" s="1490" t="s">
        <v>969</v>
      </c>
      <c r="Q56" s="1490"/>
    </row>
    <row r="94" spans="20:26" ht="15.75" customHeight="1">
      <c r="T94" s="213"/>
      <c r="U94" s="213"/>
      <c r="V94" s="213"/>
      <c r="W94" s="213"/>
      <c r="X94" s="213"/>
      <c r="Y94" s="213"/>
      <c r="Z94" s="213"/>
    </row>
  </sheetData>
  <sheetProtection password="C7C4" sheet="1" objects="1" scenarios="1"/>
  <mergeCells count="234">
    <mergeCell ref="AW40:BA40"/>
    <mergeCell ref="AO40:AV40"/>
    <mergeCell ref="AO39:AV39"/>
    <mergeCell ref="AO41:AV41"/>
    <mergeCell ref="AW41:BA41"/>
    <mergeCell ref="AO43:AV44"/>
    <mergeCell ref="AW43:BA44"/>
    <mergeCell ref="AB45:AN45"/>
    <mergeCell ref="AO45:AV45"/>
    <mergeCell ref="AW45:BA45"/>
    <mergeCell ref="AD25:AN25"/>
    <mergeCell ref="AW23:BA23"/>
    <mergeCell ref="AW24:BA24"/>
    <mergeCell ref="AB32:AN32"/>
    <mergeCell ref="AE23:AN23"/>
    <mergeCell ref="AO29:AV29"/>
    <mergeCell ref="AB28:AN28"/>
    <mergeCell ref="AC29:AN29"/>
    <mergeCell ref="AW32:BA32"/>
    <mergeCell ref="AW27:BA27"/>
    <mergeCell ref="AW16:BA16"/>
    <mergeCell ref="AC17:AN17"/>
    <mergeCell ref="AE20:AN20"/>
    <mergeCell ref="AO20:AV20"/>
    <mergeCell ref="AW20:BA20"/>
    <mergeCell ref="N20:U20"/>
    <mergeCell ref="V20:Z20"/>
    <mergeCell ref="C16:M16"/>
    <mergeCell ref="N16:U16"/>
    <mergeCell ref="V16:Z16"/>
    <mergeCell ref="C19:M19"/>
    <mergeCell ref="N19:U19"/>
    <mergeCell ref="V19:Z19"/>
    <mergeCell ref="V18:Z18"/>
    <mergeCell ref="C46:M46"/>
    <mergeCell ref="C47:M47"/>
    <mergeCell ref="C43:M43"/>
    <mergeCell ref="B44:M44"/>
    <mergeCell ref="C45:M45"/>
    <mergeCell ref="C56:J56"/>
    <mergeCell ref="K56:O56"/>
    <mergeCell ref="P56:Q56"/>
    <mergeCell ref="N48:U48"/>
    <mergeCell ref="C36:M36"/>
    <mergeCell ref="A38:M38"/>
    <mergeCell ref="C37:M37"/>
    <mergeCell ref="N29:U29"/>
    <mergeCell ref="N33:U33"/>
    <mergeCell ref="C29:M29"/>
    <mergeCell ref="N34:U34"/>
    <mergeCell ref="B35:M35"/>
    <mergeCell ref="A34:M34"/>
    <mergeCell ref="A31:M31"/>
    <mergeCell ref="C33:M33"/>
    <mergeCell ref="A6:M8"/>
    <mergeCell ref="A9:M9"/>
    <mergeCell ref="B10:M10"/>
    <mergeCell ref="C11:M11"/>
    <mergeCell ref="A12:M12"/>
    <mergeCell ref="C18:M18"/>
    <mergeCell ref="C17:M17"/>
    <mergeCell ref="B13:M13"/>
    <mergeCell ref="C20:M20"/>
    <mergeCell ref="N6:U8"/>
    <mergeCell ref="N18:U18"/>
    <mergeCell ref="N9:U9"/>
    <mergeCell ref="N10:U10"/>
    <mergeCell ref="N11:U11"/>
    <mergeCell ref="N12:U12"/>
    <mergeCell ref="N13:U13"/>
    <mergeCell ref="AB6:AN8"/>
    <mergeCell ref="AB9:AN9"/>
    <mergeCell ref="AC10:AN10"/>
    <mergeCell ref="AD11:AN11"/>
    <mergeCell ref="V6:Z8"/>
    <mergeCell ref="V17:Z17"/>
    <mergeCell ref="V13:Z13"/>
    <mergeCell ref="V14:Z14"/>
    <mergeCell ref="V15:Z15"/>
    <mergeCell ref="AO10:AV10"/>
    <mergeCell ref="N25:U25"/>
    <mergeCell ref="N14:U14"/>
    <mergeCell ref="N15:U15"/>
    <mergeCell ref="N21:U21"/>
    <mergeCell ref="N22:U22"/>
    <mergeCell ref="N23:U23"/>
    <mergeCell ref="N17:U17"/>
    <mergeCell ref="AD12:AN12"/>
    <mergeCell ref="AO18:AV18"/>
    <mergeCell ref="AO6:AV8"/>
    <mergeCell ref="V31:Z31"/>
    <mergeCell ref="V44:Z44"/>
    <mergeCell ref="V43:Z43"/>
    <mergeCell ref="AO34:AV34"/>
    <mergeCell ref="AO35:AV35"/>
    <mergeCell ref="AO11:AV11"/>
    <mergeCell ref="AO12:AV12"/>
    <mergeCell ref="AO9:AV9"/>
    <mergeCell ref="AO13:AV13"/>
    <mergeCell ref="AO14:AV14"/>
    <mergeCell ref="AD15:AN15"/>
    <mergeCell ref="AE21:AN21"/>
    <mergeCell ref="AD18:AN18"/>
    <mergeCell ref="AE19:AN19"/>
    <mergeCell ref="AD13:AN13"/>
    <mergeCell ref="AB16:AN16"/>
    <mergeCell ref="AO16:AV16"/>
    <mergeCell ref="V38:Z38"/>
    <mergeCell ref="V37:Z37"/>
    <mergeCell ref="AC36:AN36"/>
    <mergeCell ref="AD37:AN37"/>
    <mergeCell ref="AD31:AN31"/>
    <mergeCell ref="V29:Z29"/>
    <mergeCell ref="AB38:AN38"/>
    <mergeCell ref="AB39:AN39"/>
    <mergeCell ref="V34:Z34"/>
    <mergeCell ref="AE27:AN27"/>
    <mergeCell ref="V35:Z35"/>
    <mergeCell ref="AO27:AV27"/>
    <mergeCell ref="AC33:AN33"/>
    <mergeCell ref="AD34:AN34"/>
    <mergeCell ref="AB35:AN35"/>
    <mergeCell ref="AO28:AV28"/>
    <mergeCell ref="AW6:BA8"/>
    <mergeCell ref="V32:Z32"/>
    <mergeCell ref="V9:Z9"/>
    <mergeCell ref="V10:Z10"/>
    <mergeCell ref="V11:Z11"/>
    <mergeCell ref="V12:Z12"/>
    <mergeCell ref="AO25:AV25"/>
    <mergeCell ref="AC14:AN14"/>
    <mergeCell ref="AW18:BA18"/>
    <mergeCell ref="AW9:BA9"/>
    <mergeCell ref="AW10:BA10"/>
    <mergeCell ref="N42:U42"/>
    <mergeCell ref="N35:U35"/>
    <mergeCell ref="N36:U36"/>
    <mergeCell ref="V36:Z36"/>
    <mergeCell ref="V41:Z41"/>
    <mergeCell ref="N37:U37"/>
    <mergeCell ref="N38:U38"/>
    <mergeCell ref="AB41:AN41"/>
    <mergeCell ref="AB40:AN40"/>
    <mergeCell ref="A41:M41"/>
    <mergeCell ref="C40:M40"/>
    <mergeCell ref="N39:U39"/>
    <mergeCell ref="V42:Z42"/>
    <mergeCell ref="B42:M42"/>
    <mergeCell ref="N41:U41"/>
    <mergeCell ref="N40:U40"/>
    <mergeCell ref="B39:M39"/>
    <mergeCell ref="V39:Z39"/>
    <mergeCell ref="V40:Z40"/>
    <mergeCell ref="AW34:BA34"/>
    <mergeCell ref="AO37:AV37"/>
    <mergeCell ref="AW35:BA35"/>
    <mergeCell ref="AW39:BA39"/>
    <mergeCell ref="AO36:AV36"/>
    <mergeCell ref="AW36:BA36"/>
    <mergeCell ref="AW37:BA37"/>
    <mergeCell ref="AW38:BA38"/>
    <mergeCell ref="AO38:AV38"/>
    <mergeCell ref="AW22:BA22"/>
    <mergeCell ref="AO26:AV26"/>
    <mergeCell ref="AO19:AV19"/>
    <mergeCell ref="AO21:AV21"/>
    <mergeCell ref="AO22:AV22"/>
    <mergeCell ref="AO23:AV23"/>
    <mergeCell ref="AW26:BA26"/>
    <mergeCell ref="AW21:BA21"/>
    <mergeCell ref="AE22:AN22"/>
    <mergeCell ref="A25:M25"/>
    <mergeCell ref="AW11:BA11"/>
    <mergeCell ref="AW12:BA12"/>
    <mergeCell ref="AW13:BA13"/>
    <mergeCell ref="AW14:BA14"/>
    <mergeCell ref="AW15:BA15"/>
    <mergeCell ref="AW17:BA17"/>
    <mergeCell ref="AW25:BA25"/>
    <mergeCell ref="AW19:BA19"/>
    <mergeCell ref="C14:M14"/>
    <mergeCell ref="B15:M15"/>
    <mergeCell ref="AW29:BA29"/>
    <mergeCell ref="AO15:AV15"/>
    <mergeCell ref="AO17:AV17"/>
    <mergeCell ref="AO24:AV24"/>
    <mergeCell ref="A21:M21"/>
    <mergeCell ref="B22:M22"/>
    <mergeCell ref="AE24:AN24"/>
    <mergeCell ref="AE26:AN26"/>
    <mergeCell ref="N46:U46"/>
    <mergeCell ref="V45:Z45"/>
    <mergeCell ref="V46:Z46"/>
    <mergeCell ref="AB46:BA47"/>
    <mergeCell ref="C24:M24"/>
    <mergeCell ref="N24:U24"/>
    <mergeCell ref="V24:Z24"/>
    <mergeCell ref="V21:Z21"/>
    <mergeCell ref="V22:Z22"/>
    <mergeCell ref="V23:Z23"/>
    <mergeCell ref="C23:M23"/>
    <mergeCell ref="B28:M28"/>
    <mergeCell ref="C27:M27"/>
    <mergeCell ref="N26:U26"/>
    <mergeCell ref="B26:M26"/>
    <mergeCell ref="N27:U27"/>
    <mergeCell ref="N28:U28"/>
    <mergeCell ref="AW28:BA28"/>
    <mergeCell ref="AW31:BA31"/>
    <mergeCell ref="AO31:AV31"/>
    <mergeCell ref="AO30:AV30"/>
    <mergeCell ref="AW30:BA30"/>
    <mergeCell ref="AW33:BA33"/>
    <mergeCell ref="V47:Z47"/>
    <mergeCell ref="A48:M48"/>
    <mergeCell ref="V48:Z48"/>
    <mergeCell ref="N47:U47"/>
    <mergeCell ref="N43:U43"/>
    <mergeCell ref="N44:U44"/>
    <mergeCell ref="N45:U45"/>
    <mergeCell ref="AO33:AV33"/>
    <mergeCell ref="V33:Z33"/>
    <mergeCell ref="V25:Z25"/>
    <mergeCell ref="V26:Z26"/>
    <mergeCell ref="V27:Z27"/>
    <mergeCell ref="V28:Z28"/>
    <mergeCell ref="C30:M30"/>
    <mergeCell ref="N30:U30"/>
    <mergeCell ref="V30:Z30"/>
    <mergeCell ref="AO32:AV32"/>
    <mergeCell ref="N31:U31"/>
    <mergeCell ref="AD30:AN30"/>
    <mergeCell ref="N32:U32"/>
    <mergeCell ref="B32:M32"/>
  </mergeCells>
  <printOptions/>
  <pageMargins left="0.7874015748031497" right="0.5118110236220472" top="0.984251968503937" bottom="0.88" header="0.5118110236220472" footer="0.5118110236220472"/>
  <pageSetup firstPageNumber="13" useFirstPageNumber="1" horizontalDpi="600" verticalDpi="600" orientation="portrait" paperSize="9" scale="97"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indexed="34"/>
  </sheetPr>
  <dimension ref="A1:AG489"/>
  <sheetViews>
    <sheetView workbookViewId="0" topLeftCell="A1">
      <selection activeCell="W229" sqref="W229"/>
    </sheetView>
  </sheetViews>
  <sheetFormatPr defaultColWidth="9.00390625" defaultRowHeight="13.5" customHeight="1"/>
  <cols>
    <col min="1" max="25" width="2.625" style="12" customWidth="1"/>
    <col min="26" max="26" width="2.75390625" style="12" customWidth="1"/>
    <col min="27" max="29" width="2.625" style="12" customWidth="1"/>
    <col min="30" max="30" width="2.75390625" style="12" customWidth="1"/>
    <col min="31" max="16384" width="2.625" style="12" customWidth="1"/>
  </cols>
  <sheetData>
    <row r="1" spans="1:33" ht="17.25">
      <c r="A1" s="539" t="s">
        <v>344</v>
      </c>
      <c r="B1" s="487"/>
      <c r="C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row>
    <row r="2" spans="2:32" ht="13.5" customHeight="1">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t="s">
        <v>848</v>
      </c>
      <c r="AF2" s="443"/>
    </row>
    <row r="3" spans="2:32" ht="13.5" customHeight="1">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t="s">
        <v>174</v>
      </c>
      <c r="AF3" s="443"/>
    </row>
    <row r="4" spans="1:14" ht="13.5" customHeight="1">
      <c r="A4" s="12" t="s">
        <v>345</v>
      </c>
      <c r="E4" s="128"/>
      <c r="F4" s="128"/>
      <c r="G4" s="128"/>
      <c r="H4" s="128"/>
      <c r="I4" s="128"/>
      <c r="J4" s="128"/>
      <c r="K4" s="128"/>
      <c r="L4" s="128"/>
      <c r="M4" s="128"/>
      <c r="N4" s="128"/>
    </row>
    <row r="5" spans="1:14" ht="13.5" customHeight="1">
      <c r="A5" s="12" t="s">
        <v>346</v>
      </c>
      <c r="F5" s="134"/>
      <c r="G5" s="134"/>
      <c r="H5" s="134"/>
      <c r="I5" s="134"/>
      <c r="J5" s="134"/>
      <c r="K5" s="134"/>
      <c r="L5" s="134"/>
      <c r="M5" s="134"/>
      <c r="N5" s="134"/>
    </row>
    <row r="6" spans="1:14" ht="13.5" customHeight="1">
      <c r="A6" s="12" t="s">
        <v>347</v>
      </c>
      <c r="F6" s="134"/>
      <c r="G6" s="134"/>
      <c r="H6" s="134"/>
      <c r="I6" s="134"/>
      <c r="J6" s="134"/>
      <c r="K6" s="134"/>
      <c r="L6" s="134"/>
      <c r="M6" s="134"/>
      <c r="N6" s="134"/>
    </row>
    <row r="7" ht="13.5" customHeight="1">
      <c r="A7" s="12" t="s">
        <v>348</v>
      </c>
    </row>
    <row r="8" ht="13.5" customHeight="1">
      <c r="A8" s="12" t="s">
        <v>349</v>
      </c>
    </row>
    <row r="9" ht="13.5" customHeight="1">
      <c r="A9" s="12" t="s">
        <v>350</v>
      </c>
    </row>
    <row r="10" ht="13.5" customHeight="1">
      <c r="A10" s="12" t="s">
        <v>351</v>
      </c>
    </row>
    <row r="11" ht="13.5" customHeight="1">
      <c r="A11" s="12" t="s">
        <v>352</v>
      </c>
    </row>
    <row r="12" ht="13.5" customHeight="1">
      <c r="A12" s="12" t="s">
        <v>202</v>
      </c>
    </row>
    <row r="13" ht="13.5" customHeight="1">
      <c r="A13" s="12" t="s">
        <v>353</v>
      </c>
    </row>
    <row r="14" ht="13.5" customHeight="1">
      <c r="A14" s="488" t="s">
        <v>354</v>
      </c>
    </row>
    <row r="15" ht="13.5" customHeight="1">
      <c r="A15" s="12" t="s">
        <v>355</v>
      </c>
    </row>
    <row r="16" ht="13.5" customHeight="1">
      <c r="A16" s="12" t="s">
        <v>356</v>
      </c>
    </row>
    <row r="17" ht="13.5" customHeight="1">
      <c r="A17" s="488" t="s">
        <v>357</v>
      </c>
    </row>
    <row r="18" ht="13.5" customHeight="1">
      <c r="A18" s="12" t="s">
        <v>358</v>
      </c>
    </row>
    <row r="19" ht="13.5" customHeight="1">
      <c r="A19" s="12" t="s">
        <v>359</v>
      </c>
    </row>
    <row r="20" ht="13.5" customHeight="1">
      <c r="A20" s="488" t="s">
        <v>360</v>
      </c>
    </row>
    <row r="21" ht="13.5" customHeight="1">
      <c r="A21" s="12" t="s">
        <v>361</v>
      </c>
    </row>
    <row r="22" ht="13.5" customHeight="1">
      <c r="A22" s="488" t="s">
        <v>362</v>
      </c>
    </row>
    <row r="23" ht="13.5" customHeight="1">
      <c r="A23" s="12" t="s">
        <v>363</v>
      </c>
    </row>
    <row r="24" ht="13.5" customHeight="1">
      <c r="A24" s="12" t="s">
        <v>364</v>
      </c>
    </row>
    <row r="25" ht="13.5" customHeight="1">
      <c r="A25" s="488" t="s">
        <v>1154</v>
      </c>
    </row>
    <row r="26" ht="13.5" customHeight="1">
      <c r="A26" s="12" t="s">
        <v>365</v>
      </c>
    </row>
    <row r="27" ht="13.5" customHeight="1">
      <c r="A27" s="12" t="s">
        <v>1155</v>
      </c>
    </row>
    <row r="28" ht="13.5" customHeight="1">
      <c r="A28" s="12" t="s">
        <v>1156</v>
      </c>
    </row>
    <row r="29" ht="13.5" customHeight="1">
      <c r="A29" s="12" t="s">
        <v>1157</v>
      </c>
    </row>
    <row r="30" ht="13.5" customHeight="1">
      <c r="A30" s="12" t="s">
        <v>1158</v>
      </c>
    </row>
    <row r="31" ht="13.5" customHeight="1">
      <c r="A31" s="12" t="s">
        <v>1159</v>
      </c>
    </row>
    <row r="32" ht="13.5" customHeight="1">
      <c r="A32" s="12" t="s">
        <v>366</v>
      </c>
    </row>
    <row r="33" ht="13.5" customHeight="1">
      <c r="A33" s="12" t="s">
        <v>367</v>
      </c>
    </row>
    <row r="34" ht="13.5" customHeight="1">
      <c r="A34" s="12" t="s">
        <v>368</v>
      </c>
    </row>
    <row r="35" ht="13.5" customHeight="1">
      <c r="A35" s="12" t="s">
        <v>369</v>
      </c>
    </row>
    <row r="36" ht="13.5" customHeight="1">
      <c r="A36" s="12" t="s">
        <v>370</v>
      </c>
    </row>
    <row r="37" ht="13.5" customHeight="1">
      <c r="A37" s="12" t="s">
        <v>371</v>
      </c>
    </row>
    <row r="38" ht="13.5" customHeight="1">
      <c r="A38" s="12" t="s">
        <v>1160</v>
      </c>
    </row>
    <row r="39" ht="13.5" customHeight="1">
      <c r="A39" s="12" t="s">
        <v>1161</v>
      </c>
    </row>
    <row r="40" ht="13.5" customHeight="1">
      <c r="A40" s="12" t="s">
        <v>1086</v>
      </c>
    </row>
    <row r="41" ht="13.5" customHeight="1">
      <c r="A41" s="12" t="s">
        <v>1087</v>
      </c>
    </row>
    <row r="42" ht="13.5" customHeight="1">
      <c r="A42" s="12" t="s">
        <v>1088</v>
      </c>
    </row>
    <row r="43" ht="13.5" customHeight="1">
      <c r="A43" s="12" t="s">
        <v>1162</v>
      </c>
    </row>
    <row r="44" ht="13.5" customHeight="1">
      <c r="A44" s="12" t="s">
        <v>1089</v>
      </c>
    </row>
    <row r="45" ht="13.5" customHeight="1">
      <c r="A45" s="12" t="s">
        <v>1086</v>
      </c>
    </row>
    <row r="46" ht="13.5" customHeight="1">
      <c r="A46" s="12" t="s">
        <v>1090</v>
      </c>
    </row>
    <row r="47" ht="13.5" customHeight="1">
      <c r="A47" s="12" t="s">
        <v>1091</v>
      </c>
    </row>
    <row r="48" ht="13.5" customHeight="1">
      <c r="A48" s="12" t="s">
        <v>1163</v>
      </c>
    </row>
    <row r="49" ht="13.5" customHeight="1">
      <c r="A49" s="12" t="s">
        <v>1092</v>
      </c>
    </row>
    <row r="50" ht="13.5" customHeight="1">
      <c r="A50" s="12" t="s">
        <v>1086</v>
      </c>
    </row>
    <row r="51" ht="13.5" customHeight="1">
      <c r="A51" s="12" t="s">
        <v>1093</v>
      </c>
    </row>
    <row r="52" ht="13.5" customHeight="1">
      <c r="A52" s="12" t="s">
        <v>1164</v>
      </c>
    </row>
    <row r="53" ht="13.5" customHeight="1">
      <c r="A53" s="12" t="s">
        <v>1094</v>
      </c>
    </row>
    <row r="54" ht="13.5" customHeight="1">
      <c r="A54" s="12" t="s">
        <v>1086</v>
      </c>
    </row>
    <row r="55" ht="13.5" customHeight="1">
      <c r="A55" s="12" t="s">
        <v>1095</v>
      </c>
    </row>
    <row r="56" ht="13.5" customHeight="1">
      <c r="A56" s="12" t="s">
        <v>1165</v>
      </c>
    </row>
    <row r="57" ht="13.5" customHeight="1">
      <c r="A57" s="12" t="s">
        <v>197</v>
      </c>
    </row>
    <row r="58" ht="13.5" customHeight="1">
      <c r="A58" s="12" t="s">
        <v>849</v>
      </c>
    </row>
    <row r="59" ht="13.5" customHeight="1">
      <c r="A59" s="12" t="s">
        <v>1096</v>
      </c>
    </row>
    <row r="60" ht="13.5" customHeight="1">
      <c r="A60" s="488" t="s">
        <v>1097</v>
      </c>
    </row>
    <row r="61" ht="13.5" customHeight="1">
      <c r="A61" s="12" t="s">
        <v>1098</v>
      </c>
    </row>
    <row r="62" ht="13.5" customHeight="1">
      <c r="A62" s="12" t="s">
        <v>1099</v>
      </c>
    </row>
    <row r="63" ht="13.5" customHeight="1">
      <c r="A63" s="12" t="s">
        <v>1100</v>
      </c>
    </row>
    <row r="64" ht="13.5" customHeight="1">
      <c r="A64" s="12" t="s">
        <v>1101</v>
      </c>
    </row>
    <row r="65" ht="13.5" customHeight="1">
      <c r="A65" s="12" t="s">
        <v>1102</v>
      </c>
    </row>
    <row r="66" ht="13.5" customHeight="1">
      <c r="A66" s="12" t="s">
        <v>1103</v>
      </c>
    </row>
    <row r="67" ht="13.5" customHeight="1">
      <c r="A67" s="12" t="s">
        <v>1104</v>
      </c>
    </row>
    <row r="68" ht="13.5" customHeight="1">
      <c r="A68" s="12" t="s">
        <v>1105</v>
      </c>
    </row>
    <row r="69" ht="13.5" customHeight="1">
      <c r="A69" s="12" t="s">
        <v>1106</v>
      </c>
    </row>
    <row r="70" ht="13.5" customHeight="1">
      <c r="A70" s="12" t="s">
        <v>1107</v>
      </c>
    </row>
    <row r="71" ht="13.5" customHeight="1">
      <c r="A71" s="12" t="s">
        <v>1108</v>
      </c>
    </row>
    <row r="72" ht="13.5" customHeight="1">
      <c r="A72" s="12" t="s">
        <v>1109</v>
      </c>
    </row>
    <row r="73" ht="13.5" customHeight="1">
      <c r="A73" s="12" t="s">
        <v>1110</v>
      </c>
    </row>
    <row r="74" ht="13.5" customHeight="1">
      <c r="A74" s="12" t="s">
        <v>1111</v>
      </c>
    </row>
    <row r="75" ht="13.5" customHeight="1">
      <c r="A75" s="12" t="s">
        <v>1112</v>
      </c>
    </row>
    <row r="76" ht="13.5" customHeight="1">
      <c r="A76" s="12" t="s">
        <v>1113</v>
      </c>
    </row>
    <row r="77" ht="13.5" customHeight="1">
      <c r="A77" s="12" t="s">
        <v>1114</v>
      </c>
    </row>
    <row r="78" ht="13.5" customHeight="1">
      <c r="A78" s="12" t="s">
        <v>1115</v>
      </c>
    </row>
    <row r="79" ht="13.5" customHeight="1">
      <c r="A79" s="12" t="s">
        <v>850</v>
      </c>
    </row>
    <row r="80" ht="13.5" customHeight="1">
      <c r="A80" s="12" t="s">
        <v>1116</v>
      </c>
    </row>
    <row r="81" ht="13.5" customHeight="1">
      <c r="A81" s="488" t="s">
        <v>1117</v>
      </c>
    </row>
    <row r="82" ht="13.5" customHeight="1">
      <c r="A82" s="12" t="s">
        <v>1118</v>
      </c>
    </row>
    <row r="83" ht="13.5" customHeight="1">
      <c r="A83" s="12" t="s">
        <v>1119</v>
      </c>
    </row>
    <row r="84" ht="13.5" customHeight="1">
      <c r="A84" s="12" t="s">
        <v>1120</v>
      </c>
    </row>
    <row r="85" ht="13.5" customHeight="1">
      <c r="A85" s="12" t="s">
        <v>1121</v>
      </c>
    </row>
    <row r="86" ht="13.5" customHeight="1">
      <c r="A86" s="12" t="s">
        <v>1122</v>
      </c>
    </row>
    <row r="87" ht="13.5" customHeight="1">
      <c r="A87" s="12" t="s">
        <v>1123</v>
      </c>
    </row>
    <row r="88" ht="13.5" customHeight="1">
      <c r="A88" s="12" t="s">
        <v>1124</v>
      </c>
    </row>
    <row r="89" ht="13.5" customHeight="1">
      <c r="A89" s="12" t="s">
        <v>1125</v>
      </c>
    </row>
    <row r="90" ht="13.5" customHeight="1">
      <c r="A90" s="12" t="s">
        <v>1126</v>
      </c>
    </row>
    <row r="91" ht="13.5" customHeight="1">
      <c r="A91" s="488" t="s">
        <v>1127</v>
      </c>
    </row>
    <row r="92" ht="13.5" customHeight="1">
      <c r="A92" s="12" t="s">
        <v>1128</v>
      </c>
    </row>
    <row r="93" ht="13.5" customHeight="1">
      <c r="A93" s="12" t="s">
        <v>1129</v>
      </c>
    </row>
    <row r="94" ht="13.5" customHeight="1">
      <c r="A94" s="488" t="s">
        <v>1130</v>
      </c>
    </row>
    <row r="95" ht="13.5" customHeight="1">
      <c r="A95" s="12" t="s">
        <v>1131</v>
      </c>
    </row>
    <row r="96" ht="13.5" customHeight="1">
      <c r="A96" s="12" t="s">
        <v>1132</v>
      </c>
    </row>
    <row r="97" ht="13.5" customHeight="1">
      <c r="A97" s="12" t="s">
        <v>1133</v>
      </c>
    </row>
    <row r="98" ht="13.5" customHeight="1">
      <c r="A98" s="12" t="s">
        <v>1134</v>
      </c>
    </row>
    <row r="99" ht="13.5" customHeight="1">
      <c r="A99" s="12" t="s">
        <v>1135</v>
      </c>
    </row>
    <row r="100" ht="13.5" customHeight="1">
      <c r="A100" s="12" t="s">
        <v>851</v>
      </c>
    </row>
    <row r="101" ht="13.5" customHeight="1">
      <c r="A101" s="12" t="s">
        <v>1136</v>
      </c>
    </row>
    <row r="102" ht="13.5" customHeight="1">
      <c r="A102" s="12" t="s">
        <v>1137</v>
      </c>
    </row>
    <row r="103" ht="13.5" customHeight="1">
      <c r="A103" s="12" t="s">
        <v>1138</v>
      </c>
    </row>
    <row r="104" ht="13.5" customHeight="1">
      <c r="A104" s="488" t="s">
        <v>1139</v>
      </c>
    </row>
    <row r="105" ht="13.5" customHeight="1">
      <c r="A105" s="12" t="s">
        <v>1140</v>
      </c>
    </row>
    <row r="106" ht="13.5" customHeight="1">
      <c r="A106" s="12" t="s">
        <v>1141</v>
      </c>
    </row>
    <row r="107" ht="13.5" customHeight="1">
      <c r="A107" s="12" t="s">
        <v>1142</v>
      </c>
    </row>
    <row r="108" ht="13.5" customHeight="1">
      <c r="A108" s="12" t="s">
        <v>1143</v>
      </c>
    </row>
    <row r="109" ht="13.5" customHeight="1">
      <c r="A109" s="12" t="s">
        <v>1144</v>
      </c>
    </row>
    <row r="110" ht="13.5" customHeight="1">
      <c r="A110" s="12" t="s">
        <v>1145</v>
      </c>
    </row>
    <row r="111" ht="13.5" customHeight="1">
      <c r="A111" s="12" t="s">
        <v>1146</v>
      </c>
    </row>
    <row r="112" ht="13.5" customHeight="1">
      <c r="A112" s="12" t="s">
        <v>1147</v>
      </c>
    </row>
    <row r="113" ht="13.5" customHeight="1">
      <c r="A113" s="12" t="s">
        <v>1148</v>
      </c>
    </row>
    <row r="114" ht="13.5" customHeight="1">
      <c r="A114" s="12" t="s">
        <v>1149</v>
      </c>
    </row>
    <row r="115" ht="13.5" customHeight="1">
      <c r="A115" s="12" t="s">
        <v>1150</v>
      </c>
    </row>
    <row r="116" ht="13.5" customHeight="1">
      <c r="A116" s="12" t="s">
        <v>1151</v>
      </c>
    </row>
    <row r="117" ht="13.5" customHeight="1">
      <c r="A117" s="12" t="s">
        <v>1245</v>
      </c>
    </row>
    <row r="118" ht="13.5" customHeight="1">
      <c r="A118" s="12" t="s">
        <v>1152</v>
      </c>
    </row>
    <row r="119" ht="13.5" customHeight="1">
      <c r="A119" s="12" t="s">
        <v>1153</v>
      </c>
    </row>
    <row r="120" ht="13.5" customHeight="1">
      <c r="A120" s="12" t="s">
        <v>433</v>
      </c>
    </row>
    <row r="121" ht="13.5" customHeight="1">
      <c r="A121" s="12" t="s">
        <v>434</v>
      </c>
    </row>
    <row r="122" ht="13.5" customHeight="1">
      <c r="A122" s="12" t="s">
        <v>435</v>
      </c>
    </row>
    <row r="123" ht="13.5" customHeight="1">
      <c r="A123" s="12" t="s">
        <v>436</v>
      </c>
    </row>
    <row r="124" ht="13.5" customHeight="1">
      <c r="A124" s="488" t="s">
        <v>437</v>
      </c>
    </row>
    <row r="125" ht="13.5" customHeight="1">
      <c r="A125" s="12" t="s">
        <v>438</v>
      </c>
    </row>
    <row r="126" ht="13.5" customHeight="1">
      <c r="A126" s="12" t="s">
        <v>439</v>
      </c>
    </row>
    <row r="127" ht="13.5" customHeight="1">
      <c r="A127" s="12" t="s">
        <v>440</v>
      </c>
    </row>
    <row r="128" ht="13.5" customHeight="1">
      <c r="A128" s="12" t="s">
        <v>441</v>
      </c>
    </row>
    <row r="129" ht="13.5" customHeight="1">
      <c r="A129" s="12" t="s">
        <v>442</v>
      </c>
    </row>
    <row r="130" ht="13.5" customHeight="1">
      <c r="A130" s="12" t="s">
        <v>443</v>
      </c>
    </row>
    <row r="131" ht="13.5" customHeight="1">
      <c r="A131" s="488" t="s">
        <v>444</v>
      </c>
    </row>
    <row r="132" ht="13.5" customHeight="1">
      <c r="A132" s="12" t="s">
        <v>445</v>
      </c>
    </row>
    <row r="133" ht="13.5" customHeight="1">
      <c r="A133" s="12" t="s">
        <v>446</v>
      </c>
    </row>
    <row r="134" ht="13.5" customHeight="1">
      <c r="A134" s="12" t="s">
        <v>447</v>
      </c>
    </row>
    <row r="135" ht="13.5" customHeight="1">
      <c r="A135" s="12" t="s">
        <v>448</v>
      </c>
    </row>
    <row r="136" ht="13.5" customHeight="1">
      <c r="A136" s="12" t="s">
        <v>449</v>
      </c>
    </row>
    <row r="137" ht="13.5" customHeight="1">
      <c r="A137" s="12" t="s">
        <v>450</v>
      </c>
    </row>
    <row r="138" ht="13.5" customHeight="1">
      <c r="A138" s="12" t="s">
        <v>451</v>
      </c>
    </row>
    <row r="139" ht="13.5" customHeight="1">
      <c r="A139" s="12" t="s">
        <v>452</v>
      </c>
    </row>
    <row r="140" ht="13.5" customHeight="1">
      <c r="A140" s="12" t="s">
        <v>453</v>
      </c>
    </row>
    <row r="141" ht="13.5" customHeight="1">
      <c r="A141" s="12" t="s">
        <v>454</v>
      </c>
    </row>
    <row r="142" ht="13.5" customHeight="1">
      <c r="A142" s="12" t="s">
        <v>455</v>
      </c>
    </row>
    <row r="143" ht="13.5" customHeight="1">
      <c r="A143" s="12" t="s">
        <v>456</v>
      </c>
    </row>
    <row r="144" ht="13.5" customHeight="1">
      <c r="A144" s="12" t="s">
        <v>457</v>
      </c>
    </row>
    <row r="145" ht="13.5" customHeight="1">
      <c r="A145" s="12" t="s">
        <v>458</v>
      </c>
    </row>
    <row r="146" ht="13.5" customHeight="1">
      <c r="A146" s="12" t="s">
        <v>852</v>
      </c>
    </row>
    <row r="147" ht="13.5" customHeight="1">
      <c r="A147" s="12" t="s">
        <v>459</v>
      </c>
    </row>
    <row r="148" ht="13.5" customHeight="1">
      <c r="A148" s="488" t="s">
        <v>460</v>
      </c>
    </row>
    <row r="149" ht="13.5" customHeight="1">
      <c r="A149" s="12" t="s">
        <v>461</v>
      </c>
    </row>
    <row r="150" ht="13.5" customHeight="1">
      <c r="A150" s="12" t="s">
        <v>462</v>
      </c>
    </row>
    <row r="151" ht="13.5" customHeight="1">
      <c r="A151" s="12" t="s">
        <v>463</v>
      </c>
    </row>
    <row r="152" ht="13.5" customHeight="1">
      <c r="A152" s="12" t="s">
        <v>464</v>
      </c>
    </row>
    <row r="153" ht="13.5" customHeight="1">
      <c r="A153" s="488" t="s">
        <v>465</v>
      </c>
    </row>
    <row r="154" ht="13.5" customHeight="1">
      <c r="A154" s="12" t="s">
        <v>466</v>
      </c>
    </row>
    <row r="155" ht="13.5" customHeight="1">
      <c r="A155" s="488" t="s">
        <v>467</v>
      </c>
    </row>
    <row r="156" ht="13.5" customHeight="1">
      <c r="A156" s="12" t="s">
        <v>468</v>
      </c>
    </row>
    <row r="157" ht="13.5" customHeight="1">
      <c r="A157" s="12" t="s">
        <v>469</v>
      </c>
    </row>
    <row r="158" ht="13.5" customHeight="1">
      <c r="A158" s="12" t="s">
        <v>470</v>
      </c>
    </row>
    <row r="159" ht="13.5" customHeight="1">
      <c r="A159" s="12" t="s">
        <v>471</v>
      </c>
    </row>
    <row r="160" ht="13.5" customHeight="1">
      <c r="A160" s="488" t="s">
        <v>472</v>
      </c>
    </row>
    <row r="161" ht="13.5" customHeight="1">
      <c r="A161" s="12" t="s">
        <v>473</v>
      </c>
    </row>
    <row r="162" ht="13.5" customHeight="1">
      <c r="A162" s="488" t="s">
        <v>474</v>
      </c>
    </row>
    <row r="163" ht="13.5" customHeight="1">
      <c r="A163" s="12" t="s">
        <v>475</v>
      </c>
    </row>
    <row r="164" ht="13.5" customHeight="1">
      <c r="A164" s="12" t="s">
        <v>476</v>
      </c>
    </row>
    <row r="165" ht="13.5" customHeight="1">
      <c r="A165" s="12" t="s">
        <v>853</v>
      </c>
    </row>
    <row r="166" ht="13.5" customHeight="1">
      <c r="A166" s="488" t="s">
        <v>477</v>
      </c>
    </row>
    <row r="167" ht="13.5" customHeight="1">
      <c r="A167" s="12" t="s">
        <v>478</v>
      </c>
    </row>
    <row r="168" ht="13.5" customHeight="1">
      <c r="A168" s="12" t="s">
        <v>479</v>
      </c>
    </row>
    <row r="169" ht="13.5" customHeight="1">
      <c r="A169" s="488" t="s">
        <v>480</v>
      </c>
    </row>
    <row r="170" ht="13.5" customHeight="1">
      <c r="A170" s="12" t="s">
        <v>481</v>
      </c>
    </row>
    <row r="171" ht="13.5" customHeight="1">
      <c r="A171" s="488" t="s">
        <v>482</v>
      </c>
    </row>
    <row r="172" ht="13.5" customHeight="1">
      <c r="A172" s="12" t="s">
        <v>483</v>
      </c>
    </row>
    <row r="173" ht="13.5" customHeight="1">
      <c r="A173" s="12" t="s">
        <v>484</v>
      </c>
    </row>
    <row r="174" spans="1:3" ht="13.5" customHeight="1">
      <c r="A174" s="540" t="s">
        <v>485</v>
      </c>
      <c r="B174" s="541"/>
      <c r="C174" s="541"/>
    </row>
    <row r="175" spans="1:3" ht="13.5" customHeight="1">
      <c r="A175" s="541" t="s">
        <v>486</v>
      </c>
      <c r="B175" s="541"/>
      <c r="C175" s="541"/>
    </row>
    <row r="176" spans="1:3" ht="13.5" customHeight="1">
      <c r="A176" s="541" t="s">
        <v>487</v>
      </c>
      <c r="B176" s="541"/>
      <c r="C176" s="541"/>
    </row>
    <row r="177" ht="13.5" customHeight="1">
      <c r="A177" s="488" t="s">
        <v>488</v>
      </c>
    </row>
    <row r="178" ht="13.5" customHeight="1">
      <c r="A178" s="12" t="s">
        <v>489</v>
      </c>
    </row>
    <row r="179" ht="13.5" customHeight="1">
      <c r="A179" s="12" t="s">
        <v>490</v>
      </c>
    </row>
    <row r="180" ht="13.5" customHeight="1">
      <c r="A180" s="12" t="s">
        <v>491</v>
      </c>
    </row>
    <row r="181" ht="13.5" customHeight="1">
      <c r="A181" s="488" t="s">
        <v>492</v>
      </c>
    </row>
    <row r="182" ht="13.5" customHeight="1">
      <c r="A182" s="12" t="s">
        <v>493</v>
      </c>
    </row>
    <row r="183" ht="13.5" customHeight="1">
      <c r="A183" s="12" t="s">
        <v>494</v>
      </c>
    </row>
    <row r="184" ht="13.5" customHeight="1">
      <c r="A184" s="488" t="s">
        <v>495</v>
      </c>
    </row>
    <row r="185" ht="13.5" customHeight="1">
      <c r="A185" s="12" t="s">
        <v>496</v>
      </c>
    </row>
    <row r="186" ht="13.5" customHeight="1">
      <c r="A186" s="12" t="s">
        <v>497</v>
      </c>
    </row>
    <row r="187" ht="13.5" customHeight="1">
      <c r="A187" s="12" t="s">
        <v>498</v>
      </c>
    </row>
    <row r="188" ht="13.5" customHeight="1">
      <c r="A188" s="12" t="s">
        <v>499</v>
      </c>
    </row>
    <row r="189" ht="13.5" customHeight="1">
      <c r="A189" s="488" t="s">
        <v>656</v>
      </c>
    </row>
    <row r="190" s="575" customFormat="1" ht="13.5" customHeight="1">
      <c r="A190" s="575" t="s">
        <v>203</v>
      </c>
    </row>
    <row r="191" ht="13.5" customHeight="1">
      <c r="A191" s="575" t="s">
        <v>203</v>
      </c>
    </row>
    <row r="192" ht="13.5" customHeight="1">
      <c r="A192" s="575" t="s">
        <v>203</v>
      </c>
    </row>
    <row r="193" ht="13.5" customHeight="1">
      <c r="A193" s="575" t="s">
        <v>203</v>
      </c>
    </row>
    <row r="194" ht="13.5" customHeight="1">
      <c r="A194" s="575" t="s">
        <v>203</v>
      </c>
    </row>
    <row r="195" ht="13.5" customHeight="1">
      <c r="A195" s="575" t="s">
        <v>203</v>
      </c>
    </row>
    <row r="196" ht="13.5" customHeight="1">
      <c r="A196" s="575" t="s">
        <v>203</v>
      </c>
    </row>
    <row r="197" ht="13.5" customHeight="1">
      <c r="A197" s="12" t="s">
        <v>644</v>
      </c>
    </row>
    <row r="198" ht="13.5" customHeight="1">
      <c r="A198" s="488" t="s">
        <v>1166</v>
      </c>
    </row>
    <row r="199" ht="13.5" customHeight="1">
      <c r="A199" s="12" t="s">
        <v>645</v>
      </c>
    </row>
    <row r="200" ht="13.5" customHeight="1">
      <c r="A200" s="12" t="s">
        <v>973</v>
      </c>
    </row>
    <row r="201" ht="13.5" customHeight="1">
      <c r="A201" s="12" t="s">
        <v>646</v>
      </c>
    </row>
    <row r="202" ht="13.5" customHeight="1">
      <c r="A202" s="12" t="s">
        <v>647</v>
      </c>
    </row>
    <row r="203" ht="13.5" customHeight="1">
      <c r="A203" s="12" t="s">
        <v>648</v>
      </c>
    </row>
    <row r="204" ht="13.5" customHeight="1">
      <c r="A204" s="12" t="s">
        <v>649</v>
      </c>
    </row>
    <row r="205" ht="13.5" customHeight="1">
      <c r="A205" s="575" t="s">
        <v>64</v>
      </c>
    </row>
    <row r="206" ht="13.5" customHeight="1">
      <c r="A206" s="574" t="s">
        <v>975</v>
      </c>
    </row>
    <row r="207" ht="13.5" customHeight="1">
      <c r="A207" s="575" t="s">
        <v>974</v>
      </c>
    </row>
    <row r="208" ht="13.5" customHeight="1">
      <c r="A208" s="575" t="s">
        <v>976</v>
      </c>
    </row>
    <row r="209" ht="13.5" customHeight="1">
      <c r="A209" s="575" t="s">
        <v>65</v>
      </c>
    </row>
    <row r="210" ht="13.5" customHeight="1">
      <c r="A210" s="575" t="s">
        <v>978</v>
      </c>
    </row>
    <row r="211" ht="13.5" customHeight="1">
      <c r="A211" s="575" t="s">
        <v>979</v>
      </c>
    </row>
    <row r="212" ht="13.5" customHeight="1">
      <c r="A212" s="575" t="s">
        <v>977</v>
      </c>
    </row>
    <row r="213" ht="13.5" customHeight="1">
      <c r="A213" s="574" t="s">
        <v>60</v>
      </c>
    </row>
    <row r="214" ht="13.5" customHeight="1">
      <c r="A214" s="575" t="s">
        <v>61</v>
      </c>
    </row>
    <row r="215" ht="13.5" customHeight="1">
      <c r="A215" s="575" t="s">
        <v>59</v>
      </c>
    </row>
    <row r="216" ht="13.5" customHeight="1">
      <c r="A216" s="575" t="s">
        <v>62</v>
      </c>
    </row>
    <row r="217" ht="13.5" customHeight="1">
      <c r="A217" s="575" t="s">
        <v>63</v>
      </c>
    </row>
    <row r="218" ht="13.5" customHeight="1">
      <c r="A218" s="12" t="s">
        <v>650</v>
      </c>
    </row>
    <row r="219" ht="13.5" customHeight="1">
      <c r="A219" s="488" t="s">
        <v>1167</v>
      </c>
    </row>
    <row r="220" ht="13.5" customHeight="1">
      <c r="A220" s="12" t="s">
        <v>651</v>
      </c>
    </row>
    <row r="221" ht="13.5" customHeight="1">
      <c r="A221" s="12" t="s">
        <v>652</v>
      </c>
    </row>
    <row r="222" ht="13.5" customHeight="1">
      <c r="A222" s="12" t="s">
        <v>653</v>
      </c>
    </row>
    <row r="223" ht="13.5" customHeight="1">
      <c r="A223" s="12" t="s">
        <v>198</v>
      </c>
    </row>
    <row r="224" ht="13.5" customHeight="1">
      <c r="A224" s="12" t="s">
        <v>654</v>
      </c>
    </row>
    <row r="225" ht="13.5" customHeight="1">
      <c r="A225" s="12" t="s">
        <v>854</v>
      </c>
    </row>
    <row r="226" ht="13.5" customHeight="1">
      <c r="A226" s="12" t="s">
        <v>855</v>
      </c>
    </row>
    <row r="227" ht="13.5" customHeight="1">
      <c r="A227" s="12" t="s">
        <v>655</v>
      </c>
    </row>
    <row r="228" ht="13.5" customHeight="1">
      <c r="A228" s="12" t="s">
        <v>669</v>
      </c>
    </row>
    <row r="229" ht="13.5" customHeight="1">
      <c r="A229" s="12" t="s">
        <v>856</v>
      </c>
    </row>
    <row r="230" ht="13.5" customHeight="1">
      <c r="A230" s="12" t="s">
        <v>670</v>
      </c>
    </row>
    <row r="231" ht="13.5" customHeight="1">
      <c r="A231" s="12" t="s">
        <v>345</v>
      </c>
    </row>
    <row r="232" ht="13.5" customHeight="1">
      <c r="A232" s="488" t="s">
        <v>671</v>
      </c>
    </row>
    <row r="233" ht="13.5" customHeight="1">
      <c r="A233" s="12" t="s">
        <v>499</v>
      </c>
    </row>
    <row r="234" ht="13.5" customHeight="1">
      <c r="A234" s="488" t="s">
        <v>672</v>
      </c>
    </row>
    <row r="235" ht="13.5" customHeight="1">
      <c r="A235" s="12" t="s">
        <v>673</v>
      </c>
    </row>
    <row r="236" ht="13.5" customHeight="1">
      <c r="A236" s="488" t="s">
        <v>1372</v>
      </c>
    </row>
    <row r="237" ht="13.5" customHeight="1">
      <c r="A237" s="12" t="s">
        <v>1373</v>
      </c>
    </row>
    <row r="238" ht="13.5" customHeight="1">
      <c r="A238" s="12" t="s">
        <v>1374</v>
      </c>
    </row>
    <row r="239" ht="13.5" customHeight="1">
      <c r="A239" s="488" t="s">
        <v>1375</v>
      </c>
    </row>
    <row r="240" ht="13.5" customHeight="1">
      <c r="A240" s="12" t="s">
        <v>1376</v>
      </c>
    </row>
    <row r="241" ht="13.5" customHeight="1">
      <c r="A241" s="12" t="s">
        <v>1377</v>
      </c>
    </row>
    <row r="242" ht="13.5" customHeight="1">
      <c r="A242" s="12" t="s">
        <v>1378</v>
      </c>
    </row>
    <row r="243" ht="13.5" customHeight="1">
      <c r="A243" s="12" t="s">
        <v>1379</v>
      </c>
    </row>
    <row r="244" ht="13.5" customHeight="1">
      <c r="A244" s="12" t="s">
        <v>590</v>
      </c>
    </row>
    <row r="245" ht="13.5" customHeight="1">
      <c r="A245" s="12" t="s">
        <v>591</v>
      </c>
    </row>
    <row r="246" ht="13.5" customHeight="1">
      <c r="A246" s="12" t="s">
        <v>592</v>
      </c>
    </row>
    <row r="247" ht="13.5" customHeight="1">
      <c r="A247" s="12" t="s">
        <v>593</v>
      </c>
    </row>
    <row r="248" ht="13.5" customHeight="1">
      <c r="A248" s="12" t="s">
        <v>594</v>
      </c>
    </row>
    <row r="249" ht="13.5" customHeight="1">
      <c r="A249" s="12" t="s">
        <v>595</v>
      </c>
    </row>
    <row r="250" ht="13.5" customHeight="1">
      <c r="A250" s="12" t="s">
        <v>596</v>
      </c>
    </row>
    <row r="251" ht="13.5" customHeight="1">
      <c r="A251" s="12" t="s">
        <v>597</v>
      </c>
    </row>
    <row r="252" ht="13.5" customHeight="1">
      <c r="A252" s="12" t="s">
        <v>598</v>
      </c>
    </row>
    <row r="253" ht="13.5" customHeight="1">
      <c r="A253" s="12" t="s">
        <v>599</v>
      </c>
    </row>
    <row r="254" ht="13.5" customHeight="1">
      <c r="A254" s="12" t="s">
        <v>600</v>
      </c>
    </row>
    <row r="255" ht="13.5" customHeight="1">
      <c r="A255" s="12" t="s">
        <v>601</v>
      </c>
    </row>
    <row r="256" ht="13.5" customHeight="1">
      <c r="A256" s="12" t="s">
        <v>602</v>
      </c>
    </row>
    <row r="257" ht="13.5" customHeight="1">
      <c r="A257" s="12" t="s">
        <v>603</v>
      </c>
    </row>
    <row r="258" ht="13.5" customHeight="1">
      <c r="A258" s="12" t="s">
        <v>604</v>
      </c>
    </row>
    <row r="259" ht="13.5" customHeight="1">
      <c r="A259" s="12" t="s">
        <v>605</v>
      </c>
    </row>
    <row r="260" ht="13.5" customHeight="1">
      <c r="A260" s="12" t="s">
        <v>603</v>
      </c>
    </row>
    <row r="261" ht="13.5" customHeight="1">
      <c r="A261" s="12" t="s">
        <v>606</v>
      </c>
    </row>
    <row r="262" ht="13.5" customHeight="1">
      <c r="A262" s="12" t="s">
        <v>607</v>
      </c>
    </row>
    <row r="263" ht="13.5" customHeight="1">
      <c r="A263" s="12" t="s">
        <v>603</v>
      </c>
    </row>
    <row r="264" ht="13.5" customHeight="1">
      <c r="A264" s="12" t="s">
        <v>608</v>
      </c>
    </row>
    <row r="265" ht="13.5" customHeight="1">
      <c r="A265" s="12" t="s">
        <v>1403</v>
      </c>
    </row>
    <row r="266" ht="13.5" customHeight="1">
      <c r="A266" s="12" t="s">
        <v>1404</v>
      </c>
    </row>
    <row r="267" ht="13.5" customHeight="1">
      <c r="A267" s="12" t="s">
        <v>1405</v>
      </c>
    </row>
    <row r="268" ht="13.5" customHeight="1">
      <c r="A268" s="12" t="s">
        <v>1406</v>
      </c>
    </row>
    <row r="269" ht="13.5" customHeight="1">
      <c r="A269" s="12" t="s">
        <v>1407</v>
      </c>
    </row>
    <row r="270" ht="13.5" customHeight="1">
      <c r="A270" s="12" t="s">
        <v>1408</v>
      </c>
    </row>
    <row r="271" ht="13.5" customHeight="1">
      <c r="A271" s="12" t="s">
        <v>1409</v>
      </c>
    </row>
    <row r="272" ht="13.5" customHeight="1">
      <c r="A272" s="12" t="s">
        <v>1410</v>
      </c>
    </row>
    <row r="273" ht="13.5" customHeight="1">
      <c r="A273" s="12" t="s">
        <v>1425</v>
      </c>
    </row>
    <row r="274" ht="13.5" customHeight="1">
      <c r="A274" s="12" t="s">
        <v>1426</v>
      </c>
    </row>
    <row r="275" ht="13.5" customHeight="1">
      <c r="A275" s="12" t="s">
        <v>1427</v>
      </c>
    </row>
    <row r="276" ht="13.5" customHeight="1">
      <c r="A276" s="12" t="s">
        <v>1428</v>
      </c>
    </row>
    <row r="277" ht="13.5" customHeight="1">
      <c r="A277" s="12" t="s">
        <v>1429</v>
      </c>
    </row>
    <row r="278" ht="13.5" customHeight="1">
      <c r="A278" s="12" t="s">
        <v>1430</v>
      </c>
    </row>
    <row r="279" ht="13.5" customHeight="1">
      <c r="A279" s="12" t="s">
        <v>1431</v>
      </c>
    </row>
    <row r="280" ht="13.5" customHeight="1">
      <c r="A280" s="12" t="s">
        <v>753</v>
      </c>
    </row>
    <row r="281" ht="13.5" customHeight="1">
      <c r="A281" s="12" t="s">
        <v>754</v>
      </c>
    </row>
    <row r="282" ht="13.5" customHeight="1">
      <c r="A282" s="12" t="s">
        <v>1431</v>
      </c>
    </row>
    <row r="283" ht="13.5" customHeight="1">
      <c r="A283" s="12" t="s">
        <v>755</v>
      </c>
    </row>
    <row r="284" ht="13.5" customHeight="1">
      <c r="A284" s="12" t="s">
        <v>756</v>
      </c>
    </row>
    <row r="285" ht="13.5" customHeight="1">
      <c r="A285" s="12" t="s">
        <v>1431</v>
      </c>
    </row>
    <row r="286" ht="13.5" customHeight="1">
      <c r="A286" s="12" t="s">
        <v>757</v>
      </c>
    </row>
    <row r="287" ht="13.5" customHeight="1">
      <c r="A287" s="12" t="s">
        <v>758</v>
      </c>
    </row>
    <row r="288" ht="13.5" customHeight="1">
      <c r="A288" s="12" t="s">
        <v>759</v>
      </c>
    </row>
    <row r="289" ht="13.5" customHeight="1">
      <c r="A289" s="12" t="s">
        <v>1405</v>
      </c>
    </row>
    <row r="290" ht="13.5" customHeight="1">
      <c r="A290" s="12" t="s">
        <v>760</v>
      </c>
    </row>
    <row r="291" ht="13.5" customHeight="1">
      <c r="A291" s="12" t="s">
        <v>1407</v>
      </c>
    </row>
    <row r="292" ht="13.5" customHeight="1">
      <c r="A292" s="12" t="s">
        <v>761</v>
      </c>
    </row>
    <row r="293" ht="13.5" customHeight="1">
      <c r="A293" s="12" t="s">
        <v>1409</v>
      </c>
    </row>
    <row r="294" ht="13.5" customHeight="1">
      <c r="A294" s="12" t="s">
        <v>762</v>
      </c>
    </row>
    <row r="295" ht="13.5" customHeight="1">
      <c r="A295" s="12" t="s">
        <v>1425</v>
      </c>
    </row>
    <row r="296" ht="13.5" customHeight="1">
      <c r="A296" s="12" t="s">
        <v>763</v>
      </c>
    </row>
    <row r="297" ht="13.5" customHeight="1">
      <c r="A297" s="12" t="s">
        <v>764</v>
      </c>
    </row>
    <row r="298" ht="13.5" customHeight="1">
      <c r="A298" s="12" t="s">
        <v>765</v>
      </c>
    </row>
    <row r="299" ht="13.5" customHeight="1">
      <c r="A299" s="12" t="s">
        <v>766</v>
      </c>
    </row>
    <row r="300" ht="13.5" customHeight="1">
      <c r="A300" s="12" t="s">
        <v>767</v>
      </c>
    </row>
    <row r="301" ht="13.5" customHeight="1">
      <c r="A301" s="12" t="s">
        <v>768</v>
      </c>
    </row>
    <row r="302" ht="13.5" customHeight="1">
      <c r="A302" s="12" t="s">
        <v>766</v>
      </c>
    </row>
    <row r="303" ht="13.5" customHeight="1">
      <c r="A303" s="12" t="s">
        <v>769</v>
      </c>
    </row>
    <row r="304" ht="13.5" customHeight="1">
      <c r="A304" s="12" t="s">
        <v>770</v>
      </c>
    </row>
    <row r="305" ht="13.5" customHeight="1">
      <c r="A305" s="12" t="s">
        <v>771</v>
      </c>
    </row>
    <row r="306" ht="13.5" customHeight="1">
      <c r="A306" s="12" t="s">
        <v>772</v>
      </c>
    </row>
    <row r="307" ht="13.5" customHeight="1">
      <c r="A307" s="12" t="s">
        <v>773</v>
      </c>
    </row>
    <row r="308" ht="13.5" customHeight="1">
      <c r="A308" s="12" t="s">
        <v>774</v>
      </c>
    </row>
    <row r="309" ht="13.5" customHeight="1">
      <c r="A309" s="12" t="s">
        <v>857</v>
      </c>
    </row>
    <row r="310" ht="13.5" customHeight="1">
      <c r="A310" s="12" t="s">
        <v>775</v>
      </c>
    </row>
    <row r="311" ht="13.5" customHeight="1">
      <c r="A311" s="12" t="s">
        <v>858</v>
      </c>
    </row>
    <row r="312" ht="13.5" customHeight="1">
      <c r="A312" s="12" t="s">
        <v>776</v>
      </c>
    </row>
    <row r="313" ht="13.5" customHeight="1">
      <c r="A313" s="12" t="s">
        <v>859</v>
      </c>
    </row>
    <row r="314" ht="13.5" customHeight="1">
      <c r="A314" s="12" t="s">
        <v>777</v>
      </c>
    </row>
    <row r="315" ht="13.5" customHeight="1">
      <c r="A315" s="12" t="s">
        <v>669</v>
      </c>
    </row>
    <row r="316" ht="13.5" customHeight="1">
      <c r="A316" s="12" t="s">
        <v>95</v>
      </c>
    </row>
    <row r="317" ht="13.5" customHeight="1">
      <c r="A317" s="12" t="s">
        <v>778</v>
      </c>
    </row>
    <row r="318" ht="13.5" customHeight="1">
      <c r="A318" s="12" t="s">
        <v>779</v>
      </c>
    </row>
    <row r="319" ht="13.5" customHeight="1">
      <c r="A319" s="12" t="s">
        <v>780</v>
      </c>
    </row>
    <row r="320" ht="13.5" customHeight="1">
      <c r="A320" s="12" t="s">
        <v>1451</v>
      </c>
    </row>
    <row r="321" ht="13.5" customHeight="1">
      <c r="A321" s="12" t="s">
        <v>1452</v>
      </c>
    </row>
    <row r="322" ht="13.5" customHeight="1">
      <c r="A322" s="12" t="s">
        <v>1453</v>
      </c>
    </row>
    <row r="323" s="575" customFormat="1" ht="13.5" customHeight="1">
      <c r="A323" s="575" t="s">
        <v>199</v>
      </c>
    </row>
    <row r="324" s="575" customFormat="1" ht="13.5" customHeight="1">
      <c r="A324" s="575" t="s">
        <v>661</v>
      </c>
    </row>
    <row r="325" ht="13.5" customHeight="1">
      <c r="A325" s="575" t="s">
        <v>200</v>
      </c>
    </row>
    <row r="326" ht="13.5" customHeight="1">
      <c r="A326" s="575" t="s">
        <v>201</v>
      </c>
    </row>
    <row r="328" ht="13.5" customHeight="1">
      <c r="A328" s="488"/>
    </row>
    <row r="340" ht="13.5" customHeight="1">
      <c r="A340" s="488"/>
    </row>
    <row r="381" ht="13.5" customHeight="1">
      <c r="D381" s="128"/>
    </row>
    <row r="449" ht="13.5" customHeight="1">
      <c r="D449" s="128"/>
    </row>
    <row r="450" ht="13.5" customHeight="1">
      <c r="D450" s="128"/>
    </row>
    <row r="451" ht="13.5" customHeight="1">
      <c r="D451" s="128"/>
    </row>
    <row r="452" ht="13.5" customHeight="1">
      <c r="D452" s="128"/>
    </row>
    <row r="453" ht="13.5" customHeight="1">
      <c r="D453" s="128"/>
    </row>
    <row r="454" ht="13.5" customHeight="1">
      <c r="D454" s="128"/>
    </row>
    <row r="455" ht="13.5" customHeight="1">
      <c r="D455" s="128"/>
    </row>
    <row r="456" ht="13.5" customHeight="1">
      <c r="D456" s="128"/>
    </row>
    <row r="457" ht="13.5" customHeight="1">
      <c r="D457" s="128"/>
    </row>
    <row r="458" ht="13.5" customHeight="1">
      <c r="D458" s="128"/>
    </row>
    <row r="459" ht="13.5" customHeight="1">
      <c r="D459" s="128"/>
    </row>
    <row r="460" ht="13.5" customHeight="1">
      <c r="D460" s="128"/>
    </row>
    <row r="461" ht="13.5" customHeight="1">
      <c r="D461" s="128"/>
    </row>
    <row r="462" ht="13.5" customHeight="1">
      <c r="D462" s="128"/>
    </row>
    <row r="463" ht="13.5" customHeight="1">
      <c r="D463" s="128"/>
    </row>
    <row r="464" ht="13.5" customHeight="1">
      <c r="D464" s="128"/>
    </row>
    <row r="465" ht="13.5" customHeight="1">
      <c r="D465" s="128"/>
    </row>
    <row r="466" ht="13.5" customHeight="1">
      <c r="D466" s="128"/>
    </row>
    <row r="473" ht="13.5" customHeight="1">
      <c r="C473" s="128"/>
    </row>
    <row r="476" ht="13.5" customHeight="1">
      <c r="D476" s="128"/>
    </row>
    <row r="477" ht="13.5" customHeight="1">
      <c r="D477" s="128"/>
    </row>
    <row r="478" ht="13.5" customHeight="1">
      <c r="D478" s="128"/>
    </row>
    <row r="479" ht="13.5" customHeight="1">
      <c r="D479" s="128"/>
    </row>
    <row r="480" ht="13.5" customHeight="1">
      <c r="D480" s="128"/>
    </row>
    <row r="481" ht="13.5" customHeight="1">
      <c r="D481" s="128"/>
    </row>
    <row r="482" ht="13.5" customHeight="1">
      <c r="D482" s="128"/>
    </row>
    <row r="483" ht="13.5" customHeight="1">
      <c r="D483" s="128"/>
    </row>
    <row r="484" ht="13.5" customHeight="1">
      <c r="D484" s="128"/>
    </row>
    <row r="485" ht="13.5" customHeight="1">
      <c r="D485" s="128"/>
    </row>
    <row r="486" ht="13.5" customHeight="1">
      <c r="D486" s="128"/>
    </row>
    <row r="487" ht="13.5" customHeight="1">
      <c r="D487" s="128"/>
    </row>
    <row r="488" ht="13.5" customHeight="1">
      <c r="D488" s="128"/>
    </row>
    <row r="489" ht="13.5" customHeight="1">
      <c r="D489" s="128"/>
    </row>
  </sheetData>
  <sheetProtection password="C7C4" sheet="1" objects="1" scenarios="1"/>
  <printOptions/>
  <pageMargins left="0.7874015748031497" right="0.7874015748031497" top="0.984251968503937" bottom="0.984251968503937" header="0.5118110236220472" footer="0.5118110236220472"/>
  <pageSetup firstPageNumber="14" useFirstPageNumber="1"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codeName="Sheet12">
    <tabColor indexed="34"/>
  </sheetPr>
  <dimension ref="A1:AG268"/>
  <sheetViews>
    <sheetView view="pageBreakPreview" zoomScaleSheetLayoutView="100" workbookViewId="0" topLeftCell="A208">
      <selection activeCell="H221" sqref="H221:T232"/>
    </sheetView>
  </sheetViews>
  <sheetFormatPr defaultColWidth="9.00390625" defaultRowHeight="13.5" customHeight="1"/>
  <cols>
    <col min="1" max="16384" width="2.625" style="126" customWidth="1"/>
  </cols>
  <sheetData>
    <row r="1" spans="1:33" s="491" customFormat="1" ht="17.25">
      <c r="A1" s="489" t="s">
        <v>587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row>
    <row r="2" spans="1:33" ht="13.5" customHeight="1">
      <c r="A2" s="490"/>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132" t="s">
        <v>782</v>
      </c>
      <c r="AF2" s="490"/>
      <c r="AG2" s="490"/>
    </row>
    <row r="3" spans="1:33" ht="13.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32" t="s">
        <v>1229</v>
      </c>
      <c r="AF3" s="132"/>
      <c r="AG3" s="125"/>
    </row>
    <row r="4" spans="1:33" ht="13.5" customHeight="1">
      <c r="A4" s="125" t="s">
        <v>875</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32"/>
      <c r="AG4" s="125"/>
    </row>
    <row r="5" spans="1:33" ht="13.5" customHeight="1">
      <c r="A5" s="125" t="s">
        <v>588</v>
      </c>
      <c r="B5" s="125"/>
      <c r="C5" s="125"/>
      <c r="D5" s="125"/>
      <c r="E5" s="125"/>
      <c r="F5" s="125"/>
      <c r="G5" s="125"/>
      <c r="H5" s="125"/>
      <c r="I5" s="125"/>
      <c r="J5" s="125"/>
      <c r="K5" s="125"/>
      <c r="L5" s="125"/>
      <c r="M5" s="125"/>
      <c r="N5" s="125"/>
      <c r="O5" s="135"/>
      <c r="P5" s="135"/>
      <c r="Q5" s="135"/>
      <c r="R5" s="135"/>
      <c r="S5" s="135"/>
      <c r="T5" s="135"/>
      <c r="U5" s="135"/>
      <c r="V5" s="135"/>
      <c r="W5" s="135"/>
      <c r="X5" s="135"/>
      <c r="Y5" s="135"/>
      <c r="Z5" s="135"/>
      <c r="AA5" s="135"/>
      <c r="AB5" s="135"/>
      <c r="AC5" s="135"/>
      <c r="AD5" s="135"/>
      <c r="AE5" s="135"/>
      <c r="AF5" s="135"/>
      <c r="AG5" s="135"/>
    </row>
    <row r="6" spans="1:33" ht="13.5" customHeight="1">
      <c r="A6" s="125" t="s">
        <v>589</v>
      </c>
      <c r="B6" s="125"/>
      <c r="C6" s="125"/>
      <c r="D6" s="125"/>
      <c r="E6" s="125"/>
      <c r="F6" s="125"/>
      <c r="G6" s="125"/>
      <c r="H6" s="125"/>
      <c r="I6" s="125"/>
      <c r="J6" s="125"/>
      <c r="K6" s="125"/>
      <c r="L6" s="125"/>
      <c r="M6" s="125"/>
      <c r="N6" s="125"/>
      <c r="O6" s="135"/>
      <c r="P6" s="135"/>
      <c r="Q6" s="135"/>
      <c r="R6" s="135"/>
      <c r="S6" s="135"/>
      <c r="T6" s="135"/>
      <c r="U6" s="135"/>
      <c r="V6" s="135"/>
      <c r="W6" s="135"/>
      <c r="X6" s="135"/>
      <c r="Y6" s="135"/>
      <c r="Z6" s="135"/>
      <c r="AA6" s="135"/>
      <c r="AB6" s="135"/>
      <c r="AC6" s="135"/>
      <c r="AD6" s="135"/>
      <c r="AE6" s="135"/>
      <c r="AF6" s="135"/>
      <c r="AG6" s="135"/>
    </row>
    <row r="7" spans="1:33" ht="13.5" customHeight="1">
      <c r="A7" s="125" t="s">
        <v>871</v>
      </c>
      <c r="B7" s="125"/>
      <c r="C7" s="125"/>
      <c r="D7" s="125"/>
      <c r="E7" s="125"/>
      <c r="F7" s="125"/>
      <c r="G7" s="125"/>
      <c r="H7" s="125"/>
      <c r="I7" s="125"/>
      <c r="J7" s="125"/>
      <c r="K7" s="125"/>
      <c r="L7" s="125"/>
      <c r="M7" s="125"/>
      <c r="N7" s="125"/>
      <c r="O7" s="135"/>
      <c r="P7" s="135"/>
      <c r="Q7" s="135"/>
      <c r="R7" s="135"/>
      <c r="S7" s="135"/>
      <c r="T7" s="135"/>
      <c r="U7" s="135"/>
      <c r="V7" s="135"/>
      <c r="W7" s="135"/>
      <c r="X7" s="135"/>
      <c r="Y7" s="135"/>
      <c r="Z7" s="135"/>
      <c r="AA7" s="135"/>
      <c r="AB7" s="135"/>
      <c r="AC7" s="135"/>
      <c r="AD7" s="135"/>
      <c r="AE7" s="135"/>
      <c r="AF7" s="135"/>
      <c r="AG7" s="135"/>
    </row>
    <row r="8" spans="1:33" ht="13.5" customHeight="1">
      <c r="A8" s="125" t="s">
        <v>872</v>
      </c>
      <c r="B8" s="125"/>
      <c r="C8" s="125"/>
      <c r="D8" s="125"/>
      <c r="E8" s="125"/>
      <c r="F8" s="125"/>
      <c r="G8" s="125"/>
      <c r="H8" s="125"/>
      <c r="I8" s="125"/>
      <c r="J8" s="125"/>
      <c r="K8" s="125"/>
      <c r="L8" s="125"/>
      <c r="M8" s="125"/>
      <c r="N8" s="125"/>
      <c r="O8" s="135"/>
      <c r="P8" s="135"/>
      <c r="Q8" s="135"/>
      <c r="R8" s="135"/>
      <c r="S8" s="135"/>
      <c r="T8" s="135"/>
      <c r="U8" s="135"/>
      <c r="V8" s="135"/>
      <c r="W8" s="135"/>
      <c r="X8" s="135"/>
      <c r="Y8" s="135"/>
      <c r="Z8" s="135"/>
      <c r="AA8" s="135"/>
      <c r="AB8" s="135"/>
      <c r="AC8" s="135"/>
      <c r="AD8" s="135"/>
      <c r="AE8" s="135"/>
      <c r="AF8" s="135"/>
      <c r="AG8" s="135"/>
    </row>
    <row r="9" spans="1:33" ht="13.5" customHeight="1">
      <c r="A9" s="125" t="s">
        <v>873</v>
      </c>
      <c r="B9" s="125"/>
      <c r="C9" s="125"/>
      <c r="D9" s="125"/>
      <c r="E9" s="125"/>
      <c r="F9" s="125"/>
      <c r="G9" s="125"/>
      <c r="H9" s="125"/>
      <c r="I9" s="125"/>
      <c r="J9" s="125"/>
      <c r="K9" s="125"/>
      <c r="L9" s="125"/>
      <c r="M9" s="125"/>
      <c r="N9" s="125"/>
      <c r="O9" s="135"/>
      <c r="P9" s="135"/>
      <c r="Q9" s="135"/>
      <c r="R9" s="135"/>
      <c r="S9" s="135"/>
      <c r="T9" s="135"/>
      <c r="U9" s="135"/>
      <c r="V9" s="135"/>
      <c r="W9" s="135"/>
      <c r="X9" s="135"/>
      <c r="Y9" s="135"/>
      <c r="Z9" s="135"/>
      <c r="AA9" s="135"/>
      <c r="AB9" s="135"/>
      <c r="AC9" s="135"/>
      <c r="AD9" s="135"/>
      <c r="AE9" s="135"/>
      <c r="AF9" s="135"/>
      <c r="AG9" s="135"/>
    </row>
    <row r="10" spans="1:14" ht="13.5" customHeight="1">
      <c r="A10" s="125" t="s">
        <v>874</v>
      </c>
      <c r="B10" s="125"/>
      <c r="C10" s="125"/>
      <c r="D10" s="125"/>
      <c r="E10" s="125"/>
      <c r="F10" s="125"/>
      <c r="G10" s="125"/>
      <c r="H10" s="125"/>
      <c r="I10" s="125"/>
      <c r="J10" s="125"/>
      <c r="K10" s="125"/>
      <c r="L10" s="125"/>
      <c r="M10" s="125"/>
      <c r="N10" s="125"/>
    </row>
    <row r="11" spans="1:14" ht="13.5" customHeight="1">
      <c r="A11" s="125" t="s">
        <v>914</v>
      </c>
      <c r="B11" s="125"/>
      <c r="C11" s="125"/>
      <c r="D11" s="125"/>
      <c r="E11" s="125"/>
      <c r="F11" s="125"/>
      <c r="G11" s="125"/>
      <c r="H11" s="125"/>
      <c r="I11" s="125"/>
      <c r="J11" s="125"/>
      <c r="K11" s="125"/>
      <c r="L11" s="125"/>
      <c r="M11" s="125"/>
      <c r="N11" s="125"/>
    </row>
    <row r="12" spans="1:14" ht="13.5" customHeight="1">
      <c r="A12" s="576" t="s">
        <v>841</v>
      </c>
      <c r="B12" s="125"/>
      <c r="C12" s="125"/>
      <c r="D12" s="125"/>
      <c r="E12" s="125"/>
      <c r="F12" s="125"/>
      <c r="G12" s="125"/>
      <c r="H12" s="125"/>
      <c r="I12" s="125"/>
      <c r="J12" s="125"/>
      <c r="K12" s="125"/>
      <c r="L12" s="125"/>
      <c r="M12" s="125"/>
      <c r="N12" s="125"/>
    </row>
    <row r="13" spans="1:14" ht="13.5" customHeight="1">
      <c r="A13" s="576" t="s">
        <v>842</v>
      </c>
      <c r="B13" s="125"/>
      <c r="C13" s="125"/>
      <c r="D13" s="125"/>
      <c r="E13" s="125"/>
      <c r="F13" s="125"/>
      <c r="G13" s="125"/>
      <c r="H13" s="125"/>
      <c r="I13" s="125"/>
      <c r="J13" s="125"/>
      <c r="K13" s="125"/>
      <c r="L13" s="125"/>
      <c r="M13" s="125"/>
      <c r="N13" s="125"/>
    </row>
    <row r="14" spans="1:4" ht="13.5" customHeight="1">
      <c r="A14" s="11" t="s">
        <v>1501</v>
      </c>
      <c r="C14" s="134"/>
      <c r="D14" s="125"/>
    </row>
    <row r="15" spans="1:4" ht="13.5" customHeight="1">
      <c r="A15" s="492" t="s">
        <v>1502</v>
      </c>
      <c r="C15" s="134"/>
      <c r="D15" s="125"/>
    </row>
    <row r="16" spans="1:4" ht="13.5" customHeight="1">
      <c r="A16" s="11" t="s">
        <v>1503</v>
      </c>
      <c r="C16" s="134"/>
      <c r="D16" s="125"/>
    </row>
    <row r="17" spans="1:4" ht="13.5" customHeight="1">
      <c r="A17" s="11" t="s">
        <v>1504</v>
      </c>
      <c r="C17" s="134"/>
      <c r="D17" s="125"/>
    </row>
    <row r="18" spans="1:4" ht="13.5" customHeight="1">
      <c r="A18" s="11" t="s">
        <v>1505</v>
      </c>
      <c r="C18" s="134"/>
      <c r="D18" s="125"/>
    </row>
    <row r="19" spans="1:4" ht="13.5" customHeight="1">
      <c r="A19" s="11" t="s">
        <v>1506</v>
      </c>
      <c r="C19" s="134"/>
      <c r="D19" s="125"/>
    </row>
    <row r="20" spans="1:4" ht="13.5" customHeight="1">
      <c r="A20" s="492" t="s">
        <v>1507</v>
      </c>
      <c r="C20" s="134"/>
      <c r="D20" s="125"/>
    </row>
    <row r="21" spans="1:4" ht="13.5" customHeight="1">
      <c r="A21" s="11" t="s">
        <v>1508</v>
      </c>
      <c r="C21" s="134"/>
      <c r="D21" s="125"/>
    </row>
    <row r="22" spans="1:3" ht="13.5" customHeight="1">
      <c r="A22" s="493" t="s">
        <v>1509</v>
      </c>
      <c r="C22" s="127"/>
    </row>
    <row r="23" spans="1:4" ht="13.5" customHeight="1">
      <c r="A23" s="11" t="s">
        <v>783</v>
      </c>
      <c r="C23" s="127"/>
      <c r="D23" s="125"/>
    </row>
    <row r="24" spans="1:3" ht="13.5" customHeight="1">
      <c r="A24" s="125" t="s">
        <v>1363</v>
      </c>
      <c r="C24" s="127"/>
    </row>
    <row r="25" spans="1:4" ht="13.5" customHeight="1">
      <c r="A25" s="125" t="s">
        <v>1364</v>
      </c>
      <c r="C25" s="127"/>
      <c r="D25" s="125"/>
    </row>
    <row r="26" spans="1:4" ht="13.5" customHeight="1">
      <c r="A26" s="125" t="s">
        <v>1510</v>
      </c>
      <c r="C26" s="128"/>
      <c r="D26" s="125"/>
    </row>
    <row r="27" spans="1:4" ht="13.5" customHeight="1">
      <c r="A27" s="125" t="s">
        <v>1511</v>
      </c>
      <c r="C27" s="128"/>
      <c r="D27" s="125"/>
    </row>
    <row r="28" spans="1:3" s="125" customFormat="1" ht="13.5" customHeight="1">
      <c r="A28" s="125" t="s">
        <v>1512</v>
      </c>
      <c r="C28" s="128"/>
    </row>
    <row r="29" spans="1:3" s="125" customFormat="1" ht="13.5" customHeight="1">
      <c r="A29" s="493" t="s">
        <v>1513</v>
      </c>
      <c r="C29" s="128"/>
    </row>
    <row r="30" spans="1:3" s="125" customFormat="1" ht="13.5" customHeight="1">
      <c r="A30" s="125" t="s">
        <v>1514</v>
      </c>
      <c r="C30" s="128"/>
    </row>
    <row r="31" spans="1:3" s="125" customFormat="1" ht="13.5" customHeight="1">
      <c r="A31" s="125" t="s">
        <v>1515</v>
      </c>
      <c r="C31" s="128"/>
    </row>
    <row r="32" spans="1:3" s="125" customFormat="1" ht="13.5" customHeight="1">
      <c r="A32" s="125" t="s">
        <v>1516</v>
      </c>
      <c r="C32" s="128"/>
    </row>
    <row r="33" spans="1:3" s="125" customFormat="1" ht="13.5" customHeight="1">
      <c r="A33" s="125" t="s">
        <v>741</v>
      </c>
      <c r="C33" s="128"/>
    </row>
    <row r="34" spans="1:3" s="125" customFormat="1" ht="13.5" customHeight="1">
      <c r="A34" s="125" t="s">
        <v>742</v>
      </c>
      <c r="C34" s="128"/>
    </row>
    <row r="35" spans="1:3" s="125" customFormat="1" ht="13.5" customHeight="1">
      <c r="A35" s="125" t="s">
        <v>1380</v>
      </c>
      <c r="C35" s="128"/>
    </row>
    <row r="36" spans="1:3" ht="13.5" customHeight="1">
      <c r="A36" s="125" t="s">
        <v>1381</v>
      </c>
      <c r="C36" s="127"/>
    </row>
    <row r="37" spans="1:4" ht="13.5" customHeight="1">
      <c r="A37" s="125" t="s">
        <v>1382</v>
      </c>
      <c r="C37" s="127"/>
      <c r="D37" s="125"/>
    </row>
    <row r="38" spans="1:4" ht="13.5" customHeight="1">
      <c r="A38" s="125" t="s">
        <v>1365</v>
      </c>
      <c r="C38" s="127"/>
      <c r="D38" s="125"/>
    </row>
    <row r="39" spans="1:4" ht="13.5" customHeight="1">
      <c r="A39" s="125" t="s">
        <v>1383</v>
      </c>
      <c r="C39" s="127"/>
      <c r="D39" s="125"/>
    </row>
    <row r="40" spans="1:4" ht="13.5" customHeight="1">
      <c r="A40" s="493" t="s">
        <v>1384</v>
      </c>
      <c r="C40" s="127"/>
      <c r="D40" s="125"/>
    </row>
    <row r="41" spans="1:3" s="125" customFormat="1" ht="13.5" customHeight="1">
      <c r="A41" s="125" t="s">
        <v>844</v>
      </c>
      <c r="C41" s="128"/>
    </row>
    <row r="42" spans="1:3" s="125" customFormat="1" ht="13.5" customHeight="1">
      <c r="A42" s="125" t="s">
        <v>1385</v>
      </c>
      <c r="C42" s="128"/>
    </row>
    <row r="43" spans="1:3" s="125" customFormat="1" ht="13.5" customHeight="1">
      <c r="A43" s="125" t="s">
        <v>1386</v>
      </c>
      <c r="C43" s="128"/>
    </row>
    <row r="44" spans="1:3" s="125" customFormat="1" ht="13.5" customHeight="1">
      <c r="A44" s="125" t="s">
        <v>1387</v>
      </c>
      <c r="C44" s="128"/>
    </row>
    <row r="45" spans="1:3" s="125" customFormat="1" ht="13.5" customHeight="1">
      <c r="A45" s="125" t="s">
        <v>1388</v>
      </c>
      <c r="C45" s="128"/>
    </row>
    <row r="46" spans="1:3" s="125" customFormat="1" ht="13.5" customHeight="1">
      <c r="A46" s="125" t="s">
        <v>843</v>
      </c>
      <c r="C46" s="128"/>
    </row>
    <row r="47" spans="1:3" s="125" customFormat="1" ht="13.5" customHeight="1">
      <c r="A47" s="125" t="s">
        <v>1389</v>
      </c>
      <c r="C47" s="128"/>
    </row>
    <row r="48" spans="1:3" s="125" customFormat="1" ht="13.5" customHeight="1">
      <c r="A48" s="493" t="s">
        <v>1390</v>
      </c>
      <c r="C48" s="128"/>
    </row>
    <row r="49" spans="1:3" s="125" customFormat="1" ht="13.5" customHeight="1">
      <c r="A49" s="125" t="s">
        <v>845</v>
      </c>
      <c r="C49" s="128"/>
    </row>
    <row r="50" spans="1:3" s="125" customFormat="1" ht="13.5" customHeight="1">
      <c r="A50" s="125" t="s">
        <v>1391</v>
      </c>
      <c r="C50" s="128"/>
    </row>
    <row r="51" spans="1:3" s="125" customFormat="1" ht="13.5" customHeight="1">
      <c r="A51" s="125" t="s">
        <v>1392</v>
      </c>
      <c r="C51" s="128"/>
    </row>
    <row r="52" spans="1:3" s="125" customFormat="1" ht="13.5" customHeight="1">
      <c r="A52" s="125" t="s">
        <v>1393</v>
      </c>
      <c r="C52" s="128"/>
    </row>
    <row r="53" spans="1:3" s="125" customFormat="1" ht="13.5" customHeight="1">
      <c r="A53" s="125" t="s">
        <v>843</v>
      </c>
      <c r="C53" s="128"/>
    </row>
    <row r="54" spans="1:3" s="125" customFormat="1" ht="13.5" customHeight="1">
      <c r="A54" s="125" t="s">
        <v>1394</v>
      </c>
      <c r="C54" s="128"/>
    </row>
    <row r="55" spans="1:3" s="125" customFormat="1" ht="13.5" customHeight="1">
      <c r="A55" s="493" t="s">
        <v>1395</v>
      </c>
      <c r="C55" s="128"/>
    </row>
    <row r="56" spans="1:3" s="125" customFormat="1" ht="13.5" customHeight="1">
      <c r="A56" s="125" t="s">
        <v>1396</v>
      </c>
      <c r="C56" s="128"/>
    </row>
    <row r="57" spans="1:3" s="125" customFormat="1" ht="13.5" customHeight="1">
      <c r="A57" s="125" t="s">
        <v>1370</v>
      </c>
      <c r="C57" s="128"/>
    </row>
    <row r="58" spans="1:3" s="125" customFormat="1" ht="13.5" customHeight="1">
      <c r="A58" s="125" t="s">
        <v>1397</v>
      </c>
      <c r="C58" s="128"/>
    </row>
    <row r="59" spans="1:3" s="125" customFormat="1" ht="13.5" customHeight="1">
      <c r="A59" s="125" t="s">
        <v>293</v>
      </c>
      <c r="C59" s="128"/>
    </row>
    <row r="60" spans="1:3" s="125" customFormat="1" ht="13.5" customHeight="1">
      <c r="A60" s="125" t="s">
        <v>294</v>
      </c>
      <c r="C60" s="128"/>
    </row>
    <row r="61" spans="1:3" s="125" customFormat="1" ht="13.5" customHeight="1">
      <c r="A61" s="125" t="s">
        <v>1398</v>
      </c>
      <c r="C61" s="128"/>
    </row>
    <row r="62" spans="1:3" s="125" customFormat="1" ht="13.5" customHeight="1">
      <c r="A62" s="125" t="s">
        <v>1399</v>
      </c>
      <c r="C62" s="128"/>
    </row>
    <row r="63" spans="1:3" s="125" customFormat="1" ht="13.5" customHeight="1">
      <c r="A63" s="125" t="s">
        <v>1400</v>
      </c>
      <c r="C63" s="128"/>
    </row>
    <row r="64" spans="1:3" s="125" customFormat="1" ht="13.5" customHeight="1">
      <c r="A64" s="125" t="s">
        <v>1440</v>
      </c>
      <c r="C64" s="128"/>
    </row>
    <row r="65" spans="1:3" s="125" customFormat="1" ht="13.5" customHeight="1">
      <c r="A65" s="125" t="s">
        <v>1401</v>
      </c>
      <c r="C65" s="128"/>
    </row>
    <row r="66" spans="1:3" s="125" customFormat="1" ht="13.5" customHeight="1">
      <c r="A66" s="125" t="s">
        <v>295</v>
      </c>
      <c r="C66" s="128"/>
    </row>
    <row r="67" spans="1:3" s="125" customFormat="1" ht="13.5" customHeight="1">
      <c r="A67" s="125" t="s">
        <v>296</v>
      </c>
      <c r="C67" s="128"/>
    </row>
    <row r="68" spans="1:3" s="125" customFormat="1" ht="13.5" customHeight="1">
      <c r="A68" s="125" t="s">
        <v>1402</v>
      </c>
      <c r="C68" s="128"/>
    </row>
    <row r="69" spans="1:3" s="125" customFormat="1" ht="13.5" customHeight="1">
      <c r="A69" s="125" t="s">
        <v>743</v>
      </c>
      <c r="C69" s="128"/>
    </row>
    <row r="70" spans="1:3" s="125" customFormat="1" ht="13.5" customHeight="1">
      <c r="A70" s="125" t="s">
        <v>744</v>
      </c>
      <c r="C70" s="128"/>
    </row>
    <row r="71" spans="1:3" s="125" customFormat="1" ht="13.5" customHeight="1">
      <c r="A71" s="493" t="s">
        <v>863</v>
      </c>
      <c r="C71" s="128"/>
    </row>
    <row r="72" spans="1:3" s="125" customFormat="1" ht="13.5" customHeight="1">
      <c r="A72" s="125" t="s">
        <v>864</v>
      </c>
      <c r="C72" s="128"/>
    </row>
    <row r="73" spans="1:3" s="125" customFormat="1" ht="13.5" customHeight="1">
      <c r="A73" s="493" t="s">
        <v>865</v>
      </c>
      <c r="C73" s="128"/>
    </row>
    <row r="74" spans="1:3" s="125" customFormat="1" ht="13.5" customHeight="1">
      <c r="A74" s="125" t="s">
        <v>866</v>
      </c>
      <c r="C74" s="128"/>
    </row>
    <row r="75" spans="1:3" s="125" customFormat="1" ht="13.5" customHeight="1">
      <c r="A75" s="125" t="s">
        <v>1371</v>
      </c>
      <c r="C75" s="128"/>
    </row>
    <row r="76" spans="1:3" s="125" customFormat="1" ht="13.5" customHeight="1">
      <c r="A76" s="125" t="s">
        <v>580</v>
      </c>
      <c r="C76" s="128"/>
    </row>
    <row r="77" spans="1:3" s="125" customFormat="1" ht="13.5" customHeight="1">
      <c r="A77" s="125" t="s">
        <v>867</v>
      </c>
      <c r="C77" s="128"/>
    </row>
    <row r="78" spans="1:3" s="125" customFormat="1" ht="13.5" customHeight="1">
      <c r="A78" s="493" t="s">
        <v>868</v>
      </c>
      <c r="C78" s="128"/>
    </row>
    <row r="79" spans="1:3" s="125" customFormat="1" ht="13.5" customHeight="1">
      <c r="A79" s="125" t="s">
        <v>869</v>
      </c>
      <c r="C79" s="128"/>
    </row>
    <row r="80" spans="1:3" s="125" customFormat="1" ht="13.5" customHeight="1">
      <c r="A80" s="125" t="s">
        <v>1450</v>
      </c>
      <c r="C80" s="128"/>
    </row>
    <row r="81" spans="1:3" s="125" customFormat="1" ht="13.5" customHeight="1">
      <c r="A81" s="493" t="s">
        <v>674</v>
      </c>
      <c r="C81" s="128"/>
    </row>
    <row r="82" spans="1:3" s="125" customFormat="1" ht="13.5" customHeight="1">
      <c r="A82" s="125" t="s">
        <v>675</v>
      </c>
      <c r="C82" s="128"/>
    </row>
    <row r="83" spans="1:3" s="125" customFormat="1" ht="13.5" customHeight="1">
      <c r="A83" s="125" t="s">
        <v>676</v>
      </c>
      <c r="C83" s="128"/>
    </row>
    <row r="84" spans="1:3" s="125" customFormat="1" ht="13.5" customHeight="1">
      <c r="A84" s="493" t="s">
        <v>1457</v>
      </c>
      <c r="C84" s="128"/>
    </row>
    <row r="85" spans="1:3" s="125" customFormat="1" ht="13.5" customHeight="1">
      <c r="A85" s="125" t="s">
        <v>1458</v>
      </c>
      <c r="C85" s="128"/>
    </row>
    <row r="86" spans="1:3" s="125" customFormat="1" ht="13.5" customHeight="1">
      <c r="A86" s="125" t="s">
        <v>1459</v>
      </c>
      <c r="C86" s="128"/>
    </row>
    <row r="87" spans="1:3" s="125" customFormat="1" ht="13.5" customHeight="1">
      <c r="A87" s="125" t="s">
        <v>1460</v>
      </c>
      <c r="C87" s="128"/>
    </row>
    <row r="88" spans="1:3" s="125" customFormat="1" ht="13.5" customHeight="1">
      <c r="A88" s="125" t="s">
        <v>1461</v>
      </c>
      <c r="C88" s="128"/>
    </row>
    <row r="89" spans="1:3" s="125" customFormat="1" ht="13.5" customHeight="1">
      <c r="A89" s="493" t="s">
        <v>1462</v>
      </c>
      <c r="C89" s="128"/>
    </row>
    <row r="90" spans="1:3" s="125" customFormat="1" ht="13.5" customHeight="1">
      <c r="A90" s="125" t="s">
        <v>1463</v>
      </c>
      <c r="C90" s="128"/>
    </row>
    <row r="91" spans="1:3" s="125" customFormat="1" ht="13.5" customHeight="1">
      <c r="A91" s="125" t="s">
        <v>1464</v>
      </c>
      <c r="C91" s="128"/>
    </row>
    <row r="92" spans="1:3" s="125" customFormat="1" ht="13.5" customHeight="1">
      <c r="A92" s="493" t="s">
        <v>1465</v>
      </c>
      <c r="C92" s="128"/>
    </row>
    <row r="93" spans="1:3" s="125" customFormat="1" ht="13.5" customHeight="1">
      <c r="A93" s="125" t="s">
        <v>1466</v>
      </c>
      <c r="C93" s="128"/>
    </row>
    <row r="94" spans="1:3" s="125" customFormat="1" ht="13.5" customHeight="1">
      <c r="A94" s="125" t="s">
        <v>1467</v>
      </c>
      <c r="C94" s="128"/>
    </row>
    <row r="95" spans="1:3" s="125" customFormat="1" ht="13.5" customHeight="1">
      <c r="A95" s="493" t="s">
        <v>1469</v>
      </c>
      <c r="C95" s="128"/>
    </row>
    <row r="96" spans="1:3" s="125" customFormat="1" ht="13.5" customHeight="1">
      <c r="A96" s="125" t="s">
        <v>1468</v>
      </c>
      <c r="C96" s="128"/>
    </row>
    <row r="97" spans="1:3" s="125" customFormat="1" ht="13.5" customHeight="1">
      <c r="A97" s="125" t="s">
        <v>1470</v>
      </c>
      <c r="C97" s="128"/>
    </row>
    <row r="98" spans="1:3" s="125" customFormat="1" ht="13.5" customHeight="1">
      <c r="A98" s="125" t="s">
        <v>1471</v>
      </c>
      <c r="C98" s="128"/>
    </row>
    <row r="99" spans="1:3" s="125" customFormat="1" ht="13.5" customHeight="1">
      <c r="A99" s="125" t="s">
        <v>581</v>
      </c>
      <c r="C99" s="128"/>
    </row>
    <row r="100" spans="1:3" s="125" customFormat="1" ht="13.5" customHeight="1">
      <c r="A100" s="125" t="s">
        <v>1490</v>
      </c>
      <c r="C100" s="128"/>
    </row>
    <row r="101" spans="1:3" s="125" customFormat="1" ht="13.5" customHeight="1">
      <c r="A101" s="493" t="s">
        <v>1491</v>
      </c>
      <c r="C101" s="128"/>
    </row>
    <row r="102" spans="1:3" s="125" customFormat="1" ht="13.5" customHeight="1">
      <c r="A102" s="125" t="s">
        <v>1492</v>
      </c>
      <c r="C102" s="128"/>
    </row>
    <row r="103" spans="1:3" s="125" customFormat="1" ht="13.5" customHeight="1">
      <c r="A103" s="125" t="s">
        <v>1493</v>
      </c>
      <c r="C103" s="128"/>
    </row>
    <row r="104" spans="1:3" s="125" customFormat="1" ht="13.5" customHeight="1">
      <c r="A104" s="493" t="s">
        <v>1494</v>
      </c>
      <c r="C104" s="128"/>
    </row>
    <row r="105" spans="1:3" s="125" customFormat="1" ht="13.5" customHeight="1">
      <c r="A105" s="125" t="s">
        <v>1495</v>
      </c>
      <c r="C105" s="128"/>
    </row>
    <row r="106" spans="1:3" s="125" customFormat="1" ht="13.5" customHeight="1">
      <c r="A106" s="493" t="s">
        <v>1496</v>
      </c>
      <c r="C106" s="128"/>
    </row>
    <row r="107" s="125" customFormat="1" ht="13.5" customHeight="1">
      <c r="A107" s="125" t="s">
        <v>677</v>
      </c>
    </row>
    <row r="108" s="125" customFormat="1" ht="13.5" customHeight="1">
      <c r="A108" s="125" t="s">
        <v>131</v>
      </c>
    </row>
    <row r="109" s="125" customFormat="1" ht="13.5" customHeight="1">
      <c r="A109" s="493" t="s">
        <v>1497</v>
      </c>
    </row>
    <row r="110" s="125" customFormat="1" ht="13.5" customHeight="1">
      <c r="A110" s="125" t="s">
        <v>1498</v>
      </c>
    </row>
    <row r="111" s="576" customFormat="1" ht="13.5" customHeight="1">
      <c r="A111" s="576" t="s">
        <v>611</v>
      </c>
    </row>
    <row r="112" s="576" customFormat="1" ht="13.5" customHeight="1">
      <c r="A112" s="576" t="s">
        <v>611</v>
      </c>
    </row>
    <row r="113" s="576" customFormat="1" ht="13.5" customHeight="1">
      <c r="A113" s="576" t="s">
        <v>611</v>
      </c>
    </row>
    <row r="114" s="576" customFormat="1" ht="13.5" customHeight="1">
      <c r="A114" s="576" t="s">
        <v>611</v>
      </c>
    </row>
    <row r="115" s="576" customFormat="1" ht="13.5" customHeight="1">
      <c r="A115" s="576" t="s">
        <v>912</v>
      </c>
    </row>
    <row r="116" s="576" customFormat="1" ht="13.5" customHeight="1">
      <c r="A116" s="579" t="s">
        <v>610</v>
      </c>
    </row>
    <row r="117" s="576" customFormat="1" ht="13.5" customHeight="1">
      <c r="A117" s="576" t="s">
        <v>609</v>
      </c>
    </row>
    <row r="118" spans="1:3" s="576" customFormat="1" ht="13.5" customHeight="1">
      <c r="A118" s="579" t="s">
        <v>612</v>
      </c>
      <c r="C118" s="578"/>
    </row>
    <row r="119" spans="1:3" s="576" customFormat="1" ht="13.5" customHeight="1">
      <c r="A119" s="576" t="s">
        <v>613</v>
      </c>
      <c r="C119" s="578"/>
    </row>
    <row r="120" spans="1:3" s="576" customFormat="1" ht="13.5" customHeight="1">
      <c r="A120" s="576" t="s">
        <v>614</v>
      </c>
      <c r="C120" s="578"/>
    </row>
    <row r="121" s="576" customFormat="1" ht="13.5" customHeight="1">
      <c r="A121" s="125" t="s">
        <v>913</v>
      </c>
    </row>
    <row r="122" s="576" customFormat="1" ht="13.5" customHeight="1">
      <c r="A122" s="493" t="s">
        <v>616</v>
      </c>
    </row>
    <row r="123" s="576" customFormat="1" ht="13.5" customHeight="1">
      <c r="A123" s="125" t="s">
        <v>615</v>
      </c>
    </row>
    <row r="124" s="576" customFormat="1" ht="13.5" customHeight="1">
      <c r="A124" s="576" t="s">
        <v>617</v>
      </c>
    </row>
    <row r="125" s="576" customFormat="1" ht="13.5" customHeight="1">
      <c r="A125" s="577" t="s">
        <v>618</v>
      </c>
    </row>
    <row r="126" s="576" customFormat="1" ht="13.5" customHeight="1">
      <c r="A126" s="576" t="s">
        <v>619</v>
      </c>
    </row>
    <row r="127" s="576" customFormat="1" ht="13.5" customHeight="1">
      <c r="A127" s="576" t="s">
        <v>620</v>
      </c>
    </row>
    <row r="128" s="576" customFormat="1" ht="13.5" customHeight="1">
      <c r="A128" s="576" t="s">
        <v>611</v>
      </c>
    </row>
    <row r="129" s="576" customFormat="1" ht="13.5" customHeight="1">
      <c r="A129" s="576" t="s">
        <v>611</v>
      </c>
    </row>
    <row r="130" s="125" customFormat="1" ht="13.5" customHeight="1">
      <c r="A130" s="576" t="s">
        <v>611</v>
      </c>
    </row>
    <row r="131" s="129" customFormat="1" ht="13.5" customHeight="1">
      <c r="A131" s="129" t="s">
        <v>623</v>
      </c>
    </row>
    <row r="132" s="129" customFormat="1" ht="13.5" customHeight="1">
      <c r="A132" s="129" t="s">
        <v>582</v>
      </c>
    </row>
    <row r="133" spans="1:33" s="129" customFormat="1" ht="13.5" customHeight="1">
      <c r="A133" s="131" t="s">
        <v>621</v>
      </c>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row>
    <row r="134" spans="1:33" s="129" customFormat="1" ht="13.5" customHeight="1">
      <c r="A134" s="131" t="s">
        <v>622</v>
      </c>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row>
    <row r="135" spans="1:33" s="129" customFormat="1" ht="13.5" customHeight="1">
      <c r="A135" s="131" t="s">
        <v>900</v>
      </c>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row>
    <row r="136" s="129" customFormat="1" ht="13.5" customHeight="1">
      <c r="A136" s="129" t="s">
        <v>70</v>
      </c>
    </row>
    <row r="137" s="129" customFormat="1" ht="13.5" customHeight="1">
      <c r="A137" s="130" t="s">
        <v>901</v>
      </c>
    </row>
    <row r="138" s="129" customFormat="1" ht="13.5" customHeight="1">
      <c r="A138" s="129" t="s">
        <v>583</v>
      </c>
    </row>
    <row r="139" s="129" customFormat="1" ht="13.5" customHeight="1">
      <c r="A139" s="129" t="s">
        <v>902</v>
      </c>
    </row>
    <row r="140" s="129" customFormat="1" ht="13.5" customHeight="1">
      <c r="A140" s="129" t="s">
        <v>903</v>
      </c>
    </row>
    <row r="141" s="129" customFormat="1" ht="13.5" customHeight="1">
      <c r="A141" s="129" t="s">
        <v>904</v>
      </c>
    </row>
    <row r="142" s="129" customFormat="1" ht="13.5" customHeight="1">
      <c r="A142" s="129" t="s">
        <v>584</v>
      </c>
    </row>
    <row r="143" s="129" customFormat="1" ht="13.5" customHeight="1">
      <c r="A143" s="129" t="s">
        <v>905</v>
      </c>
    </row>
    <row r="144" s="129" customFormat="1" ht="13.5" customHeight="1">
      <c r="A144" s="129" t="s">
        <v>585</v>
      </c>
    </row>
    <row r="145" s="129" customFormat="1" ht="13.5" customHeight="1">
      <c r="A145" s="129" t="s">
        <v>906</v>
      </c>
    </row>
    <row r="146" spans="1:21" s="129" customFormat="1" ht="13.5" customHeight="1">
      <c r="A146" s="130" t="s">
        <v>586</v>
      </c>
      <c r="H146" s="133"/>
      <c r="U146" s="133"/>
    </row>
    <row r="147" spans="1:21" s="129" customFormat="1" ht="13.5" customHeight="1">
      <c r="A147" s="130" t="s">
        <v>916</v>
      </c>
      <c r="H147" s="133"/>
      <c r="U147" s="133"/>
    </row>
    <row r="148" spans="1:21" s="129" customFormat="1" ht="13.5" customHeight="1">
      <c r="A148" s="130" t="s">
        <v>915</v>
      </c>
      <c r="H148" s="133"/>
      <c r="U148" s="133"/>
    </row>
    <row r="149" spans="1:21" s="581" customFormat="1" ht="13.5" customHeight="1">
      <c r="A149" s="580" t="s">
        <v>1412</v>
      </c>
      <c r="H149" s="582"/>
      <c r="U149" s="582"/>
    </row>
    <row r="150" spans="1:21" s="581" customFormat="1" ht="13.5" customHeight="1">
      <c r="A150" s="580" t="s">
        <v>1411</v>
      </c>
      <c r="H150" s="582"/>
      <c r="U150" s="582"/>
    </row>
    <row r="151" spans="1:21" s="581" customFormat="1" ht="13.5" customHeight="1">
      <c r="A151" s="580" t="s">
        <v>1413</v>
      </c>
      <c r="H151" s="582"/>
      <c r="U151" s="582"/>
    </row>
    <row r="152" spans="1:21" s="581" customFormat="1" ht="13.5" customHeight="1">
      <c r="A152" s="580" t="s">
        <v>1414</v>
      </c>
      <c r="H152" s="582"/>
      <c r="U152" s="582"/>
    </row>
    <row r="153" s="129" customFormat="1" ht="13.5" customHeight="1">
      <c r="A153" s="494" t="s">
        <v>907</v>
      </c>
    </row>
    <row r="154" s="129" customFormat="1" ht="13.5" customHeight="1">
      <c r="A154" s="129" t="s">
        <v>1415</v>
      </c>
    </row>
    <row r="155" spans="1:33" s="129" customFormat="1" ht="13.5" customHeight="1">
      <c r="A155" s="993" t="s">
        <v>507</v>
      </c>
      <c r="B155" s="993"/>
      <c r="C155" s="993"/>
      <c r="D155" s="993"/>
      <c r="E155" s="993"/>
      <c r="F155" s="993"/>
      <c r="G155" s="993"/>
      <c r="H155" s="993"/>
      <c r="I155" s="993"/>
      <c r="J155" s="993"/>
      <c r="K155" s="993"/>
      <c r="L155" s="993"/>
      <c r="M155" s="993"/>
      <c r="N155" s="993"/>
      <c r="O155" s="993"/>
      <c r="P155" s="993"/>
      <c r="Q155" s="993"/>
      <c r="R155" s="993"/>
      <c r="S155" s="993"/>
      <c r="T155" s="993"/>
      <c r="U155" s="993" t="s">
        <v>1017</v>
      </c>
      <c r="V155" s="993"/>
      <c r="W155" s="993"/>
      <c r="X155" s="993"/>
      <c r="Y155" s="993"/>
      <c r="Z155" s="993"/>
      <c r="AA155" s="993"/>
      <c r="AB155" s="993"/>
      <c r="AC155" s="993"/>
      <c r="AD155" s="993"/>
      <c r="AE155" s="993"/>
      <c r="AF155" s="993"/>
      <c r="AG155" s="993"/>
    </row>
    <row r="156" spans="1:33" s="129" customFormat="1" ht="13.5" customHeight="1">
      <c r="A156" s="1510" t="s">
        <v>908</v>
      </c>
      <c r="B156" s="1510"/>
      <c r="C156" s="1510"/>
      <c r="D156" s="1510"/>
      <c r="E156" s="1510"/>
      <c r="F156" s="1510"/>
      <c r="G156" s="1510"/>
      <c r="H156" s="1510"/>
      <c r="I156" s="1510"/>
      <c r="J156" s="1510"/>
      <c r="K156" s="1510"/>
      <c r="L156" s="1510"/>
      <c r="M156" s="1510"/>
      <c r="N156" s="1510"/>
      <c r="O156" s="1510"/>
      <c r="P156" s="1510"/>
      <c r="Q156" s="1510"/>
      <c r="R156" s="1510"/>
      <c r="S156" s="1510"/>
      <c r="T156" s="1510"/>
      <c r="U156" s="1510" t="s">
        <v>1445</v>
      </c>
      <c r="V156" s="1510"/>
      <c r="W156" s="1510"/>
      <c r="X156" s="1510"/>
      <c r="Y156" s="1510"/>
      <c r="Z156" s="1510"/>
      <c r="AA156" s="1510"/>
      <c r="AB156" s="1510"/>
      <c r="AC156" s="1510"/>
      <c r="AD156" s="1510"/>
      <c r="AE156" s="1510"/>
      <c r="AF156" s="1510"/>
      <c r="AG156" s="1510"/>
    </row>
    <row r="157" spans="1:33" s="129" customFormat="1" ht="13.5" customHeight="1">
      <c r="A157" s="1510"/>
      <c r="B157" s="1510"/>
      <c r="C157" s="1510"/>
      <c r="D157" s="1510"/>
      <c r="E157" s="1510"/>
      <c r="F157" s="1510"/>
      <c r="G157" s="1510"/>
      <c r="H157" s="1510"/>
      <c r="I157" s="1510"/>
      <c r="J157" s="1510"/>
      <c r="K157" s="1510"/>
      <c r="L157" s="1510"/>
      <c r="M157" s="1510"/>
      <c r="N157" s="1510"/>
      <c r="O157" s="1510"/>
      <c r="P157" s="1510"/>
      <c r="Q157" s="1510"/>
      <c r="R157" s="1510"/>
      <c r="S157" s="1510"/>
      <c r="T157" s="1510"/>
      <c r="U157" s="1510"/>
      <c r="V157" s="1510"/>
      <c r="W157" s="1510"/>
      <c r="X157" s="1510"/>
      <c r="Y157" s="1510"/>
      <c r="Z157" s="1510"/>
      <c r="AA157" s="1510"/>
      <c r="AB157" s="1510"/>
      <c r="AC157" s="1510"/>
      <c r="AD157" s="1510"/>
      <c r="AE157" s="1510"/>
      <c r="AF157" s="1510"/>
      <c r="AG157" s="1510"/>
    </row>
    <row r="158" spans="1:33" s="129" customFormat="1" ht="13.5" customHeight="1">
      <c r="A158" s="1510"/>
      <c r="B158" s="1510"/>
      <c r="C158" s="1510"/>
      <c r="D158" s="1510"/>
      <c r="E158" s="1510"/>
      <c r="F158" s="1510"/>
      <c r="G158" s="1510"/>
      <c r="H158" s="1510"/>
      <c r="I158" s="1510"/>
      <c r="J158" s="1510"/>
      <c r="K158" s="1510"/>
      <c r="L158" s="1510"/>
      <c r="M158" s="1510"/>
      <c r="N158" s="1510"/>
      <c r="O158" s="1510"/>
      <c r="P158" s="1510"/>
      <c r="Q158" s="1510"/>
      <c r="R158" s="1510"/>
      <c r="S158" s="1510"/>
      <c r="T158" s="1510"/>
      <c r="U158" s="1510" t="s">
        <v>1416</v>
      </c>
      <c r="V158" s="1510"/>
      <c r="W158" s="1510"/>
      <c r="X158" s="1510"/>
      <c r="Y158" s="1510"/>
      <c r="Z158" s="1510"/>
      <c r="AA158" s="1510"/>
      <c r="AB158" s="1510"/>
      <c r="AC158" s="1510"/>
      <c r="AD158" s="1510"/>
      <c r="AE158" s="1510"/>
      <c r="AF158" s="1510"/>
      <c r="AG158" s="1510"/>
    </row>
    <row r="159" spans="1:33" s="129" customFormat="1" ht="13.5" customHeight="1">
      <c r="A159" s="1510"/>
      <c r="B159" s="1510"/>
      <c r="C159" s="1510"/>
      <c r="D159" s="1510"/>
      <c r="E159" s="1510"/>
      <c r="F159" s="1510"/>
      <c r="G159" s="1510"/>
      <c r="H159" s="1510"/>
      <c r="I159" s="1510"/>
      <c r="J159" s="1510"/>
      <c r="K159" s="1510"/>
      <c r="L159" s="1510"/>
      <c r="M159" s="1510"/>
      <c r="N159" s="1510"/>
      <c r="O159" s="1510"/>
      <c r="P159" s="1510"/>
      <c r="Q159" s="1510"/>
      <c r="R159" s="1510"/>
      <c r="S159" s="1510"/>
      <c r="T159" s="1510"/>
      <c r="U159" s="1510"/>
      <c r="V159" s="1510"/>
      <c r="W159" s="1510"/>
      <c r="X159" s="1510"/>
      <c r="Y159" s="1510"/>
      <c r="Z159" s="1510"/>
      <c r="AA159" s="1510"/>
      <c r="AB159" s="1510"/>
      <c r="AC159" s="1510"/>
      <c r="AD159" s="1510"/>
      <c r="AE159" s="1510"/>
      <c r="AF159" s="1510"/>
      <c r="AG159" s="1510"/>
    </row>
    <row r="160" spans="1:33" s="129" customFormat="1" ht="13.5" customHeight="1">
      <c r="A160" s="1510"/>
      <c r="B160" s="1510"/>
      <c r="C160" s="1510"/>
      <c r="D160" s="1510"/>
      <c r="E160" s="1510"/>
      <c r="F160" s="1510"/>
      <c r="G160" s="1510"/>
      <c r="H160" s="1510"/>
      <c r="I160" s="1510"/>
      <c r="J160" s="1510"/>
      <c r="K160" s="1510"/>
      <c r="L160" s="1510"/>
      <c r="M160" s="1510"/>
      <c r="N160" s="1510"/>
      <c r="O160" s="1510"/>
      <c r="P160" s="1510"/>
      <c r="Q160" s="1510"/>
      <c r="R160" s="1510"/>
      <c r="S160" s="1510"/>
      <c r="T160" s="1510"/>
      <c r="U160" s="1510" t="s">
        <v>1417</v>
      </c>
      <c r="V160" s="1510"/>
      <c r="W160" s="1510"/>
      <c r="X160" s="1510"/>
      <c r="Y160" s="1510"/>
      <c r="Z160" s="1510"/>
      <c r="AA160" s="1510"/>
      <c r="AB160" s="1510"/>
      <c r="AC160" s="1510"/>
      <c r="AD160" s="1510"/>
      <c r="AE160" s="1510"/>
      <c r="AF160" s="1510"/>
      <c r="AG160" s="1510"/>
    </row>
    <row r="161" spans="1:33" s="129" customFormat="1" ht="13.5" customHeight="1">
      <c r="A161" s="1510"/>
      <c r="B161" s="1510"/>
      <c r="C161" s="1510"/>
      <c r="D161" s="1510"/>
      <c r="E161" s="1510"/>
      <c r="F161" s="1510"/>
      <c r="G161" s="1510"/>
      <c r="H161" s="1510"/>
      <c r="I161" s="1510"/>
      <c r="J161" s="1510"/>
      <c r="K161" s="1510"/>
      <c r="L161" s="1510"/>
      <c r="M161" s="1510"/>
      <c r="N161" s="1510"/>
      <c r="O161" s="1510"/>
      <c r="P161" s="1510"/>
      <c r="Q161" s="1510"/>
      <c r="R161" s="1510"/>
      <c r="S161" s="1510"/>
      <c r="T161" s="1510"/>
      <c r="U161" s="1510"/>
      <c r="V161" s="1510"/>
      <c r="W161" s="1510"/>
      <c r="X161" s="1510"/>
      <c r="Y161" s="1510"/>
      <c r="Z161" s="1510"/>
      <c r="AA161" s="1510"/>
      <c r="AB161" s="1510"/>
      <c r="AC161" s="1510"/>
      <c r="AD161" s="1510"/>
      <c r="AE161" s="1510"/>
      <c r="AF161" s="1510"/>
      <c r="AG161" s="1510"/>
    </row>
    <row r="162" spans="1:33" s="129" customFormat="1" ht="13.5" customHeight="1">
      <c r="A162" s="1510" t="s">
        <v>21</v>
      </c>
      <c r="B162" s="1510"/>
      <c r="C162" s="1510"/>
      <c r="D162" s="1510"/>
      <c r="E162" s="1510"/>
      <c r="F162" s="1510"/>
      <c r="G162" s="1510"/>
      <c r="H162" s="1510"/>
      <c r="I162" s="1510"/>
      <c r="J162" s="1510"/>
      <c r="K162" s="1510"/>
      <c r="L162" s="1510"/>
      <c r="M162" s="1510"/>
      <c r="N162" s="1510"/>
      <c r="O162" s="1510"/>
      <c r="P162" s="1510"/>
      <c r="Q162" s="1510"/>
      <c r="R162" s="1510"/>
      <c r="S162" s="1510"/>
      <c r="T162" s="1510"/>
      <c r="U162" s="1510" t="s">
        <v>22</v>
      </c>
      <c r="V162" s="1510"/>
      <c r="W162" s="1510"/>
      <c r="X162" s="1510"/>
      <c r="Y162" s="1510"/>
      <c r="Z162" s="1510"/>
      <c r="AA162" s="1510"/>
      <c r="AB162" s="1510"/>
      <c r="AC162" s="1510"/>
      <c r="AD162" s="1510"/>
      <c r="AE162" s="1510"/>
      <c r="AF162" s="1510"/>
      <c r="AG162" s="1510"/>
    </row>
    <row r="163" spans="1:33" s="129" customFormat="1" ht="13.5" customHeight="1">
      <c r="A163" s="1510"/>
      <c r="B163" s="1510"/>
      <c r="C163" s="1510"/>
      <c r="D163" s="1510"/>
      <c r="E163" s="1510"/>
      <c r="F163" s="1510"/>
      <c r="G163" s="1510"/>
      <c r="H163" s="1510"/>
      <c r="I163" s="1510"/>
      <c r="J163" s="1510"/>
      <c r="K163" s="1510"/>
      <c r="L163" s="1510"/>
      <c r="M163" s="1510"/>
      <c r="N163" s="1510"/>
      <c r="O163" s="1510"/>
      <c r="P163" s="1510"/>
      <c r="Q163" s="1510"/>
      <c r="R163" s="1510"/>
      <c r="S163" s="1510"/>
      <c r="T163" s="1510"/>
      <c r="U163" s="1510"/>
      <c r="V163" s="1510"/>
      <c r="W163" s="1510"/>
      <c r="X163" s="1510"/>
      <c r="Y163" s="1510"/>
      <c r="Z163" s="1510"/>
      <c r="AA163" s="1510"/>
      <c r="AB163" s="1510"/>
      <c r="AC163" s="1510"/>
      <c r="AD163" s="1510"/>
      <c r="AE163" s="1510"/>
      <c r="AF163" s="1510"/>
      <c r="AG163" s="1510"/>
    </row>
    <row r="164" s="129" customFormat="1" ht="13.5" customHeight="1">
      <c r="A164" s="129" t="s">
        <v>1443</v>
      </c>
    </row>
    <row r="165" s="129" customFormat="1" ht="13.5" customHeight="1">
      <c r="A165" s="129" t="s">
        <v>23</v>
      </c>
    </row>
    <row r="166" s="129" customFormat="1" ht="13.5" customHeight="1">
      <c r="A166" s="130" t="s">
        <v>1418</v>
      </c>
    </row>
    <row r="167" s="129" customFormat="1" ht="13.5" customHeight="1">
      <c r="A167" s="130" t="s">
        <v>1419</v>
      </c>
    </row>
    <row r="168" s="129" customFormat="1" ht="13.5" customHeight="1">
      <c r="A168" s="130" t="s">
        <v>1420</v>
      </c>
    </row>
    <row r="169" s="129" customFormat="1" ht="13.5" customHeight="1">
      <c r="A169" s="129" t="s">
        <v>1421</v>
      </c>
    </row>
    <row r="170" s="129" customFormat="1" ht="13.5" customHeight="1">
      <c r="A170" s="129" t="s">
        <v>181</v>
      </c>
    </row>
    <row r="171" s="129" customFormat="1" ht="13.5" customHeight="1">
      <c r="A171" s="129" t="s">
        <v>24</v>
      </c>
    </row>
    <row r="172" s="129" customFormat="1" ht="13.5" customHeight="1">
      <c r="A172" s="129" t="s">
        <v>25</v>
      </c>
    </row>
    <row r="173" s="129" customFormat="1" ht="13.5" customHeight="1">
      <c r="A173" s="129" t="s">
        <v>26</v>
      </c>
    </row>
    <row r="174" s="129" customFormat="1" ht="13.5" customHeight="1">
      <c r="A174" s="129" t="s">
        <v>27</v>
      </c>
    </row>
    <row r="175" s="129" customFormat="1" ht="13.5" customHeight="1">
      <c r="A175" s="129" t="s">
        <v>402</v>
      </c>
    </row>
    <row r="176" s="129" customFormat="1" ht="13.5" customHeight="1"/>
    <row r="177" s="129" customFormat="1" ht="13.5" customHeight="1">
      <c r="A177" s="494" t="s">
        <v>403</v>
      </c>
    </row>
    <row r="178" s="129" customFormat="1" ht="13.5" customHeight="1">
      <c r="A178" s="129" t="s">
        <v>1422</v>
      </c>
    </row>
    <row r="179" spans="1:33" s="129" customFormat="1" ht="13.5" customHeight="1">
      <c r="A179" s="993" t="s">
        <v>507</v>
      </c>
      <c r="B179" s="993"/>
      <c r="C179" s="993"/>
      <c r="D179" s="993"/>
      <c r="E179" s="993"/>
      <c r="F179" s="993"/>
      <c r="G179" s="993"/>
      <c r="H179" s="993" t="s">
        <v>1499</v>
      </c>
      <c r="I179" s="993"/>
      <c r="J179" s="993"/>
      <c r="K179" s="993"/>
      <c r="L179" s="993"/>
      <c r="M179" s="993"/>
      <c r="N179" s="993"/>
      <c r="O179" s="993"/>
      <c r="P179" s="993"/>
      <c r="Q179" s="993"/>
      <c r="R179" s="993"/>
      <c r="S179" s="993"/>
      <c r="T179" s="993"/>
      <c r="U179" s="993" t="s">
        <v>179</v>
      </c>
      <c r="V179" s="993"/>
      <c r="W179" s="993"/>
      <c r="X179" s="993"/>
      <c r="Y179" s="993"/>
      <c r="Z179" s="993"/>
      <c r="AA179" s="993"/>
      <c r="AB179" s="993"/>
      <c r="AC179" s="993"/>
      <c r="AD179" s="993"/>
      <c r="AE179" s="993"/>
      <c r="AF179" s="993"/>
      <c r="AG179" s="993"/>
    </row>
    <row r="180" spans="1:33" s="129" customFormat="1" ht="13.5" customHeight="1">
      <c r="A180" s="1510" t="s">
        <v>419</v>
      </c>
      <c r="B180" s="1510"/>
      <c r="C180" s="1510"/>
      <c r="D180" s="1510"/>
      <c r="E180" s="1510"/>
      <c r="F180" s="1510"/>
      <c r="G180" s="1510"/>
      <c r="H180" s="1510" t="s">
        <v>1423</v>
      </c>
      <c r="I180" s="1510"/>
      <c r="J180" s="1510"/>
      <c r="K180" s="1510"/>
      <c r="L180" s="1510"/>
      <c r="M180" s="1510"/>
      <c r="N180" s="1510"/>
      <c r="O180" s="1510"/>
      <c r="P180" s="1510"/>
      <c r="Q180" s="1510"/>
      <c r="R180" s="1510"/>
      <c r="S180" s="1510"/>
      <c r="T180" s="1510"/>
      <c r="U180" s="1511" t="s">
        <v>1424</v>
      </c>
      <c r="V180" s="1511"/>
      <c r="W180" s="1511"/>
      <c r="X180" s="1511"/>
      <c r="Y180" s="1511"/>
      <c r="Z180" s="1511"/>
      <c r="AA180" s="1511"/>
      <c r="AB180" s="1511"/>
      <c r="AC180" s="1511"/>
      <c r="AD180" s="1511"/>
      <c r="AE180" s="1511"/>
      <c r="AF180" s="1511"/>
      <c r="AG180" s="1511"/>
    </row>
    <row r="181" spans="1:33" s="129" customFormat="1" ht="13.5" customHeight="1">
      <c r="A181" s="1510"/>
      <c r="B181" s="1510"/>
      <c r="C181" s="1510"/>
      <c r="D181" s="1510"/>
      <c r="E181" s="1510"/>
      <c r="F181" s="1510"/>
      <c r="G181" s="1510"/>
      <c r="H181" s="1510"/>
      <c r="I181" s="1510"/>
      <c r="J181" s="1510"/>
      <c r="K181" s="1510"/>
      <c r="L181" s="1510"/>
      <c r="M181" s="1510"/>
      <c r="N181" s="1510"/>
      <c r="O181" s="1510"/>
      <c r="P181" s="1510"/>
      <c r="Q181" s="1510"/>
      <c r="R181" s="1510"/>
      <c r="S181" s="1510"/>
      <c r="T181" s="1510"/>
      <c r="U181" s="1511"/>
      <c r="V181" s="1511"/>
      <c r="W181" s="1511"/>
      <c r="X181" s="1511"/>
      <c r="Y181" s="1511"/>
      <c r="Z181" s="1511"/>
      <c r="AA181" s="1511"/>
      <c r="AB181" s="1511"/>
      <c r="AC181" s="1511"/>
      <c r="AD181" s="1511"/>
      <c r="AE181" s="1511"/>
      <c r="AF181" s="1511"/>
      <c r="AG181" s="1511"/>
    </row>
    <row r="182" spans="1:33" s="129" customFormat="1" ht="13.5" customHeight="1">
      <c r="A182" s="1510"/>
      <c r="B182" s="1510"/>
      <c r="C182" s="1510"/>
      <c r="D182" s="1510"/>
      <c r="E182" s="1510"/>
      <c r="F182" s="1510"/>
      <c r="G182" s="1510"/>
      <c r="H182" s="1510" t="s">
        <v>662</v>
      </c>
      <c r="I182" s="1510"/>
      <c r="J182" s="1510"/>
      <c r="K182" s="1510"/>
      <c r="L182" s="1510"/>
      <c r="M182" s="1510"/>
      <c r="N182" s="1510"/>
      <c r="O182" s="1510"/>
      <c r="P182" s="1510"/>
      <c r="Q182" s="1510"/>
      <c r="R182" s="1510"/>
      <c r="S182" s="1510"/>
      <c r="T182" s="1510"/>
      <c r="U182" s="1511" t="s">
        <v>664</v>
      </c>
      <c r="V182" s="1511"/>
      <c r="W182" s="1511"/>
      <c r="X182" s="1511"/>
      <c r="Y182" s="1511"/>
      <c r="Z182" s="1511"/>
      <c r="AA182" s="1511"/>
      <c r="AB182" s="1511"/>
      <c r="AC182" s="1511"/>
      <c r="AD182" s="1511"/>
      <c r="AE182" s="1511"/>
      <c r="AF182" s="1511"/>
      <c r="AG182" s="1511"/>
    </row>
    <row r="183" spans="1:33" s="129" customFormat="1" ht="13.5" customHeight="1">
      <c r="A183" s="1510"/>
      <c r="B183" s="1510"/>
      <c r="C183" s="1510"/>
      <c r="D183" s="1510"/>
      <c r="E183" s="1510"/>
      <c r="F183" s="1510"/>
      <c r="G183" s="1510"/>
      <c r="H183" s="1510"/>
      <c r="I183" s="1510"/>
      <c r="J183" s="1510"/>
      <c r="K183" s="1510"/>
      <c r="L183" s="1510"/>
      <c r="M183" s="1510"/>
      <c r="N183" s="1510"/>
      <c r="O183" s="1510"/>
      <c r="P183" s="1510"/>
      <c r="Q183" s="1510"/>
      <c r="R183" s="1510"/>
      <c r="S183" s="1510"/>
      <c r="T183" s="1510"/>
      <c r="U183" s="1511"/>
      <c r="V183" s="1511"/>
      <c r="W183" s="1511"/>
      <c r="X183" s="1511"/>
      <c r="Y183" s="1511"/>
      <c r="Z183" s="1511"/>
      <c r="AA183" s="1511"/>
      <c r="AB183" s="1511"/>
      <c r="AC183" s="1511"/>
      <c r="AD183" s="1511"/>
      <c r="AE183" s="1511"/>
      <c r="AF183" s="1511"/>
      <c r="AG183" s="1511"/>
    </row>
    <row r="184" spans="1:33" s="129" customFormat="1" ht="13.5" customHeight="1">
      <c r="A184" s="1510"/>
      <c r="B184" s="1510"/>
      <c r="C184" s="1510"/>
      <c r="D184" s="1510"/>
      <c r="E184" s="1510"/>
      <c r="F184" s="1510"/>
      <c r="G184" s="1510"/>
      <c r="H184" s="1511" t="s">
        <v>663</v>
      </c>
      <c r="I184" s="1511"/>
      <c r="J184" s="1511"/>
      <c r="K184" s="1511"/>
      <c r="L184" s="1511"/>
      <c r="M184" s="1511"/>
      <c r="N184" s="1511"/>
      <c r="O184" s="1511"/>
      <c r="P184" s="1511"/>
      <c r="Q184" s="1511"/>
      <c r="R184" s="1511"/>
      <c r="S184" s="1511"/>
      <c r="T184" s="1511"/>
      <c r="U184" s="1511" t="s">
        <v>418</v>
      </c>
      <c r="V184" s="1511"/>
      <c r="W184" s="1511"/>
      <c r="X184" s="1511"/>
      <c r="Y184" s="1511"/>
      <c r="Z184" s="1511"/>
      <c r="AA184" s="1511"/>
      <c r="AB184" s="1511"/>
      <c r="AC184" s="1511"/>
      <c r="AD184" s="1511"/>
      <c r="AE184" s="1511"/>
      <c r="AF184" s="1511"/>
      <c r="AG184" s="1511"/>
    </row>
    <row r="185" spans="1:33" s="129" customFormat="1" ht="13.5" customHeight="1">
      <c r="A185" s="1510"/>
      <c r="B185" s="1510"/>
      <c r="C185" s="1510"/>
      <c r="D185" s="1510"/>
      <c r="E185" s="1510"/>
      <c r="F185" s="1510"/>
      <c r="G185" s="1510"/>
      <c r="H185" s="1511"/>
      <c r="I185" s="1511"/>
      <c r="J185" s="1511"/>
      <c r="K185" s="1511"/>
      <c r="L185" s="1511"/>
      <c r="M185" s="1511"/>
      <c r="N185" s="1511"/>
      <c r="O185" s="1511"/>
      <c r="P185" s="1511"/>
      <c r="Q185" s="1511"/>
      <c r="R185" s="1511"/>
      <c r="S185" s="1511"/>
      <c r="T185" s="1511"/>
      <c r="U185" s="1511"/>
      <c r="V185" s="1511"/>
      <c r="W185" s="1511"/>
      <c r="X185" s="1511"/>
      <c r="Y185" s="1511"/>
      <c r="Z185" s="1511"/>
      <c r="AA185" s="1511"/>
      <c r="AB185" s="1511"/>
      <c r="AC185" s="1511"/>
      <c r="AD185" s="1511"/>
      <c r="AE185" s="1511"/>
      <c r="AF185" s="1511"/>
      <c r="AG185" s="1511"/>
    </row>
    <row r="186" spans="1:33" s="129" customFormat="1" ht="13.5" customHeight="1">
      <c r="A186" s="1510" t="s">
        <v>910</v>
      </c>
      <c r="B186" s="1510"/>
      <c r="C186" s="1510"/>
      <c r="D186" s="1510"/>
      <c r="E186" s="1510"/>
      <c r="F186" s="1510"/>
      <c r="G186" s="1510"/>
      <c r="H186" s="1510" t="s">
        <v>420</v>
      </c>
      <c r="I186" s="1510"/>
      <c r="J186" s="1510"/>
      <c r="K186" s="1510"/>
      <c r="L186" s="1510"/>
      <c r="M186" s="1510"/>
      <c r="N186" s="1510"/>
      <c r="O186" s="1510"/>
      <c r="P186" s="1510"/>
      <c r="Q186" s="1510"/>
      <c r="R186" s="1510"/>
      <c r="S186" s="1510"/>
      <c r="T186" s="1510"/>
      <c r="U186" s="1510" t="s">
        <v>421</v>
      </c>
      <c r="V186" s="1510"/>
      <c r="W186" s="1510"/>
      <c r="X186" s="1510"/>
      <c r="Y186" s="1510"/>
      <c r="Z186" s="1510"/>
      <c r="AA186" s="1510"/>
      <c r="AB186" s="1510"/>
      <c r="AC186" s="1510"/>
      <c r="AD186" s="1510"/>
      <c r="AE186" s="1510"/>
      <c r="AF186" s="1510"/>
      <c r="AG186" s="1510"/>
    </row>
    <row r="187" spans="1:33" s="129" customFormat="1" ht="13.5" customHeight="1">
      <c r="A187" s="1510"/>
      <c r="B187" s="1510"/>
      <c r="C187" s="1510"/>
      <c r="D187" s="1510"/>
      <c r="E187" s="1510"/>
      <c r="F187" s="1510"/>
      <c r="G187" s="1510"/>
      <c r="H187" s="1510"/>
      <c r="I187" s="1510"/>
      <c r="J187" s="1510"/>
      <c r="K187" s="1510"/>
      <c r="L187" s="1510"/>
      <c r="M187" s="1510"/>
      <c r="N187" s="1510"/>
      <c r="O187" s="1510"/>
      <c r="P187" s="1510"/>
      <c r="Q187" s="1510"/>
      <c r="R187" s="1510"/>
      <c r="S187" s="1510"/>
      <c r="T187" s="1510"/>
      <c r="U187" s="1510"/>
      <c r="V187" s="1510"/>
      <c r="W187" s="1510"/>
      <c r="X187" s="1510"/>
      <c r="Y187" s="1510"/>
      <c r="Z187" s="1510"/>
      <c r="AA187" s="1510"/>
      <c r="AB187" s="1510"/>
      <c r="AC187" s="1510"/>
      <c r="AD187" s="1510"/>
      <c r="AE187" s="1510"/>
      <c r="AF187" s="1510"/>
      <c r="AG187" s="1510"/>
    </row>
    <row r="188" spans="1:33" s="129" customFormat="1" ht="13.5" customHeight="1">
      <c r="A188" s="1510"/>
      <c r="B188" s="1510"/>
      <c r="C188" s="1510"/>
      <c r="D188" s="1510"/>
      <c r="E188" s="1510"/>
      <c r="F188" s="1510"/>
      <c r="G188" s="1510"/>
      <c r="H188" s="1510"/>
      <c r="I188" s="1510"/>
      <c r="J188" s="1510"/>
      <c r="K188" s="1510"/>
      <c r="L188" s="1510"/>
      <c r="M188" s="1510"/>
      <c r="N188" s="1510"/>
      <c r="O188" s="1510"/>
      <c r="P188" s="1510"/>
      <c r="Q188" s="1510"/>
      <c r="R188" s="1510"/>
      <c r="S188" s="1510"/>
      <c r="T188" s="1510"/>
      <c r="U188" s="1510"/>
      <c r="V188" s="1510"/>
      <c r="W188" s="1510"/>
      <c r="X188" s="1510"/>
      <c r="Y188" s="1510"/>
      <c r="Z188" s="1510"/>
      <c r="AA188" s="1510"/>
      <c r="AB188" s="1510"/>
      <c r="AC188" s="1510"/>
      <c r="AD188" s="1510"/>
      <c r="AE188" s="1510"/>
      <c r="AF188" s="1510"/>
      <c r="AG188" s="1510"/>
    </row>
    <row r="189" spans="1:33" s="129" customFormat="1" ht="13.5" customHeight="1">
      <c r="A189" s="1510"/>
      <c r="B189" s="1510"/>
      <c r="C189" s="1510"/>
      <c r="D189" s="1510"/>
      <c r="E189" s="1510"/>
      <c r="F189" s="1510"/>
      <c r="G189" s="1510"/>
      <c r="H189" s="1510"/>
      <c r="I189" s="1510"/>
      <c r="J189" s="1510"/>
      <c r="K189" s="1510"/>
      <c r="L189" s="1510"/>
      <c r="M189" s="1510"/>
      <c r="N189" s="1510"/>
      <c r="O189" s="1510"/>
      <c r="P189" s="1510"/>
      <c r="Q189" s="1510"/>
      <c r="R189" s="1510"/>
      <c r="S189" s="1510"/>
      <c r="T189" s="1510"/>
      <c r="U189" s="1510"/>
      <c r="V189" s="1510"/>
      <c r="W189" s="1510"/>
      <c r="X189" s="1510"/>
      <c r="Y189" s="1510"/>
      <c r="Z189" s="1510"/>
      <c r="AA189" s="1510"/>
      <c r="AB189" s="1510"/>
      <c r="AC189" s="1510"/>
      <c r="AD189" s="1510"/>
      <c r="AE189" s="1510"/>
      <c r="AF189" s="1510"/>
      <c r="AG189" s="1510"/>
    </row>
    <row r="190" spans="1:33" s="129" customFormat="1" ht="13.5" customHeight="1">
      <c r="A190" s="1510"/>
      <c r="B190" s="1510"/>
      <c r="C190" s="1510"/>
      <c r="D190" s="1510"/>
      <c r="E190" s="1510"/>
      <c r="F190" s="1510"/>
      <c r="G190" s="1510"/>
      <c r="H190" s="1510"/>
      <c r="I190" s="1510"/>
      <c r="J190" s="1510"/>
      <c r="K190" s="1510"/>
      <c r="L190" s="1510"/>
      <c r="M190" s="1510"/>
      <c r="N190" s="1510"/>
      <c r="O190" s="1510"/>
      <c r="P190" s="1510"/>
      <c r="Q190" s="1510"/>
      <c r="R190" s="1510"/>
      <c r="S190" s="1510"/>
      <c r="T190" s="1510"/>
      <c r="U190" s="1510"/>
      <c r="V190" s="1510"/>
      <c r="W190" s="1510"/>
      <c r="X190" s="1510"/>
      <c r="Y190" s="1510"/>
      <c r="Z190" s="1510"/>
      <c r="AA190" s="1510"/>
      <c r="AB190" s="1510"/>
      <c r="AC190" s="1510"/>
      <c r="AD190" s="1510"/>
      <c r="AE190" s="1510"/>
      <c r="AF190" s="1510"/>
      <c r="AG190" s="1510"/>
    </row>
    <row r="191" spans="1:33" s="129" customFormat="1" ht="13.5" customHeight="1">
      <c r="A191" s="1510"/>
      <c r="B191" s="1510"/>
      <c r="C191" s="1510"/>
      <c r="D191" s="1510"/>
      <c r="E191" s="1510"/>
      <c r="F191" s="1510"/>
      <c r="G191" s="1510"/>
      <c r="H191" s="1510"/>
      <c r="I191" s="1510"/>
      <c r="J191" s="1510"/>
      <c r="K191" s="1510"/>
      <c r="L191" s="1510"/>
      <c r="M191" s="1510"/>
      <c r="N191" s="1510"/>
      <c r="O191" s="1510"/>
      <c r="P191" s="1510"/>
      <c r="Q191" s="1510"/>
      <c r="R191" s="1510"/>
      <c r="S191" s="1510"/>
      <c r="T191" s="1510"/>
      <c r="U191" s="1510"/>
      <c r="V191" s="1510"/>
      <c r="W191" s="1510"/>
      <c r="X191" s="1510"/>
      <c r="Y191" s="1510"/>
      <c r="Z191" s="1510"/>
      <c r="AA191" s="1510"/>
      <c r="AB191" s="1510"/>
      <c r="AC191" s="1510"/>
      <c r="AD191" s="1510"/>
      <c r="AE191" s="1510"/>
      <c r="AF191" s="1510"/>
      <c r="AG191" s="1510"/>
    </row>
    <row r="192" spans="1:33" s="129" customFormat="1" ht="13.5" customHeight="1">
      <c r="A192" s="1510"/>
      <c r="B192" s="1510"/>
      <c r="C192" s="1510"/>
      <c r="D192" s="1510"/>
      <c r="E192" s="1510"/>
      <c r="F192" s="1510"/>
      <c r="G192" s="1510"/>
      <c r="H192" s="1510"/>
      <c r="I192" s="1510"/>
      <c r="J192" s="1510"/>
      <c r="K192" s="1510"/>
      <c r="L192" s="1510"/>
      <c r="M192" s="1510"/>
      <c r="N192" s="1510"/>
      <c r="O192" s="1510"/>
      <c r="P192" s="1510"/>
      <c r="Q192" s="1510"/>
      <c r="R192" s="1510"/>
      <c r="S192" s="1510"/>
      <c r="T192" s="1510"/>
      <c r="U192" s="1510"/>
      <c r="V192" s="1510"/>
      <c r="W192" s="1510"/>
      <c r="X192" s="1510"/>
      <c r="Y192" s="1510"/>
      <c r="Z192" s="1510"/>
      <c r="AA192" s="1510"/>
      <c r="AB192" s="1510"/>
      <c r="AC192" s="1510"/>
      <c r="AD192" s="1510"/>
      <c r="AE192" s="1510"/>
      <c r="AF192" s="1510"/>
      <c r="AG192" s="1510"/>
    </row>
    <row r="193" spans="1:33" s="129" customFormat="1" ht="13.5" customHeight="1">
      <c r="A193" s="1510"/>
      <c r="B193" s="1510"/>
      <c r="C193" s="1510"/>
      <c r="D193" s="1510"/>
      <c r="E193" s="1510"/>
      <c r="F193" s="1510"/>
      <c r="G193" s="1510"/>
      <c r="H193" s="1510"/>
      <c r="I193" s="1510"/>
      <c r="J193" s="1510"/>
      <c r="K193" s="1510"/>
      <c r="L193" s="1510"/>
      <c r="M193" s="1510"/>
      <c r="N193" s="1510"/>
      <c r="O193" s="1510"/>
      <c r="P193" s="1510"/>
      <c r="Q193" s="1510"/>
      <c r="R193" s="1510"/>
      <c r="S193" s="1510"/>
      <c r="T193" s="1510"/>
      <c r="U193" s="1510"/>
      <c r="V193" s="1510"/>
      <c r="W193" s="1510"/>
      <c r="X193" s="1510"/>
      <c r="Y193" s="1510"/>
      <c r="Z193" s="1510"/>
      <c r="AA193" s="1510"/>
      <c r="AB193" s="1510"/>
      <c r="AC193" s="1510"/>
      <c r="AD193" s="1510"/>
      <c r="AE193" s="1510"/>
      <c r="AF193" s="1510"/>
      <c r="AG193" s="1510"/>
    </row>
    <row r="194" spans="1:33" s="129" customFormat="1" ht="13.5" customHeight="1">
      <c r="A194" s="1510"/>
      <c r="B194" s="1510"/>
      <c r="C194" s="1510"/>
      <c r="D194" s="1510"/>
      <c r="E194" s="1510"/>
      <c r="F194" s="1510"/>
      <c r="G194" s="1510"/>
      <c r="H194" s="1510"/>
      <c r="I194" s="1510"/>
      <c r="J194" s="1510"/>
      <c r="K194" s="1510"/>
      <c r="L194" s="1510"/>
      <c r="M194" s="1510"/>
      <c r="N194" s="1510"/>
      <c r="O194" s="1510"/>
      <c r="P194" s="1510"/>
      <c r="Q194" s="1510"/>
      <c r="R194" s="1510"/>
      <c r="S194" s="1510"/>
      <c r="T194" s="1510"/>
      <c r="U194" s="1510"/>
      <c r="V194" s="1510"/>
      <c r="W194" s="1510"/>
      <c r="X194" s="1510"/>
      <c r="Y194" s="1510"/>
      <c r="Z194" s="1510"/>
      <c r="AA194" s="1510"/>
      <c r="AB194" s="1510"/>
      <c r="AC194" s="1510"/>
      <c r="AD194" s="1510"/>
      <c r="AE194" s="1510"/>
      <c r="AF194" s="1510"/>
      <c r="AG194" s="1510"/>
    </row>
    <row r="195" spans="1:33" s="129" customFormat="1" ht="13.5" customHeight="1">
      <c r="A195" s="1510"/>
      <c r="B195" s="1510"/>
      <c r="C195" s="1510"/>
      <c r="D195" s="1510"/>
      <c r="E195" s="1510"/>
      <c r="F195" s="1510"/>
      <c r="G195" s="1510"/>
      <c r="H195" s="1510"/>
      <c r="I195" s="1510"/>
      <c r="J195" s="1510"/>
      <c r="K195" s="1510"/>
      <c r="L195" s="1510"/>
      <c r="M195" s="1510"/>
      <c r="N195" s="1510"/>
      <c r="O195" s="1510"/>
      <c r="P195" s="1510"/>
      <c r="Q195" s="1510"/>
      <c r="R195" s="1510"/>
      <c r="S195" s="1510"/>
      <c r="T195" s="1510"/>
      <c r="U195" s="1510"/>
      <c r="V195" s="1510"/>
      <c r="W195" s="1510"/>
      <c r="X195" s="1510"/>
      <c r="Y195" s="1510"/>
      <c r="Z195" s="1510"/>
      <c r="AA195" s="1510"/>
      <c r="AB195" s="1510"/>
      <c r="AC195" s="1510"/>
      <c r="AD195" s="1510"/>
      <c r="AE195" s="1510"/>
      <c r="AF195" s="1510"/>
      <c r="AG195" s="1510"/>
    </row>
    <row r="196" spans="1:33" s="129" customFormat="1" ht="13.5" customHeight="1">
      <c r="A196" s="1510" t="s">
        <v>911</v>
      </c>
      <c r="B196" s="1510"/>
      <c r="C196" s="1510"/>
      <c r="D196" s="1510"/>
      <c r="E196" s="1510"/>
      <c r="F196" s="1510"/>
      <c r="G196" s="1510"/>
      <c r="H196" s="1510" t="s">
        <v>423</v>
      </c>
      <c r="I196" s="1510"/>
      <c r="J196" s="1510"/>
      <c r="K196" s="1510"/>
      <c r="L196" s="1510"/>
      <c r="M196" s="1510"/>
      <c r="N196" s="1510"/>
      <c r="O196" s="1510"/>
      <c r="P196" s="1510"/>
      <c r="Q196" s="1510"/>
      <c r="R196" s="1510"/>
      <c r="S196" s="1510"/>
      <c r="T196" s="1510"/>
      <c r="U196" s="1510" t="s">
        <v>422</v>
      </c>
      <c r="V196" s="1510"/>
      <c r="W196" s="1510"/>
      <c r="X196" s="1510"/>
      <c r="Y196" s="1510"/>
      <c r="Z196" s="1510"/>
      <c r="AA196" s="1510"/>
      <c r="AB196" s="1510"/>
      <c r="AC196" s="1510"/>
      <c r="AD196" s="1510"/>
      <c r="AE196" s="1510"/>
      <c r="AF196" s="1510"/>
      <c r="AG196" s="1510"/>
    </row>
    <row r="197" spans="1:33" s="129" customFormat="1" ht="13.5" customHeight="1">
      <c r="A197" s="1510"/>
      <c r="B197" s="1510"/>
      <c r="C197" s="1510"/>
      <c r="D197" s="1510"/>
      <c r="E197" s="1510"/>
      <c r="F197" s="1510"/>
      <c r="G197" s="1510"/>
      <c r="H197" s="1510"/>
      <c r="I197" s="1510"/>
      <c r="J197" s="1510"/>
      <c r="K197" s="1510"/>
      <c r="L197" s="1510"/>
      <c r="M197" s="1510"/>
      <c r="N197" s="1510"/>
      <c r="O197" s="1510"/>
      <c r="P197" s="1510"/>
      <c r="Q197" s="1510"/>
      <c r="R197" s="1510"/>
      <c r="S197" s="1510"/>
      <c r="T197" s="1510"/>
      <c r="U197" s="1510"/>
      <c r="V197" s="1510"/>
      <c r="W197" s="1510"/>
      <c r="X197" s="1510"/>
      <c r="Y197" s="1510"/>
      <c r="Z197" s="1510"/>
      <c r="AA197" s="1510"/>
      <c r="AB197" s="1510"/>
      <c r="AC197" s="1510"/>
      <c r="AD197" s="1510"/>
      <c r="AE197" s="1510"/>
      <c r="AF197" s="1510"/>
      <c r="AG197" s="1510"/>
    </row>
    <row r="198" spans="1:33" s="129" customFormat="1" ht="13.5" customHeight="1">
      <c r="A198" s="1510"/>
      <c r="B198" s="1510"/>
      <c r="C198" s="1510"/>
      <c r="D198" s="1510"/>
      <c r="E198" s="1510"/>
      <c r="F198" s="1510"/>
      <c r="G198" s="1510"/>
      <c r="H198" s="1510"/>
      <c r="I198" s="1510"/>
      <c r="J198" s="1510"/>
      <c r="K198" s="1510"/>
      <c r="L198" s="1510"/>
      <c r="M198" s="1510"/>
      <c r="N198" s="1510"/>
      <c r="O198" s="1510"/>
      <c r="P198" s="1510"/>
      <c r="Q198" s="1510"/>
      <c r="R198" s="1510"/>
      <c r="S198" s="1510"/>
      <c r="T198" s="1510"/>
      <c r="U198" s="1510"/>
      <c r="V198" s="1510"/>
      <c r="W198" s="1510"/>
      <c r="X198" s="1510"/>
      <c r="Y198" s="1510"/>
      <c r="Z198" s="1510"/>
      <c r="AA198" s="1510"/>
      <c r="AB198" s="1510"/>
      <c r="AC198" s="1510"/>
      <c r="AD198" s="1510"/>
      <c r="AE198" s="1510"/>
      <c r="AF198" s="1510"/>
      <c r="AG198" s="1510"/>
    </row>
    <row r="199" spans="1:33" s="129" customFormat="1" ht="13.5" customHeight="1">
      <c r="A199" s="1510"/>
      <c r="B199" s="1510"/>
      <c r="C199" s="1510"/>
      <c r="D199" s="1510"/>
      <c r="E199" s="1510"/>
      <c r="F199" s="1510"/>
      <c r="G199" s="1510"/>
      <c r="H199" s="1510" t="s">
        <v>425</v>
      </c>
      <c r="I199" s="1510"/>
      <c r="J199" s="1510"/>
      <c r="K199" s="1510"/>
      <c r="L199" s="1510"/>
      <c r="M199" s="1510"/>
      <c r="N199" s="1510"/>
      <c r="O199" s="1510"/>
      <c r="P199" s="1510"/>
      <c r="Q199" s="1510"/>
      <c r="R199" s="1510"/>
      <c r="S199" s="1510"/>
      <c r="T199" s="1510"/>
      <c r="U199" s="1510" t="s">
        <v>424</v>
      </c>
      <c r="V199" s="1510"/>
      <c r="W199" s="1510"/>
      <c r="X199" s="1510"/>
      <c r="Y199" s="1510"/>
      <c r="Z199" s="1510"/>
      <c r="AA199" s="1510"/>
      <c r="AB199" s="1510"/>
      <c r="AC199" s="1510"/>
      <c r="AD199" s="1510"/>
      <c r="AE199" s="1510"/>
      <c r="AF199" s="1510"/>
      <c r="AG199" s="1510"/>
    </row>
    <row r="200" spans="1:33" s="129" customFormat="1" ht="13.5" customHeight="1">
      <c r="A200" s="1510"/>
      <c r="B200" s="1510"/>
      <c r="C200" s="1510"/>
      <c r="D200" s="1510"/>
      <c r="E200" s="1510"/>
      <c r="F200" s="1510"/>
      <c r="G200" s="1510"/>
      <c r="H200" s="1510"/>
      <c r="I200" s="1510"/>
      <c r="J200" s="1510"/>
      <c r="K200" s="1510"/>
      <c r="L200" s="1510"/>
      <c r="M200" s="1510"/>
      <c r="N200" s="1510"/>
      <c r="O200" s="1510"/>
      <c r="P200" s="1510"/>
      <c r="Q200" s="1510"/>
      <c r="R200" s="1510"/>
      <c r="S200" s="1510"/>
      <c r="T200" s="1510"/>
      <c r="U200" s="1510"/>
      <c r="V200" s="1510"/>
      <c r="W200" s="1510"/>
      <c r="X200" s="1510"/>
      <c r="Y200" s="1510"/>
      <c r="Z200" s="1510"/>
      <c r="AA200" s="1510"/>
      <c r="AB200" s="1510"/>
      <c r="AC200" s="1510"/>
      <c r="AD200" s="1510"/>
      <c r="AE200" s="1510"/>
      <c r="AF200" s="1510"/>
      <c r="AG200" s="1510"/>
    </row>
    <row r="201" spans="1:33" s="129" customFormat="1" ht="13.5" customHeight="1">
      <c r="A201" s="1510"/>
      <c r="B201" s="1510"/>
      <c r="C201" s="1510"/>
      <c r="D201" s="1510"/>
      <c r="E201" s="1510"/>
      <c r="F201" s="1510"/>
      <c r="G201" s="1510"/>
      <c r="H201" s="1510" t="s">
        <v>426</v>
      </c>
      <c r="I201" s="1510"/>
      <c r="J201" s="1510"/>
      <c r="K201" s="1510"/>
      <c r="L201" s="1510"/>
      <c r="M201" s="1510"/>
      <c r="N201" s="1510"/>
      <c r="O201" s="1510"/>
      <c r="P201" s="1510"/>
      <c r="Q201" s="1510"/>
      <c r="R201" s="1510"/>
      <c r="S201" s="1510"/>
      <c r="T201" s="1510"/>
      <c r="U201" s="1510" t="s">
        <v>424</v>
      </c>
      <c r="V201" s="1510"/>
      <c r="W201" s="1510"/>
      <c r="X201" s="1510"/>
      <c r="Y201" s="1510"/>
      <c r="Z201" s="1510"/>
      <c r="AA201" s="1510"/>
      <c r="AB201" s="1510"/>
      <c r="AC201" s="1510"/>
      <c r="AD201" s="1510"/>
      <c r="AE201" s="1510"/>
      <c r="AF201" s="1510"/>
      <c r="AG201" s="1510"/>
    </row>
    <row r="202" spans="1:33" s="129" customFormat="1" ht="13.5" customHeight="1">
      <c r="A202" s="1510"/>
      <c r="B202" s="1510"/>
      <c r="C202" s="1510"/>
      <c r="D202" s="1510"/>
      <c r="E202" s="1510"/>
      <c r="F202" s="1510"/>
      <c r="G202" s="1510"/>
      <c r="H202" s="1510"/>
      <c r="I202" s="1510"/>
      <c r="J202" s="1510"/>
      <c r="K202" s="1510"/>
      <c r="L202" s="1510"/>
      <c r="M202" s="1510"/>
      <c r="N202" s="1510"/>
      <c r="O202" s="1510"/>
      <c r="P202" s="1510"/>
      <c r="Q202" s="1510"/>
      <c r="R202" s="1510"/>
      <c r="S202" s="1510"/>
      <c r="T202" s="1510"/>
      <c r="U202" s="1510"/>
      <c r="V202" s="1510"/>
      <c r="W202" s="1510"/>
      <c r="X202" s="1510"/>
      <c r="Y202" s="1510"/>
      <c r="Z202" s="1510"/>
      <c r="AA202" s="1510"/>
      <c r="AB202" s="1510"/>
      <c r="AC202" s="1510"/>
      <c r="AD202" s="1510"/>
      <c r="AE202" s="1510"/>
      <c r="AF202" s="1510"/>
      <c r="AG202" s="1510"/>
    </row>
    <row r="203" spans="1:33" s="129" customFormat="1" ht="13.5" customHeight="1">
      <c r="A203" s="1510"/>
      <c r="B203" s="1510"/>
      <c r="C203" s="1510"/>
      <c r="D203" s="1510"/>
      <c r="E203" s="1510"/>
      <c r="F203" s="1510"/>
      <c r="G203" s="1510"/>
      <c r="H203" s="1510"/>
      <c r="I203" s="1510"/>
      <c r="J203" s="1510"/>
      <c r="K203" s="1510"/>
      <c r="L203" s="1510"/>
      <c r="M203" s="1510"/>
      <c r="N203" s="1510"/>
      <c r="O203" s="1510"/>
      <c r="P203" s="1510"/>
      <c r="Q203" s="1510"/>
      <c r="R203" s="1510"/>
      <c r="S203" s="1510"/>
      <c r="T203" s="1510"/>
      <c r="U203" s="1510"/>
      <c r="V203" s="1510"/>
      <c r="W203" s="1510"/>
      <c r="X203" s="1510"/>
      <c r="Y203" s="1510"/>
      <c r="Z203" s="1510"/>
      <c r="AA203" s="1510"/>
      <c r="AB203" s="1510"/>
      <c r="AC203" s="1510"/>
      <c r="AD203" s="1510"/>
      <c r="AE203" s="1510"/>
      <c r="AF203" s="1510"/>
      <c r="AG203" s="1510"/>
    </row>
    <row r="204" spans="1:33" s="129" customFormat="1" ht="13.5" customHeight="1">
      <c r="A204" s="1510"/>
      <c r="B204" s="1510"/>
      <c r="C204" s="1510"/>
      <c r="D204" s="1510"/>
      <c r="E204" s="1510"/>
      <c r="F204" s="1510"/>
      <c r="G204" s="1510"/>
      <c r="H204" s="1510"/>
      <c r="I204" s="1510"/>
      <c r="J204" s="1510"/>
      <c r="K204" s="1510"/>
      <c r="L204" s="1510"/>
      <c r="M204" s="1510"/>
      <c r="N204" s="1510"/>
      <c r="O204" s="1510"/>
      <c r="P204" s="1510"/>
      <c r="Q204" s="1510"/>
      <c r="R204" s="1510"/>
      <c r="S204" s="1510"/>
      <c r="T204" s="1510"/>
      <c r="U204" s="1510"/>
      <c r="V204" s="1510"/>
      <c r="W204" s="1510"/>
      <c r="X204" s="1510"/>
      <c r="Y204" s="1510"/>
      <c r="Z204" s="1510"/>
      <c r="AA204" s="1510"/>
      <c r="AB204" s="1510"/>
      <c r="AC204" s="1510"/>
      <c r="AD204" s="1510"/>
      <c r="AE204" s="1510"/>
      <c r="AF204" s="1510"/>
      <c r="AG204" s="1510"/>
    </row>
    <row r="205" spans="1:33" s="129" customFormat="1" ht="13.5" customHeight="1">
      <c r="A205" s="1510"/>
      <c r="B205" s="1510"/>
      <c r="C205" s="1510"/>
      <c r="D205" s="1510"/>
      <c r="E205" s="1510"/>
      <c r="F205" s="1510"/>
      <c r="G205" s="1510"/>
      <c r="H205" s="1510"/>
      <c r="I205" s="1510"/>
      <c r="J205" s="1510"/>
      <c r="K205" s="1510"/>
      <c r="L205" s="1510"/>
      <c r="M205" s="1510"/>
      <c r="N205" s="1510"/>
      <c r="O205" s="1510"/>
      <c r="P205" s="1510"/>
      <c r="Q205" s="1510"/>
      <c r="R205" s="1510"/>
      <c r="S205" s="1510"/>
      <c r="T205" s="1510"/>
      <c r="U205" s="1510"/>
      <c r="V205" s="1510"/>
      <c r="W205" s="1510"/>
      <c r="X205" s="1510"/>
      <c r="Y205" s="1510"/>
      <c r="Z205" s="1510"/>
      <c r="AA205" s="1510"/>
      <c r="AB205" s="1510"/>
      <c r="AC205" s="1510"/>
      <c r="AD205" s="1510"/>
      <c r="AE205" s="1510"/>
      <c r="AF205" s="1510"/>
      <c r="AG205" s="1510"/>
    </row>
    <row r="206" spans="1:33" s="129" customFormat="1" ht="13.5" customHeight="1">
      <c r="A206" s="1510"/>
      <c r="B206" s="1510"/>
      <c r="C206" s="1510"/>
      <c r="D206" s="1510"/>
      <c r="E206" s="1510"/>
      <c r="F206" s="1510"/>
      <c r="G206" s="1510"/>
      <c r="H206" s="1510"/>
      <c r="I206" s="1510"/>
      <c r="J206" s="1510"/>
      <c r="K206" s="1510"/>
      <c r="L206" s="1510"/>
      <c r="M206" s="1510"/>
      <c r="N206" s="1510"/>
      <c r="O206" s="1510"/>
      <c r="P206" s="1510"/>
      <c r="Q206" s="1510"/>
      <c r="R206" s="1510"/>
      <c r="S206" s="1510"/>
      <c r="T206" s="1510"/>
      <c r="U206" s="1510"/>
      <c r="V206" s="1510"/>
      <c r="W206" s="1510"/>
      <c r="X206" s="1510"/>
      <c r="Y206" s="1510"/>
      <c r="Z206" s="1510"/>
      <c r="AA206" s="1510"/>
      <c r="AB206" s="1510"/>
      <c r="AC206" s="1510"/>
      <c r="AD206" s="1510"/>
      <c r="AE206" s="1510"/>
      <c r="AF206" s="1510"/>
      <c r="AG206" s="1510"/>
    </row>
    <row r="207" spans="1:33" s="129" customFormat="1" ht="13.5" customHeight="1">
      <c r="A207" s="1510"/>
      <c r="B207" s="1510"/>
      <c r="C207" s="1510"/>
      <c r="D207" s="1510"/>
      <c r="E207" s="1510"/>
      <c r="F207" s="1510"/>
      <c r="G207" s="1510"/>
      <c r="H207" s="1510"/>
      <c r="I207" s="1510"/>
      <c r="J207" s="1510"/>
      <c r="K207" s="1510"/>
      <c r="L207" s="1510"/>
      <c r="M207" s="1510"/>
      <c r="N207" s="1510"/>
      <c r="O207" s="1510"/>
      <c r="P207" s="1510"/>
      <c r="Q207" s="1510"/>
      <c r="R207" s="1510"/>
      <c r="S207" s="1510"/>
      <c r="T207" s="1510"/>
      <c r="U207" s="1510"/>
      <c r="V207" s="1510"/>
      <c r="W207" s="1510"/>
      <c r="X207" s="1510"/>
      <c r="Y207" s="1510"/>
      <c r="Z207" s="1510"/>
      <c r="AA207" s="1510"/>
      <c r="AB207" s="1510"/>
      <c r="AC207" s="1510"/>
      <c r="AD207" s="1510"/>
      <c r="AE207" s="1510"/>
      <c r="AF207" s="1510"/>
      <c r="AG207" s="1510"/>
    </row>
    <row r="208" spans="1:33" s="129" customFormat="1" ht="13.5" customHeight="1">
      <c r="A208" s="1510"/>
      <c r="B208" s="1510"/>
      <c r="C208" s="1510"/>
      <c r="D208" s="1510"/>
      <c r="E208" s="1510"/>
      <c r="F208" s="1510"/>
      <c r="G208" s="1510"/>
      <c r="H208" s="1510"/>
      <c r="I208" s="1510"/>
      <c r="J208" s="1510"/>
      <c r="K208" s="1510"/>
      <c r="L208" s="1510"/>
      <c r="M208" s="1510"/>
      <c r="N208" s="1510"/>
      <c r="O208" s="1510"/>
      <c r="P208" s="1510"/>
      <c r="Q208" s="1510"/>
      <c r="R208" s="1510"/>
      <c r="S208" s="1510"/>
      <c r="T208" s="1510"/>
      <c r="U208" s="1510"/>
      <c r="V208" s="1510"/>
      <c r="W208" s="1510"/>
      <c r="X208" s="1510"/>
      <c r="Y208" s="1510"/>
      <c r="Z208" s="1510"/>
      <c r="AA208" s="1510"/>
      <c r="AB208" s="1510"/>
      <c r="AC208" s="1510"/>
      <c r="AD208" s="1510"/>
      <c r="AE208" s="1510"/>
      <c r="AF208" s="1510"/>
      <c r="AG208" s="1510"/>
    </row>
    <row r="209" spans="1:33" s="129" customFormat="1" ht="13.5" customHeight="1">
      <c r="A209" s="1510"/>
      <c r="B209" s="1510"/>
      <c r="C209" s="1510"/>
      <c r="D209" s="1510"/>
      <c r="E209" s="1510"/>
      <c r="F209" s="1510"/>
      <c r="G209" s="1510"/>
      <c r="H209" s="1510"/>
      <c r="I209" s="1510"/>
      <c r="J209" s="1510"/>
      <c r="K209" s="1510"/>
      <c r="L209" s="1510"/>
      <c r="M209" s="1510"/>
      <c r="N209" s="1510"/>
      <c r="O209" s="1510"/>
      <c r="P209" s="1510"/>
      <c r="Q209" s="1510"/>
      <c r="R209" s="1510"/>
      <c r="S209" s="1510"/>
      <c r="T209" s="1510"/>
      <c r="U209" s="1510"/>
      <c r="V209" s="1510"/>
      <c r="W209" s="1510"/>
      <c r="X209" s="1510"/>
      <c r="Y209" s="1510"/>
      <c r="Z209" s="1510"/>
      <c r="AA209" s="1510"/>
      <c r="AB209" s="1510"/>
      <c r="AC209" s="1510"/>
      <c r="AD209" s="1510"/>
      <c r="AE209" s="1510"/>
      <c r="AF209" s="1510"/>
      <c r="AG209" s="1510"/>
    </row>
    <row r="210" spans="1:33" s="129" customFormat="1" ht="13.5" customHeight="1">
      <c r="A210" s="1510"/>
      <c r="B210" s="1510"/>
      <c r="C210" s="1510"/>
      <c r="D210" s="1510"/>
      <c r="E210" s="1510"/>
      <c r="F210" s="1510"/>
      <c r="G210" s="1510"/>
      <c r="H210" s="1510"/>
      <c r="I210" s="1510"/>
      <c r="J210" s="1510"/>
      <c r="K210" s="1510"/>
      <c r="L210" s="1510"/>
      <c r="M210" s="1510"/>
      <c r="N210" s="1510"/>
      <c r="O210" s="1510"/>
      <c r="P210" s="1510"/>
      <c r="Q210" s="1510"/>
      <c r="R210" s="1510"/>
      <c r="S210" s="1510"/>
      <c r="T210" s="1510"/>
      <c r="U210" s="1510"/>
      <c r="V210" s="1510"/>
      <c r="W210" s="1510"/>
      <c r="X210" s="1510"/>
      <c r="Y210" s="1510"/>
      <c r="Z210" s="1510"/>
      <c r="AA210" s="1510"/>
      <c r="AB210" s="1510"/>
      <c r="AC210" s="1510"/>
      <c r="AD210" s="1510"/>
      <c r="AE210" s="1510"/>
      <c r="AF210" s="1510"/>
      <c r="AG210" s="1510"/>
    </row>
    <row r="211" spans="1:33" s="129" customFormat="1" ht="13.5" customHeight="1">
      <c r="A211" s="1510"/>
      <c r="B211" s="1510"/>
      <c r="C211" s="1510"/>
      <c r="D211" s="1510"/>
      <c r="E211" s="1510"/>
      <c r="F211" s="1510"/>
      <c r="G211" s="1510"/>
      <c r="H211" s="1510"/>
      <c r="I211" s="1510"/>
      <c r="J211" s="1510"/>
      <c r="K211" s="1510"/>
      <c r="L211" s="1510"/>
      <c r="M211" s="1510"/>
      <c r="N211" s="1510"/>
      <c r="O211" s="1510"/>
      <c r="P211" s="1510"/>
      <c r="Q211" s="1510"/>
      <c r="R211" s="1510"/>
      <c r="S211" s="1510"/>
      <c r="T211" s="1510"/>
      <c r="U211" s="1510"/>
      <c r="V211" s="1510"/>
      <c r="W211" s="1510"/>
      <c r="X211" s="1510"/>
      <c r="Y211" s="1510"/>
      <c r="Z211" s="1510"/>
      <c r="AA211" s="1510"/>
      <c r="AB211" s="1510"/>
      <c r="AC211" s="1510"/>
      <c r="AD211" s="1510"/>
      <c r="AE211" s="1510"/>
      <c r="AF211" s="1510"/>
      <c r="AG211" s="1510"/>
    </row>
    <row r="212" spans="1:33" s="129" customFormat="1" ht="13.5" customHeight="1">
      <c r="A212" s="1510"/>
      <c r="B212" s="1510"/>
      <c r="C212" s="1510"/>
      <c r="D212" s="1510"/>
      <c r="E212" s="1510"/>
      <c r="F212" s="1510"/>
      <c r="G212" s="1510"/>
      <c r="H212" s="1510"/>
      <c r="I212" s="1510"/>
      <c r="J212" s="1510"/>
      <c r="K212" s="1510"/>
      <c r="L212" s="1510"/>
      <c r="M212" s="1510"/>
      <c r="N212" s="1510"/>
      <c r="O212" s="1510"/>
      <c r="P212" s="1510"/>
      <c r="Q212" s="1510"/>
      <c r="R212" s="1510"/>
      <c r="S212" s="1510"/>
      <c r="T212" s="1510"/>
      <c r="U212" s="1510"/>
      <c r="V212" s="1510"/>
      <c r="W212" s="1510"/>
      <c r="X212" s="1510"/>
      <c r="Y212" s="1510"/>
      <c r="Z212" s="1510"/>
      <c r="AA212" s="1510"/>
      <c r="AB212" s="1510"/>
      <c r="AC212" s="1510"/>
      <c r="AD212" s="1510"/>
      <c r="AE212" s="1510"/>
      <c r="AF212" s="1510"/>
      <c r="AG212" s="1510"/>
    </row>
    <row r="213" spans="1:33" s="129" customFormat="1" ht="13.5" customHeight="1">
      <c r="A213" s="1510"/>
      <c r="B213" s="1510"/>
      <c r="C213" s="1510"/>
      <c r="D213" s="1510"/>
      <c r="E213" s="1510"/>
      <c r="F213" s="1510"/>
      <c r="G213" s="1510"/>
      <c r="H213" s="1510"/>
      <c r="I213" s="1510"/>
      <c r="J213" s="1510"/>
      <c r="K213" s="1510"/>
      <c r="L213" s="1510"/>
      <c r="M213" s="1510"/>
      <c r="N213" s="1510"/>
      <c r="O213" s="1510"/>
      <c r="P213" s="1510"/>
      <c r="Q213" s="1510"/>
      <c r="R213" s="1510"/>
      <c r="S213" s="1510"/>
      <c r="T213" s="1510"/>
      <c r="U213" s="1510"/>
      <c r="V213" s="1510"/>
      <c r="W213" s="1510"/>
      <c r="X213" s="1510"/>
      <c r="Y213" s="1510"/>
      <c r="Z213" s="1510"/>
      <c r="AA213" s="1510"/>
      <c r="AB213" s="1510"/>
      <c r="AC213" s="1510"/>
      <c r="AD213" s="1510"/>
      <c r="AE213" s="1510"/>
      <c r="AF213" s="1510"/>
      <c r="AG213" s="1510"/>
    </row>
    <row r="214" spans="1:33" s="129" customFormat="1" ht="13.5" customHeight="1">
      <c r="A214" s="1510"/>
      <c r="B214" s="1510"/>
      <c r="C214" s="1510"/>
      <c r="D214" s="1510"/>
      <c r="E214" s="1510"/>
      <c r="F214" s="1510"/>
      <c r="G214" s="1510"/>
      <c r="H214" s="1510"/>
      <c r="I214" s="1510"/>
      <c r="J214" s="1510"/>
      <c r="K214" s="1510"/>
      <c r="L214" s="1510"/>
      <c r="M214" s="1510"/>
      <c r="N214" s="1510"/>
      <c r="O214" s="1510"/>
      <c r="P214" s="1510"/>
      <c r="Q214" s="1510"/>
      <c r="R214" s="1510"/>
      <c r="S214" s="1510"/>
      <c r="T214" s="1510"/>
      <c r="U214" s="1510"/>
      <c r="V214" s="1510"/>
      <c r="W214" s="1510"/>
      <c r="X214" s="1510"/>
      <c r="Y214" s="1510"/>
      <c r="Z214" s="1510"/>
      <c r="AA214" s="1510"/>
      <c r="AB214" s="1510"/>
      <c r="AC214" s="1510"/>
      <c r="AD214" s="1510"/>
      <c r="AE214" s="1510"/>
      <c r="AF214" s="1510"/>
      <c r="AG214" s="1510"/>
    </row>
    <row r="215" spans="1:33" s="129" customFormat="1" ht="13.5" customHeight="1">
      <c r="A215" s="1510"/>
      <c r="B215" s="1510"/>
      <c r="C215" s="1510"/>
      <c r="D215" s="1510"/>
      <c r="E215" s="1510"/>
      <c r="F215" s="1510"/>
      <c r="G215" s="1510"/>
      <c r="H215" s="1510"/>
      <c r="I215" s="1510"/>
      <c r="J215" s="1510"/>
      <c r="K215" s="1510"/>
      <c r="L215" s="1510"/>
      <c r="M215" s="1510"/>
      <c r="N215" s="1510"/>
      <c r="O215" s="1510"/>
      <c r="P215" s="1510"/>
      <c r="Q215" s="1510"/>
      <c r="R215" s="1510"/>
      <c r="S215" s="1510"/>
      <c r="T215" s="1510"/>
      <c r="U215" s="1510"/>
      <c r="V215" s="1510"/>
      <c r="W215" s="1510"/>
      <c r="X215" s="1510"/>
      <c r="Y215" s="1510"/>
      <c r="Z215" s="1510"/>
      <c r="AA215" s="1510"/>
      <c r="AB215" s="1510"/>
      <c r="AC215" s="1510"/>
      <c r="AD215" s="1510"/>
      <c r="AE215" s="1510"/>
      <c r="AF215" s="1510"/>
      <c r="AG215" s="1510"/>
    </row>
    <row r="216" spans="1:33" s="129" customFormat="1" ht="13.5" customHeight="1">
      <c r="A216" s="1510"/>
      <c r="B216" s="1510"/>
      <c r="C216" s="1510"/>
      <c r="D216" s="1510"/>
      <c r="E216" s="1510"/>
      <c r="F216" s="1510"/>
      <c r="G216" s="1510"/>
      <c r="H216" s="1510"/>
      <c r="I216" s="1510"/>
      <c r="J216" s="1510"/>
      <c r="K216" s="1510"/>
      <c r="L216" s="1510"/>
      <c r="M216" s="1510"/>
      <c r="N216" s="1510"/>
      <c r="O216" s="1510"/>
      <c r="P216" s="1510"/>
      <c r="Q216" s="1510"/>
      <c r="R216" s="1510"/>
      <c r="S216" s="1510"/>
      <c r="T216" s="1510"/>
      <c r="U216" s="1510"/>
      <c r="V216" s="1510"/>
      <c r="W216" s="1510"/>
      <c r="X216" s="1510"/>
      <c r="Y216" s="1510"/>
      <c r="Z216" s="1510"/>
      <c r="AA216" s="1510"/>
      <c r="AB216" s="1510"/>
      <c r="AC216" s="1510"/>
      <c r="AD216" s="1510"/>
      <c r="AE216" s="1510"/>
      <c r="AF216" s="1510"/>
      <c r="AG216" s="1510"/>
    </row>
    <row r="217" spans="1:33" s="129" customFormat="1" ht="13.5" customHeight="1">
      <c r="A217" s="1510"/>
      <c r="B217" s="1510"/>
      <c r="C217" s="1510"/>
      <c r="D217" s="1510"/>
      <c r="E217" s="1510"/>
      <c r="F217" s="1510"/>
      <c r="G217" s="1510"/>
      <c r="H217" s="1510"/>
      <c r="I217" s="1510"/>
      <c r="J217" s="1510"/>
      <c r="K217" s="1510"/>
      <c r="L217" s="1510"/>
      <c r="M217" s="1510"/>
      <c r="N217" s="1510"/>
      <c r="O217" s="1510"/>
      <c r="P217" s="1510"/>
      <c r="Q217" s="1510"/>
      <c r="R217" s="1510"/>
      <c r="S217" s="1510"/>
      <c r="T217" s="1510"/>
      <c r="U217" s="1510"/>
      <c r="V217" s="1510"/>
      <c r="W217" s="1510"/>
      <c r="X217" s="1510"/>
      <c r="Y217" s="1510"/>
      <c r="Z217" s="1510"/>
      <c r="AA217" s="1510"/>
      <c r="AB217" s="1510"/>
      <c r="AC217" s="1510"/>
      <c r="AD217" s="1510"/>
      <c r="AE217" s="1510"/>
      <c r="AF217" s="1510"/>
      <c r="AG217" s="1510"/>
    </row>
    <row r="218" spans="1:33" s="129" customFormat="1" ht="13.5" customHeight="1">
      <c r="A218" s="1510"/>
      <c r="B218" s="1510"/>
      <c r="C218" s="1510"/>
      <c r="D218" s="1510"/>
      <c r="E218" s="1510"/>
      <c r="F218" s="1510"/>
      <c r="G218" s="1510"/>
      <c r="H218" s="1510" t="s">
        <v>428</v>
      </c>
      <c r="I218" s="1510"/>
      <c r="J218" s="1510"/>
      <c r="K218" s="1510"/>
      <c r="L218" s="1510"/>
      <c r="M218" s="1510"/>
      <c r="N218" s="1510"/>
      <c r="O218" s="1510"/>
      <c r="P218" s="1510"/>
      <c r="Q218" s="1510"/>
      <c r="R218" s="1510"/>
      <c r="S218" s="1510"/>
      <c r="T218" s="1510"/>
      <c r="U218" s="1510" t="s">
        <v>427</v>
      </c>
      <c r="V218" s="1510"/>
      <c r="W218" s="1510"/>
      <c r="X218" s="1510"/>
      <c r="Y218" s="1510"/>
      <c r="Z218" s="1510"/>
      <c r="AA218" s="1510"/>
      <c r="AB218" s="1510"/>
      <c r="AC218" s="1510"/>
      <c r="AD218" s="1510"/>
      <c r="AE218" s="1510"/>
      <c r="AF218" s="1510"/>
      <c r="AG218" s="1510"/>
    </row>
    <row r="219" spans="1:33" s="129" customFormat="1" ht="13.5" customHeight="1">
      <c r="A219" s="1510"/>
      <c r="B219" s="1510"/>
      <c r="C219" s="1510"/>
      <c r="D219" s="1510"/>
      <c r="E219" s="1510"/>
      <c r="F219" s="1510"/>
      <c r="G219" s="1510"/>
      <c r="H219" s="1510"/>
      <c r="I219" s="1510"/>
      <c r="J219" s="1510"/>
      <c r="K219" s="1510"/>
      <c r="L219" s="1510"/>
      <c r="M219" s="1510"/>
      <c r="N219" s="1510"/>
      <c r="O219" s="1510"/>
      <c r="P219" s="1510"/>
      <c r="Q219" s="1510"/>
      <c r="R219" s="1510"/>
      <c r="S219" s="1510"/>
      <c r="T219" s="1510"/>
      <c r="U219" s="1510"/>
      <c r="V219" s="1510"/>
      <c r="W219" s="1510"/>
      <c r="X219" s="1510"/>
      <c r="Y219" s="1510"/>
      <c r="Z219" s="1510"/>
      <c r="AA219" s="1510"/>
      <c r="AB219" s="1510"/>
      <c r="AC219" s="1510"/>
      <c r="AD219" s="1510"/>
      <c r="AE219" s="1510"/>
      <c r="AF219" s="1510"/>
      <c r="AG219" s="1510"/>
    </row>
    <row r="220" spans="1:33" s="129" customFormat="1" ht="13.5" customHeight="1">
      <c r="A220" s="1510"/>
      <c r="B220" s="1510"/>
      <c r="C220" s="1510"/>
      <c r="D220" s="1510"/>
      <c r="E220" s="1510"/>
      <c r="F220" s="1510"/>
      <c r="G220" s="1510"/>
      <c r="H220" s="1510"/>
      <c r="I220" s="1510"/>
      <c r="J220" s="1510"/>
      <c r="K220" s="1510"/>
      <c r="L220" s="1510"/>
      <c r="M220" s="1510"/>
      <c r="N220" s="1510"/>
      <c r="O220" s="1510"/>
      <c r="P220" s="1510"/>
      <c r="Q220" s="1510"/>
      <c r="R220" s="1510"/>
      <c r="S220" s="1510"/>
      <c r="T220" s="1510"/>
      <c r="U220" s="1510"/>
      <c r="V220" s="1510"/>
      <c r="W220" s="1510"/>
      <c r="X220" s="1510"/>
      <c r="Y220" s="1510"/>
      <c r="Z220" s="1510"/>
      <c r="AA220" s="1510"/>
      <c r="AB220" s="1510"/>
      <c r="AC220" s="1510"/>
      <c r="AD220" s="1510"/>
      <c r="AE220" s="1510"/>
      <c r="AF220" s="1510"/>
      <c r="AG220" s="1510"/>
    </row>
    <row r="221" spans="1:33" s="129" customFormat="1" ht="13.5" customHeight="1">
      <c r="A221" s="1510"/>
      <c r="B221" s="1510"/>
      <c r="C221" s="1510"/>
      <c r="D221" s="1510"/>
      <c r="E221" s="1510"/>
      <c r="F221" s="1510"/>
      <c r="G221" s="1510"/>
      <c r="H221" s="1510" t="s">
        <v>429</v>
      </c>
      <c r="I221" s="1510"/>
      <c r="J221" s="1510"/>
      <c r="K221" s="1510"/>
      <c r="L221" s="1510"/>
      <c r="M221" s="1510"/>
      <c r="N221" s="1510"/>
      <c r="O221" s="1510"/>
      <c r="P221" s="1510"/>
      <c r="Q221" s="1510"/>
      <c r="R221" s="1510"/>
      <c r="S221" s="1510"/>
      <c r="T221" s="1510"/>
      <c r="U221" s="1510" t="s">
        <v>424</v>
      </c>
      <c r="V221" s="1510"/>
      <c r="W221" s="1510"/>
      <c r="X221" s="1510"/>
      <c r="Y221" s="1510"/>
      <c r="Z221" s="1510"/>
      <c r="AA221" s="1510"/>
      <c r="AB221" s="1510"/>
      <c r="AC221" s="1510"/>
      <c r="AD221" s="1510"/>
      <c r="AE221" s="1510"/>
      <c r="AF221" s="1510"/>
      <c r="AG221" s="1510"/>
    </row>
    <row r="222" spans="1:33" s="129" customFormat="1" ht="11.25" customHeight="1">
      <c r="A222" s="1510"/>
      <c r="B222" s="1510"/>
      <c r="C222" s="1510"/>
      <c r="D222" s="1510"/>
      <c r="E222" s="1510"/>
      <c r="F222" s="1510"/>
      <c r="G222" s="1510"/>
      <c r="H222" s="1510"/>
      <c r="I222" s="1510"/>
      <c r="J222" s="1510"/>
      <c r="K222" s="1510"/>
      <c r="L222" s="1510"/>
      <c r="M222" s="1510"/>
      <c r="N222" s="1510"/>
      <c r="O222" s="1510"/>
      <c r="P222" s="1510"/>
      <c r="Q222" s="1510"/>
      <c r="R222" s="1510"/>
      <c r="S222" s="1510"/>
      <c r="T222" s="1510"/>
      <c r="U222" s="1510"/>
      <c r="V222" s="1510"/>
      <c r="W222" s="1510"/>
      <c r="X222" s="1510"/>
      <c r="Y222" s="1510"/>
      <c r="Z222" s="1510"/>
      <c r="AA222" s="1510"/>
      <c r="AB222" s="1510"/>
      <c r="AC222" s="1510"/>
      <c r="AD222" s="1510"/>
      <c r="AE222" s="1510"/>
      <c r="AF222" s="1510"/>
      <c r="AG222" s="1510"/>
    </row>
    <row r="223" spans="1:33" s="129" customFormat="1" ht="13.5" customHeight="1">
      <c r="A223" s="1510"/>
      <c r="B223" s="1510"/>
      <c r="C223" s="1510"/>
      <c r="D223" s="1510"/>
      <c r="E223" s="1510"/>
      <c r="F223" s="1510"/>
      <c r="G223" s="1510"/>
      <c r="H223" s="1510"/>
      <c r="I223" s="1510"/>
      <c r="J223" s="1510"/>
      <c r="K223" s="1510"/>
      <c r="L223" s="1510"/>
      <c r="M223" s="1510"/>
      <c r="N223" s="1510"/>
      <c r="O223" s="1510"/>
      <c r="P223" s="1510"/>
      <c r="Q223" s="1510"/>
      <c r="R223" s="1510"/>
      <c r="S223" s="1510"/>
      <c r="T223" s="1510"/>
      <c r="U223" s="1510"/>
      <c r="V223" s="1510"/>
      <c r="W223" s="1510"/>
      <c r="X223" s="1510"/>
      <c r="Y223" s="1510"/>
      <c r="Z223" s="1510"/>
      <c r="AA223" s="1510"/>
      <c r="AB223" s="1510"/>
      <c r="AC223" s="1510"/>
      <c r="AD223" s="1510"/>
      <c r="AE223" s="1510"/>
      <c r="AF223" s="1510"/>
      <c r="AG223" s="1510"/>
    </row>
    <row r="224" spans="1:33" s="129" customFormat="1" ht="13.5" customHeight="1">
      <c r="A224" s="1510"/>
      <c r="B224" s="1510"/>
      <c r="C224" s="1510"/>
      <c r="D224" s="1510"/>
      <c r="E224" s="1510"/>
      <c r="F224" s="1510"/>
      <c r="G224" s="1510"/>
      <c r="H224" s="1510"/>
      <c r="I224" s="1510"/>
      <c r="J224" s="1510"/>
      <c r="K224" s="1510"/>
      <c r="L224" s="1510"/>
      <c r="M224" s="1510"/>
      <c r="N224" s="1510"/>
      <c r="O224" s="1510"/>
      <c r="P224" s="1510"/>
      <c r="Q224" s="1510"/>
      <c r="R224" s="1510"/>
      <c r="S224" s="1510"/>
      <c r="T224" s="1510"/>
      <c r="U224" s="1510"/>
      <c r="V224" s="1510"/>
      <c r="W224" s="1510"/>
      <c r="X224" s="1510"/>
      <c r="Y224" s="1510"/>
      <c r="Z224" s="1510"/>
      <c r="AA224" s="1510"/>
      <c r="AB224" s="1510"/>
      <c r="AC224" s="1510"/>
      <c r="AD224" s="1510"/>
      <c r="AE224" s="1510"/>
      <c r="AF224" s="1510"/>
      <c r="AG224" s="1510"/>
    </row>
    <row r="225" spans="1:33" s="129" customFormat="1" ht="13.5" customHeight="1">
      <c r="A225" s="1510"/>
      <c r="B225" s="1510"/>
      <c r="C225" s="1510"/>
      <c r="D225" s="1510"/>
      <c r="E225" s="1510"/>
      <c r="F225" s="1510"/>
      <c r="G225" s="1510"/>
      <c r="H225" s="1510"/>
      <c r="I225" s="1510"/>
      <c r="J225" s="1510"/>
      <c r="K225" s="1510"/>
      <c r="L225" s="1510"/>
      <c r="M225" s="1510"/>
      <c r="N225" s="1510"/>
      <c r="O225" s="1510"/>
      <c r="P225" s="1510"/>
      <c r="Q225" s="1510"/>
      <c r="R225" s="1510"/>
      <c r="S225" s="1510"/>
      <c r="T225" s="1510"/>
      <c r="U225" s="1510"/>
      <c r="V225" s="1510"/>
      <c r="W225" s="1510"/>
      <c r="X225" s="1510"/>
      <c r="Y225" s="1510"/>
      <c r="Z225" s="1510"/>
      <c r="AA225" s="1510"/>
      <c r="AB225" s="1510"/>
      <c r="AC225" s="1510"/>
      <c r="AD225" s="1510"/>
      <c r="AE225" s="1510"/>
      <c r="AF225" s="1510"/>
      <c r="AG225" s="1510"/>
    </row>
    <row r="226" spans="1:33" s="129" customFormat="1" ht="13.5" customHeight="1">
      <c r="A226" s="1510"/>
      <c r="B226" s="1510"/>
      <c r="C226" s="1510"/>
      <c r="D226" s="1510"/>
      <c r="E226" s="1510"/>
      <c r="F226" s="1510"/>
      <c r="G226" s="1510"/>
      <c r="H226" s="1510"/>
      <c r="I226" s="1510"/>
      <c r="J226" s="1510"/>
      <c r="K226" s="1510"/>
      <c r="L226" s="1510"/>
      <c r="M226" s="1510"/>
      <c r="N226" s="1510"/>
      <c r="O226" s="1510"/>
      <c r="P226" s="1510"/>
      <c r="Q226" s="1510"/>
      <c r="R226" s="1510"/>
      <c r="S226" s="1510"/>
      <c r="T226" s="1510"/>
      <c r="U226" s="1510"/>
      <c r="V226" s="1510"/>
      <c r="W226" s="1510"/>
      <c r="X226" s="1510"/>
      <c r="Y226" s="1510"/>
      <c r="Z226" s="1510"/>
      <c r="AA226" s="1510"/>
      <c r="AB226" s="1510"/>
      <c r="AC226" s="1510"/>
      <c r="AD226" s="1510"/>
      <c r="AE226" s="1510"/>
      <c r="AF226" s="1510"/>
      <c r="AG226" s="1510"/>
    </row>
    <row r="227" spans="1:33" s="129" customFormat="1" ht="13.5" customHeight="1">
      <c r="A227" s="1510"/>
      <c r="B227" s="1510"/>
      <c r="C227" s="1510"/>
      <c r="D227" s="1510"/>
      <c r="E227" s="1510"/>
      <c r="F227" s="1510"/>
      <c r="G227" s="1510"/>
      <c r="H227" s="1510"/>
      <c r="I227" s="1510"/>
      <c r="J227" s="1510"/>
      <c r="K227" s="1510"/>
      <c r="L227" s="1510"/>
      <c r="M227" s="1510"/>
      <c r="N227" s="1510"/>
      <c r="O227" s="1510"/>
      <c r="P227" s="1510"/>
      <c r="Q227" s="1510"/>
      <c r="R227" s="1510"/>
      <c r="S227" s="1510"/>
      <c r="T227" s="1510"/>
      <c r="U227" s="1510"/>
      <c r="V227" s="1510"/>
      <c r="W227" s="1510"/>
      <c r="X227" s="1510"/>
      <c r="Y227" s="1510"/>
      <c r="Z227" s="1510"/>
      <c r="AA227" s="1510"/>
      <c r="AB227" s="1510"/>
      <c r="AC227" s="1510"/>
      <c r="AD227" s="1510"/>
      <c r="AE227" s="1510"/>
      <c r="AF227" s="1510"/>
      <c r="AG227" s="1510"/>
    </row>
    <row r="228" spans="1:33" s="129" customFormat="1" ht="13.5" customHeight="1">
      <c r="A228" s="1510"/>
      <c r="B228" s="1510"/>
      <c r="C228" s="1510"/>
      <c r="D228" s="1510"/>
      <c r="E228" s="1510"/>
      <c r="F228" s="1510"/>
      <c r="G228" s="1510"/>
      <c r="H228" s="1510"/>
      <c r="I228" s="1510"/>
      <c r="J228" s="1510"/>
      <c r="K228" s="1510"/>
      <c r="L228" s="1510"/>
      <c r="M228" s="1510"/>
      <c r="N228" s="1510"/>
      <c r="O228" s="1510"/>
      <c r="P228" s="1510"/>
      <c r="Q228" s="1510"/>
      <c r="R228" s="1510"/>
      <c r="S228" s="1510"/>
      <c r="T228" s="1510"/>
      <c r="U228" s="1510"/>
      <c r="V228" s="1510"/>
      <c r="W228" s="1510"/>
      <c r="X228" s="1510"/>
      <c r="Y228" s="1510"/>
      <c r="Z228" s="1510"/>
      <c r="AA228" s="1510"/>
      <c r="AB228" s="1510"/>
      <c r="AC228" s="1510"/>
      <c r="AD228" s="1510"/>
      <c r="AE228" s="1510"/>
      <c r="AF228" s="1510"/>
      <c r="AG228" s="1510"/>
    </row>
    <row r="229" spans="1:33" s="129" customFormat="1" ht="13.5" customHeight="1">
      <c r="A229" s="1510"/>
      <c r="B229" s="1510"/>
      <c r="C229" s="1510"/>
      <c r="D229" s="1510"/>
      <c r="E229" s="1510"/>
      <c r="F229" s="1510"/>
      <c r="G229" s="1510"/>
      <c r="H229" s="1510"/>
      <c r="I229" s="1510"/>
      <c r="J229" s="1510"/>
      <c r="K229" s="1510"/>
      <c r="L229" s="1510"/>
      <c r="M229" s="1510"/>
      <c r="N229" s="1510"/>
      <c r="O229" s="1510"/>
      <c r="P229" s="1510"/>
      <c r="Q229" s="1510"/>
      <c r="R229" s="1510"/>
      <c r="S229" s="1510"/>
      <c r="T229" s="1510"/>
      <c r="U229" s="1510"/>
      <c r="V229" s="1510"/>
      <c r="W229" s="1510"/>
      <c r="X229" s="1510"/>
      <c r="Y229" s="1510"/>
      <c r="Z229" s="1510"/>
      <c r="AA229" s="1510"/>
      <c r="AB229" s="1510"/>
      <c r="AC229" s="1510"/>
      <c r="AD229" s="1510"/>
      <c r="AE229" s="1510"/>
      <c r="AF229" s="1510"/>
      <c r="AG229" s="1510"/>
    </row>
    <row r="230" spans="1:33" s="129" customFormat="1" ht="13.5" customHeight="1">
      <c r="A230" s="1510"/>
      <c r="B230" s="1510"/>
      <c r="C230" s="1510"/>
      <c r="D230" s="1510"/>
      <c r="E230" s="1510"/>
      <c r="F230" s="1510"/>
      <c r="G230" s="1510"/>
      <c r="H230" s="1510"/>
      <c r="I230" s="1510"/>
      <c r="J230" s="1510"/>
      <c r="K230" s="1510"/>
      <c r="L230" s="1510"/>
      <c r="M230" s="1510"/>
      <c r="N230" s="1510"/>
      <c r="O230" s="1510"/>
      <c r="P230" s="1510"/>
      <c r="Q230" s="1510"/>
      <c r="R230" s="1510"/>
      <c r="S230" s="1510"/>
      <c r="T230" s="1510"/>
      <c r="U230" s="1510"/>
      <c r="V230" s="1510"/>
      <c r="W230" s="1510"/>
      <c r="X230" s="1510"/>
      <c r="Y230" s="1510"/>
      <c r="Z230" s="1510"/>
      <c r="AA230" s="1510"/>
      <c r="AB230" s="1510"/>
      <c r="AC230" s="1510"/>
      <c r="AD230" s="1510"/>
      <c r="AE230" s="1510"/>
      <c r="AF230" s="1510"/>
      <c r="AG230" s="1510"/>
    </row>
    <row r="231" spans="1:33" s="129" customFormat="1" ht="13.5" customHeight="1">
      <c r="A231" s="1510"/>
      <c r="B231" s="1510"/>
      <c r="C231" s="1510"/>
      <c r="D231" s="1510"/>
      <c r="E231" s="1510"/>
      <c r="F231" s="1510"/>
      <c r="G231" s="1510"/>
      <c r="H231" s="1510"/>
      <c r="I231" s="1510"/>
      <c r="J231" s="1510"/>
      <c r="K231" s="1510"/>
      <c r="L231" s="1510"/>
      <c r="M231" s="1510"/>
      <c r="N231" s="1510"/>
      <c r="O231" s="1510"/>
      <c r="P231" s="1510"/>
      <c r="Q231" s="1510"/>
      <c r="R231" s="1510"/>
      <c r="S231" s="1510"/>
      <c r="T231" s="1510"/>
      <c r="U231" s="1510"/>
      <c r="V231" s="1510"/>
      <c r="W231" s="1510"/>
      <c r="X231" s="1510"/>
      <c r="Y231" s="1510"/>
      <c r="Z231" s="1510"/>
      <c r="AA231" s="1510"/>
      <c r="AB231" s="1510"/>
      <c r="AC231" s="1510"/>
      <c r="AD231" s="1510"/>
      <c r="AE231" s="1510"/>
      <c r="AF231" s="1510"/>
      <c r="AG231" s="1510"/>
    </row>
    <row r="232" spans="1:33" s="129" customFormat="1" ht="15.75" customHeight="1">
      <c r="A232" s="1510"/>
      <c r="B232" s="1510"/>
      <c r="C232" s="1510"/>
      <c r="D232" s="1510"/>
      <c r="E232" s="1510"/>
      <c r="F232" s="1510"/>
      <c r="G232" s="1510"/>
      <c r="H232" s="1510"/>
      <c r="I232" s="1510"/>
      <c r="J232" s="1510"/>
      <c r="K232" s="1510"/>
      <c r="L232" s="1510"/>
      <c r="M232" s="1510"/>
      <c r="N232" s="1510"/>
      <c r="O232" s="1510"/>
      <c r="P232" s="1510"/>
      <c r="Q232" s="1510"/>
      <c r="R232" s="1510"/>
      <c r="S232" s="1510"/>
      <c r="T232" s="1510"/>
      <c r="U232" s="1510"/>
      <c r="V232" s="1510"/>
      <c r="W232" s="1510"/>
      <c r="X232" s="1510"/>
      <c r="Y232" s="1510"/>
      <c r="Z232" s="1510"/>
      <c r="AA232" s="1510"/>
      <c r="AB232" s="1510"/>
      <c r="AC232" s="1510"/>
      <c r="AD232" s="1510"/>
      <c r="AE232" s="1510"/>
      <c r="AF232" s="1510"/>
      <c r="AG232" s="1510"/>
    </row>
    <row r="233" spans="1:33" s="129" customFormat="1" ht="13.5" customHeight="1">
      <c r="A233" s="1510"/>
      <c r="B233" s="1510"/>
      <c r="C233" s="1510"/>
      <c r="D233" s="1510"/>
      <c r="E233" s="1510"/>
      <c r="F233" s="1510"/>
      <c r="G233" s="1510"/>
      <c r="H233" s="1510" t="s">
        <v>430</v>
      </c>
      <c r="I233" s="1510"/>
      <c r="J233" s="1510"/>
      <c r="K233" s="1510"/>
      <c r="L233" s="1510"/>
      <c r="M233" s="1510"/>
      <c r="N233" s="1510"/>
      <c r="O233" s="1510"/>
      <c r="P233" s="1510"/>
      <c r="Q233" s="1510"/>
      <c r="R233" s="1510"/>
      <c r="S233" s="1510"/>
      <c r="T233" s="1510"/>
      <c r="U233" s="1510" t="s">
        <v>431</v>
      </c>
      <c r="V233" s="1510"/>
      <c r="W233" s="1510"/>
      <c r="X233" s="1510"/>
      <c r="Y233" s="1510"/>
      <c r="Z233" s="1510"/>
      <c r="AA233" s="1510"/>
      <c r="AB233" s="1510"/>
      <c r="AC233" s="1510"/>
      <c r="AD233" s="1510"/>
      <c r="AE233" s="1510"/>
      <c r="AF233" s="1510"/>
      <c r="AG233" s="1510"/>
    </row>
    <row r="234" spans="1:33" s="129" customFormat="1" ht="13.5" customHeight="1">
      <c r="A234" s="1510"/>
      <c r="B234" s="1510"/>
      <c r="C234" s="1510"/>
      <c r="D234" s="1510"/>
      <c r="E234" s="1510"/>
      <c r="F234" s="1510"/>
      <c r="G234" s="1510"/>
      <c r="H234" s="1510"/>
      <c r="I234" s="1510"/>
      <c r="J234" s="1510"/>
      <c r="K234" s="1510"/>
      <c r="L234" s="1510"/>
      <c r="M234" s="1510"/>
      <c r="N234" s="1510"/>
      <c r="O234" s="1510"/>
      <c r="P234" s="1510"/>
      <c r="Q234" s="1510"/>
      <c r="R234" s="1510"/>
      <c r="S234" s="1510"/>
      <c r="T234" s="1510"/>
      <c r="U234" s="1510"/>
      <c r="V234" s="1510"/>
      <c r="W234" s="1510"/>
      <c r="X234" s="1510"/>
      <c r="Y234" s="1510"/>
      <c r="Z234" s="1510"/>
      <c r="AA234" s="1510"/>
      <c r="AB234" s="1510"/>
      <c r="AC234" s="1510"/>
      <c r="AD234" s="1510"/>
      <c r="AE234" s="1510"/>
      <c r="AF234" s="1510"/>
      <c r="AG234" s="1510"/>
    </row>
    <row r="235" spans="1:33" s="129" customFormat="1" ht="13.5" customHeight="1">
      <c r="A235" s="1510"/>
      <c r="B235" s="1510"/>
      <c r="C235" s="1510"/>
      <c r="D235" s="1510"/>
      <c r="E235" s="1510"/>
      <c r="F235" s="1510"/>
      <c r="G235" s="1510"/>
      <c r="H235" s="1510"/>
      <c r="I235" s="1510"/>
      <c r="J235" s="1510"/>
      <c r="K235" s="1510"/>
      <c r="L235" s="1510"/>
      <c r="M235" s="1510"/>
      <c r="N235" s="1510"/>
      <c r="O235" s="1510"/>
      <c r="P235" s="1510"/>
      <c r="Q235" s="1510"/>
      <c r="R235" s="1510"/>
      <c r="S235" s="1510"/>
      <c r="T235" s="1510"/>
      <c r="U235" s="1510"/>
      <c r="V235" s="1510"/>
      <c r="W235" s="1510"/>
      <c r="X235" s="1510"/>
      <c r="Y235" s="1510"/>
      <c r="Z235" s="1510"/>
      <c r="AA235" s="1510"/>
      <c r="AB235" s="1510"/>
      <c r="AC235" s="1510"/>
      <c r="AD235" s="1510"/>
      <c r="AE235" s="1510"/>
      <c r="AF235" s="1510"/>
      <c r="AG235" s="1510"/>
    </row>
    <row r="236" spans="1:33" s="129" customFormat="1" ht="13.5" customHeight="1">
      <c r="A236" s="1510"/>
      <c r="B236" s="1510"/>
      <c r="C236" s="1510"/>
      <c r="D236" s="1510"/>
      <c r="E236" s="1510"/>
      <c r="F236" s="1510"/>
      <c r="G236" s="1510"/>
      <c r="H236" s="1510"/>
      <c r="I236" s="1510"/>
      <c r="J236" s="1510"/>
      <c r="K236" s="1510"/>
      <c r="L236" s="1510"/>
      <c r="M236" s="1510"/>
      <c r="N236" s="1510"/>
      <c r="O236" s="1510"/>
      <c r="P236" s="1510"/>
      <c r="Q236" s="1510"/>
      <c r="R236" s="1510"/>
      <c r="S236" s="1510"/>
      <c r="T236" s="1510"/>
      <c r="U236" s="1510"/>
      <c r="V236" s="1510"/>
      <c r="W236" s="1510"/>
      <c r="X236" s="1510"/>
      <c r="Y236" s="1510"/>
      <c r="Z236" s="1510"/>
      <c r="AA236" s="1510"/>
      <c r="AB236" s="1510"/>
      <c r="AC236" s="1510"/>
      <c r="AD236" s="1510"/>
      <c r="AE236" s="1510"/>
      <c r="AF236" s="1510"/>
      <c r="AG236" s="1510"/>
    </row>
    <row r="237" spans="1:33" s="129" customFormat="1" ht="13.5" customHeight="1">
      <c r="A237" s="1510"/>
      <c r="B237" s="1510"/>
      <c r="C237" s="1510"/>
      <c r="D237" s="1510"/>
      <c r="E237" s="1510"/>
      <c r="F237" s="1510"/>
      <c r="G237" s="1510"/>
      <c r="H237" s="1510"/>
      <c r="I237" s="1510"/>
      <c r="J237" s="1510"/>
      <c r="K237" s="1510"/>
      <c r="L237" s="1510"/>
      <c r="M237" s="1510"/>
      <c r="N237" s="1510"/>
      <c r="O237" s="1510"/>
      <c r="P237" s="1510"/>
      <c r="Q237" s="1510"/>
      <c r="R237" s="1510"/>
      <c r="S237" s="1510"/>
      <c r="T237" s="1510"/>
      <c r="U237" s="1510"/>
      <c r="V237" s="1510"/>
      <c r="W237" s="1510"/>
      <c r="X237" s="1510"/>
      <c r="Y237" s="1510"/>
      <c r="Z237" s="1510"/>
      <c r="AA237" s="1510"/>
      <c r="AB237" s="1510"/>
      <c r="AC237" s="1510"/>
      <c r="AD237" s="1510"/>
      <c r="AE237" s="1510"/>
      <c r="AF237" s="1510"/>
      <c r="AG237" s="1510"/>
    </row>
    <row r="238" spans="1:33" s="129" customFormat="1" ht="13.5" customHeight="1">
      <c r="A238" s="1510"/>
      <c r="B238" s="1510"/>
      <c r="C238" s="1510"/>
      <c r="D238" s="1510"/>
      <c r="E238" s="1510"/>
      <c r="F238" s="1510"/>
      <c r="G238" s="1510"/>
      <c r="H238" s="1510"/>
      <c r="I238" s="1510"/>
      <c r="J238" s="1510"/>
      <c r="K238" s="1510"/>
      <c r="L238" s="1510"/>
      <c r="M238" s="1510"/>
      <c r="N238" s="1510"/>
      <c r="O238" s="1510"/>
      <c r="P238" s="1510"/>
      <c r="Q238" s="1510"/>
      <c r="R238" s="1510"/>
      <c r="S238" s="1510"/>
      <c r="T238" s="1510"/>
      <c r="U238" s="1510"/>
      <c r="V238" s="1510"/>
      <c r="W238" s="1510"/>
      <c r="X238" s="1510"/>
      <c r="Y238" s="1510"/>
      <c r="Z238" s="1510"/>
      <c r="AA238" s="1510"/>
      <c r="AB238" s="1510"/>
      <c r="AC238" s="1510"/>
      <c r="AD238" s="1510"/>
      <c r="AE238" s="1510"/>
      <c r="AF238" s="1510"/>
      <c r="AG238" s="1510"/>
    </row>
    <row r="239" spans="1:33" s="129" customFormat="1" ht="13.5" customHeight="1">
      <c r="A239" s="1510"/>
      <c r="B239" s="1510"/>
      <c r="C239" s="1510"/>
      <c r="D239" s="1510"/>
      <c r="E239" s="1510"/>
      <c r="F239" s="1510"/>
      <c r="G239" s="1510"/>
      <c r="H239" s="1510"/>
      <c r="I239" s="1510"/>
      <c r="J239" s="1510"/>
      <c r="K239" s="1510"/>
      <c r="L239" s="1510"/>
      <c r="M239" s="1510"/>
      <c r="N239" s="1510"/>
      <c r="O239" s="1510"/>
      <c r="P239" s="1510"/>
      <c r="Q239" s="1510"/>
      <c r="R239" s="1510"/>
      <c r="S239" s="1510"/>
      <c r="T239" s="1510"/>
      <c r="U239" s="1510"/>
      <c r="V239" s="1510"/>
      <c r="W239" s="1510"/>
      <c r="X239" s="1510"/>
      <c r="Y239" s="1510"/>
      <c r="Z239" s="1510"/>
      <c r="AA239" s="1510"/>
      <c r="AB239" s="1510"/>
      <c r="AC239" s="1510"/>
      <c r="AD239" s="1510"/>
      <c r="AE239" s="1510"/>
      <c r="AF239" s="1510"/>
      <c r="AG239" s="1510"/>
    </row>
    <row r="240" spans="1:33" s="129" customFormat="1" ht="13.5" customHeight="1">
      <c r="A240" s="1510"/>
      <c r="B240" s="1510"/>
      <c r="C240" s="1510"/>
      <c r="D240" s="1510"/>
      <c r="E240" s="1510"/>
      <c r="F240" s="1510"/>
      <c r="G240" s="1510"/>
      <c r="H240" s="1510"/>
      <c r="I240" s="1510"/>
      <c r="J240" s="1510"/>
      <c r="K240" s="1510"/>
      <c r="L240" s="1510"/>
      <c r="M240" s="1510"/>
      <c r="N240" s="1510"/>
      <c r="O240" s="1510"/>
      <c r="P240" s="1510"/>
      <c r="Q240" s="1510"/>
      <c r="R240" s="1510"/>
      <c r="S240" s="1510"/>
      <c r="T240" s="1510"/>
      <c r="U240" s="1510"/>
      <c r="V240" s="1510"/>
      <c r="W240" s="1510"/>
      <c r="X240" s="1510"/>
      <c r="Y240" s="1510"/>
      <c r="Z240" s="1510"/>
      <c r="AA240" s="1510"/>
      <c r="AB240" s="1510"/>
      <c r="AC240" s="1510"/>
      <c r="AD240" s="1510"/>
      <c r="AE240" s="1510"/>
      <c r="AF240" s="1510"/>
      <c r="AG240" s="1510"/>
    </row>
    <row r="241" spans="1:33" s="129" customFormat="1" ht="13.5" customHeight="1">
      <c r="A241" s="1510"/>
      <c r="B241" s="1510"/>
      <c r="C241" s="1510"/>
      <c r="D241" s="1510"/>
      <c r="E241" s="1510"/>
      <c r="F241" s="1510"/>
      <c r="G241" s="1510"/>
      <c r="H241" s="1510"/>
      <c r="I241" s="1510"/>
      <c r="J241" s="1510"/>
      <c r="K241" s="1510"/>
      <c r="L241" s="1510"/>
      <c r="M241" s="1510"/>
      <c r="N241" s="1510"/>
      <c r="O241" s="1510"/>
      <c r="P241" s="1510"/>
      <c r="Q241" s="1510"/>
      <c r="R241" s="1510"/>
      <c r="S241" s="1510"/>
      <c r="T241" s="1510"/>
      <c r="U241" s="1510"/>
      <c r="V241" s="1510"/>
      <c r="W241" s="1510"/>
      <c r="X241" s="1510"/>
      <c r="Y241" s="1510"/>
      <c r="Z241" s="1510"/>
      <c r="AA241" s="1510"/>
      <c r="AB241" s="1510"/>
      <c r="AC241" s="1510"/>
      <c r="AD241" s="1510"/>
      <c r="AE241" s="1510"/>
      <c r="AF241" s="1510"/>
      <c r="AG241" s="1510"/>
    </row>
    <row r="242" spans="1:33" s="129" customFormat="1" ht="13.5" customHeight="1">
      <c r="A242" s="1510"/>
      <c r="B242" s="1510"/>
      <c r="C242" s="1510"/>
      <c r="D242" s="1510"/>
      <c r="E242" s="1510"/>
      <c r="F242" s="1510"/>
      <c r="G242" s="1510"/>
      <c r="H242" s="1510"/>
      <c r="I242" s="1510"/>
      <c r="J242" s="1510"/>
      <c r="K242" s="1510"/>
      <c r="L242" s="1510"/>
      <c r="M242" s="1510"/>
      <c r="N242" s="1510"/>
      <c r="O242" s="1510"/>
      <c r="P242" s="1510"/>
      <c r="Q242" s="1510"/>
      <c r="R242" s="1510"/>
      <c r="S242" s="1510"/>
      <c r="T242" s="1510"/>
      <c r="U242" s="1510"/>
      <c r="V242" s="1510"/>
      <c r="W242" s="1510"/>
      <c r="X242" s="1510"/>
      <c r="Y242" s="1510"/>
      <c r="Z242" s="1510"/>
      <c r="AA242" s="1510"/>
      <c r="AB242" s="1510"/>
      <c r="AC242" s="1510"/>
      <c r="AD242" s="1510"/>
      <c r="AE242" s="1510"/>
      <c r="AF242" s="1510"/>
      <c r="AG242" s="1510"/>
    </row>
    <row r="243" spans="1:33" s="129" customFormat="1" ht="13.5" customHeight="1">
      <c r="A243" s="1510"/>
      <c r="B243" s="1510"/>
      <c r="C243" s="1510"/>
      <c r="D243" s="1510"/>
      <c r="E243" s="1510"/>
      <c r="F243" s="1510"/>
      <c r="G243" s="1510"/>
      <c r="H243" s="1510"/>
      <c r="I243" s="1510"/>
      <c r="J243" s="1510"/>
      <c r="K243" s="1510"/>
      <c r="L243" s="1510"/>
      <c r="M243" s="1510"/>
      <c r="N243" s="1510"/>
      <c r="O243" s="1510"/>
      <c r="P243" s="1510"/>
      <c r="Q243" s="1510"/>
      <c r="R243" s="1510"/>
      <c r="S243" s="1510"/>
      <c r="T243" s="1510"/>
      <c r="U243" s="1510"/>
      <c r="V243" s="1510"/>
      <c r="W243" s="1510"/>
      <c r="X243" s="1510"/>
      <c r="Y243" s="1510"/>
      <c r="Z243" s="1510"/>
      <c r="AA243" s="1510"/>
      <c r="AB243" s="1510"/>
      <c r="AC243" s="1510"/>
      <c r="AD243" s="1510"/>
      <c r="AE243" s="1510"/>
      <c r="AF243" s="1510"/>
      <c r="AG243" s="1510"/>
    </row>
    <row r="244" spans="1:33" s="129" customFormat="1" ht="13.5" customHeight="1">
      <c r="A244" s="1510"/>
      <c r="B244" s="1510"/>
      <c r="C244" s="1510"/>
      <c r="D244" s="1510"/>
      <c r="E244" s="1510"/>
      <c r="F244" s="1510"/>
      <c r="G244" s="1510"/>
      <c r="H244" s="1510"/>
      <c r="I244" s="1510"/>
      <c r="J244" s="1510"/>
      <c r="K244" s="1510"/>
      <c r="L244" s="1510"/>
      <c r="M244" s="1510"/>
      <c r="N244" s="1510"/>
      <c r="O244" s="1510"/>
      <c r="P244" s="1510"/>
      <c r="Q244" s="1510"/>
      <c r="R244" s="1510"/>
      <c r="S244" s="1510"/>
      <c r="T244" s="1510"/>
      <c r="U244" s="1510"/>
      <c r="V244" s="1510"/>
      <c r="W244" s="1510"/>
      <c r="X244" s="1510"/>
      <c r="Y244" s="1510"/>
      <c r="Z244" s="1510"/>
      <c r="AA244" s="1510"/>
      <c r="AB244" s="1510"/>
      <c r="AC244" s="1510"/>
      <c r="AD244" s="1510"/>
      <c r="AE244" s="1510"/>
      <c r="AF244" s="1510"/>
      <c r="AG244" s="1510"/>
    </row>
    <row r="245" spans="1:33" s="129" customFormat="1" ht="13.5" customHeight="1">
      <c r="A245" s="1510"/>
      <c r="B245" s="1510"/>
      <c r="C245" s="1510"/>
      <c r="D245" s="1510"/>
      <c r="E245" s="1510"/>
      <c r="F245" s="1510"/>
      <c r="G245" s="1510"/>
      <c r="H245" s="1510" t="s">
        <v>1085</v>
      </c>
      <c r="I245" s="1510"/>
      <c r="J245" s="1510"/>
      <c r="K245" s="1510"/>
      <c r="L245" s="1510"/>
      <c r="M245" s="1510"/>
      <c r="N245" s="1510"/>
      <c r="O245" s="1510"/>
      <c r="P245" s="1510"/>
      <c r="Q245" s="1510"/>
      <c r="R245" s="1510"/>
      <c r="S245" s="1510"/>
      <c r="T245" s="1510"/>
      <c r="U245" s="1510" t="s">
        <v>140</v>
      </c>
      <c r="V245" s="1510"/>
      <c r="W245" s="1510"/>
      <c r="X245" s="1510"/>
      <c r="Y245" s="1510"/>
      <c r="Z245" s="1510"/>
      <c r="AA245" s="1510"/>
      <c r="AB245" s="1510"/>
      <c r="AC245" s="1510"/>
      <c r="AD245" s="1510"/>
      <c r="AE245" s="1510"/>
      <c r="AF245" s="1510"/>
      <c r="AG245" s="1510"/>
    </row>
    <row r="246" spans="1:33" s="129" customFormat="1" ht="13.5" customHeight="1">
      <c r="A246" s="1510"/>
      <c r="B246" s="1510"/>
      <c r="C246" s="1510"/>
      <c r="D246" s="1510"/>
      <c r="E246" s="1510"/>
      <c r="F246" s="1510"/>
      <c r="G246" s="1510"/>
      <c r="H246" s="1510"/>
      <c r="I246" s="1510"/>
      <c r="J246" s="1510"/>
      <c r="K246" s="1510"/>
      <c r="L246" s="1510"/>
      <c r="M246" s="1510"/>
      <c r="N246" s="1510"/>
      <c r="O246" s="1510"/>
      <c r="P246" s="1510"/>
      <c r="Q246" s="1510"/>
      <c r="R246" s="1510"/>
      <c r="S246" s="1510"/>
      <c r="T246" s="1510"/>
      <c r="U246" s="1510"/>
      <c r="V246" s="1510"/>
      <c r="W246" s="1510"/>
      <c r="X246" s="1510"/>
      <c r="Y246" s="1510"/>
      <c r="Z246" s="1510"/>
      <c r="AA246" s="1510"/>
      <c r="AB246" s="1510"/>
      <c r="AC246" s="1510"/>
      <c r="AD246" s="1510"/>
      <c r="AE246" s="1510"/>
      <c r="AF246" s="1510"/>
      <c r="AG246" s="1510"/>
    </row>
    <row r="247" spans="1:33" s="129" customFormat="1" ht="13.5" customHeight="1">
      <c r="A247" s="1510"/>
      <c r="B247" s="1510"/>
      <c r="C247" s="1510"/>
      <c r="D247" s="1510"/>
      <c r="E247" s="1510"/>
      <c r="F247" s="1510"/>
      <c r="G247" s="1510"/>
      <c r="H247" s="1510"/>
      <c r="I247" s="1510"/>
      <c r="J247" s="1510"/>
      <c r="K247" s="1510"/>
      <c r="L247" s="1510"/>
      <c r="M247" s="1510"/>
      <c r="N247" s="1510"/>
      <c r="O247" s="1510"/>
      <c r="P247" s="1510"/>
      <c r="Q247" s="1510"/>
      <c r="R247" s="1510"/>
      <c r="S247" s="1510"/>
      <c r="T247" s="1510"/>
      <c r="U247" s="1510"/>
      <c r="V247" s="1510"/>
      <c r="W247" s="1510"/>
      <c r="X247" s="1510"/>
      <c r="Y247" s="1510"/>
      <c r="Z247" s="1510"/>
      <c r="AA247" s="1510"/>
      <c r="AB247" s="1510"/>
      <c r="AC247" s="1510"/>
      <c r="AD247" s="1510"/>
      <c r="AE247" s="1510"/>
      <c r="AF247" s="1510"/>
      <c r="AG247" s="1510"/>
    </row>
    <row r="248" spans="1:33" s="129" customFormat="1" ht="13.5" customHeight="1">
      <c r="A248" s="1510"/>
      <c r="B248" s="1510"/>
      <c r="C248" s="1510"/>
      <c r="D248" s="1510"/>
      <c r="E248" s="1510"/>
      <c r="F248" s="1510"/>
      <c r="G248" s="1510"/>
      <c r="H248" s="1510"/>
      <c r="I248" s="1510"/>
      <c r="J248" s="1510"/>
      <c r="K248" s="1510"/>
      <c r="L248" s="1510"/>
      <c r="M248" s="1510"/>
      <c r="N248" s="1510"/>
      <c r="O248" s="1510"/>
      <c r="P248" s="1510"/>
      <c r="Q248" s="1510"/>
      <c r="R248" s="1510"/>
      <c r="S248" s="1510"/>
      <c r="T248" s="1510"/>
      <c r="U248" s="1510"/>
      <c r="V248" s="1510"/>
      <c r="W248" s="1510"/>
      <c r="X248" s="1510"/>
      <c r="Y248" s="1510"/>
      <c r="Z248" s="1510"/>
      <c r="AA248" s="1510"/>
      <c r="AB248" s="1510"/>
      <c r="AC248" s="1510"/>
      <c r="AD248" s="1510"/>
      <c r="AE248" s="1510"/>
      <c r="AF248" s="1510"/>
      <c r="AG248" s="1510"/>
    </row>
    <row r="249" spans="1:33" s="129" customFormat="1" ht="13.5" customHeight="1">
      <c r="A249" s="1510"/>
      <c r="B249" s="1510"/>
      <c r="C249" s="1510"/>
      <c r="D249" s="1510"/>
      <c r="E249" s="1510"/>
      <c r="F249" s="1510"/>
      <c r="G249" s="1510"/>
      <c r="H249" s="1510"/>
      <c r="I249" s="1510"/>
      <c r="J249" s="1510"/>
      <c r="K249" s="1510"/>
      <c r="L249" s="1510"/>
      <c r="M249" s="1510"/>
      <c r="N249" s="1510"/>
      <c r="O249" s="1510"/>
      <c r="P249" s="1510"/>
      <c r="Q249" s="1510"/>
      <c r="R249" s="1510"/>
      <c r="S249" s="1510"/>
      <c r="T249" s="1510"/>
      <c r="U249" s="1510"/>
      <c r="V249" s="1510"/>
      <c r="W249" s="1510"/>
      <c r="X249" s="1510"/>
      <c r="Y249" s="1510"/>
      <c r="Z249" s="1510"/>
      <c r="AA249" s="1510"/>
      <c r="AB249" s="1510"/>
      <c r="AC249" s="1510"/>
      <c r="AD249" s="1510"/>
      <c r="AE249" s="1510"/>
      <c r="AF249" s="1510"/>
      <c r="AG249" s="1510"/>
    </row>
    <row r="250" spans="1:33" s="129" customFormat="1" ht="13.5" customHeight="1">
      <c r="A250" s="1510"/>
      <c r="B250" s="1510"/>
      <c r="C250" s="1510"/>
      <c r="D250" s="1510"/>
      <c r="E250" s="1510"/>
      <c r="F250" s="1510"/>
      <c r="G250" s="1510"/>
      <c r="H250" s="1510"/>
      <c r="I250" s="1510"/>
      <c r="J250" s="1510"/>
      <c r="K250" s="1510"/>
      <c r="L250" s="1510"/>
      <c r="M250" s="1510"/>
      <c r="N250" s="1510"/>
      <c r="O250" s="1510"/>
      <c r="P250" s="1510"/>
      <c r="Q250" s="1510"/>
      <c r="R250" s="1510"/>
      <c r="S250" s="1510"/>
      <c r="T250" s="1510"/>
      <c r="U250" s="1510"/>
      <c r="V250" s="1510"/>
      <c r="W250" s="1510"/>
      <c r="X250" s="1510"/>
      <c r="Y250" s="1510"/>
      <c r="Z250" s="1510"/>
      <c r="AA250" s="1510"/>
      <c r="AB250" s="1510"/>
      <c r="AC250" s="1510"/>
      <c r="AD250" s="1510"/>
      <c r="AE250" s="1510"/>
      <c r="AF250" s="1510"/>
      <c r="AG250" s="1510"/>
    </row>
    <row r="251" spans="1:33" s="129" customFormat="1" ht="13.5" customHeight="1">
      <c r="A251" s="1510"/>
      <c r="B251" s="1510"/>
      <c r="C251" s="1510"/>
      <c r="D251" s="1510"/>
      <c r="E251" s="1510"/>
      <c r="F251" s="1510"/>
      <c r="G251" s="1510"/>
      <c r="H251" s="1510"/>
      <c r="I251" s="1510"/>
      <c r="J251" s="1510"/>
      <c r="K251" s="1510"/>
      <c r="L251" s="1510"/>
      <c r="M251" s="1510"/>
      <c r="N251" s="1510"/>
      <c r="O251" s="1510"/>
      <c r="P251" s="1510"/>
      <c r="Q251" s="1510"/>
      <c r="R251" s="1510"/>
      <c r="S251" s="1510"/>
      <c r="T251" s="1510"/>
      <c r="U251" s="1510"/>
      <c r="V251" s="1510"/>
      <c r="W251" s="1510"/>
      <c r="X251" s="1510"/>
      <c r="Y251" s="1510"/>
      <c r="Z251" s="1510"/>
      <c r="AA251" s="1510"/>
      <c r="AB251" s="1510"/>
      <c r="AC251" s="1510"/>
      <c r="AD251" s="1510"/>
      <c r="AE251" s="1510"/>
      <c r="AF251" s="1510"/>
      <c r="AG251" s="1510"/>
    </row>
    <row r="252" spans="1:33" s="129" customFormat="1" ht="13.5" customHeight="1">
      <c r="A252" s="1510"/>
      <c r="B252" s="1510"/>
      <c r="C252" s="1510"/>
      <c r="D252" s="1510"/>
      <c r="E252" s="1510"/>
      <c r="F252" s="1510"/>
      <c r="G252" s="1510"/>
      <c r="H252" s="1510"/>
      <c r="I252" s="1510"/>
      <c r="J252" s="1510"/>
      <c r="K252" s="1510"/>
      <c r="L252" s="1510"/>
      <c r="M252" s="1510"/>
      <c r="N252" s="1510"/>
      <c r="O252" s="1510"/>
      <c r="P252" s="1510"/>
      <c r="Q252" s="1510"/>
      <c r="R252" s="1510"/>
      <c r="S252" s="1510"/>
      <c r="T252" s="1510"/>
      <c r="U252" s="1510"/>
      <c r="V252" s="1510"/>
      <c r="W252" s="1510"/>
      <c r="X252" s="1510"/>
      <c r="Y252" s="1510"/>
      <c r="Z252" s="1510"/>
      <c r="AA252" s="1510"/>
      <c r="AB252" s="1510"/>
      <c r="AC252" s="1510"/>
      <c r="AD252" s="1510"/>
      <c r="AE252" s="1510"/>
      <c r="AF252" s="1510"/>
      <c r="AG252" s="1510"/>
    </row>
    <row r="253" spans="1:33" s="129" customFormat="1" ht="13.5" customHeight="1">
      <c r="A253" s="1510"/>
      <c r="B253" s="1510"/>
      <c r="C253" s="1510"/>
      <c r="D253" s="1510"/>
      <c r="E253" s="1510"/>
      <c r="F253" s="1510"/>
      <c r="G253" s="1510"/>
      <c r="H253" s="1510"/>
      <c r="I253" s="1510"/>
      <c r="J253" s="1510"/>
      <c r="K253" s="1510"/>
      <c r="L253" s="1510"/>
      <c r="M253" s="1510"/>
      <c r="N253" s="1510"/>
      <c r="O253" s="1510"/>
      <c r="P253" s="1510"/>
      <c r="Q253" s="1510"/>
      <c r="R253" s="1510"/>
      <c r="S253" s="1510"/>
      <c r="T253" s="1510"/>
      <c r="U253" s="1510"/>
      <c r="V253" s="1510"/>
      <c r="W253" s="1510"/>
      <c r="X253" s="1510"/>
      <c r="Y253" s="1510"/>
      <c r="Z253" s="1510"/>
      <c r="AA253" s="1510"/>
      <c r="AB253" s="1510"/>
      <c r="AC253" s="1510"/>
      <c r="AD253" s="1510"/>
      <c r="AE253" s="1510"/>
      <c r="AF253" s="1510"/>
      <c r="AG253" s="1510"/>
    </row>
    <row r="254" spans="1:33" s="129" customFormat="1" ht="13.5" customHeight="1">
      <c r="A254" s="1510"/>
      <c r="B254" s="1510"/>
      <c r="C254" s="1510"/>
      <c r="D254" s="1510"/>
      <c r="E254" s="1510"/>
      <c r="F254" s="1510"/>
      <c r="G254" s="1510"/>
      <c r="H254" s="1510"/>
      <c r="I254" s="1510"/>
      <c r="J254" s="1510"/>
      <c r="K254" s="1510"/>
      <c r="L254" s="1510"/>
      <c r="M254" s="1510"/>
      <c r="N254" s="1510"/>
      <c r="O254" s="1510"/>
      <c r="P254" s="1510"/>
      <c r="Q254" s="1510"/>
      <c r="R254" s="1510"/>
      <c r="S254" s="1510"/>
      <c r="T254" s="1510"/>
      <c r="U254" s="1510"/>
      <c r="V254" s="1510"/>
      <c r="W254" s="1510"/>
      <c r="X254" s="1510"/>
      <c r="Y254" s="1510"/>
      <c r="Z254" s="1510"/>
      <c r="AA254" s="1510"/>
      <c r="AB254" s="1510"/>
      <c r="AC254" s="1510"/>
      <c r="AD254" s="1510"/>
      <c r="AE254" s="1510"/>
      <c r="AF254" s="1510"/>
      <c r="AG254" s="1510"/>
    </row>
    <row r="255" spans="1:33" s="129" customFormat="1" ht="13.5" customHeight="1">
      <c r="A255" s="1510"/>
      <c r="B255" s="1510"/>
      <c r="C255" s="1510"/>
      <c r="D255" s="1510"/>
      <c r="E255" s="1510"/>
      <c r="F255" s="1510"/>
      <c r="G255" s="1510"/>
      <c r="H255" s="1510"/>
      <c r="I255" s="1510"/>
      <c r="J255" s="1510"/>
      <c r="K255" s="1510"/>
      <c r="L255" s="1510"/>
      <c r="M255" s="1510"/>
      <c r="N255" s="1510"/>
      <c r="O255" s="1510"/>
      <c r="P255" s="1510"/>
      <c r="Q255" s="1510"/>
      <c r="R255" s="1510"/>
      <c r="S255" s="1510"/>
      <c r="T255" s="1510"/>
      <c r="U255" s="1510"/>
      <c r="V255" s="1510"/>
      <c r="W255" s="1510"/>
      <c r="X255" s="1510"/>
      <c r="Y255" s="1510"/>
      <c r="Z255" s="1510"/>
      <c r="AA255" s="1510"/>
      <c r="AB255" s="1510"/>
      <c r="AC255" s="1510"/>
      <c r="AD255" s="1510"/>
      <c r="AE255" s="1510"/>
      <c r="AF255" s="1510"/>
      <c r="AG255" s="1510"/>
    </row>
    <row r="256" spans="1:33" s="129" customFormat="1" ht="13.5" customHeight="1">
      <c r="A256" s="1510"/>
      <c r="B256" s="1510"/>
      <c r="C256" s="1510"/>
      <c r="D256" s="1510"/>
      <c r="E256" s="1510"/>
      <c r="F256" s="1510"/>
      <c r="G256" s="1510"/>
      <c r="H256" s="1510"/>
      <c r="I256" s="1510"/>
      <c r="J256" s="1510"/>
      <c r="K256" s="1510"/>
      <c r="L256" s="1510"/>
      <c r="M256" s="1510"/>
      <c r="N256" s="1510"/>
      <c r="O256" s="1510"/>
      <c r="P256" s="1510"/>
      <c r="Q256" s="1510"/>
      <c r="R256" s="1510"/>
      <c r="S256" s="1510"/>
      <c r="T256" s="1510"/>
      <c r="U256" s="1510"/>
      <c r="V256" s="1510"/>
      <c r="W256" s="1510"/>
      <c r="X256" s="1510"/>
      <c r="Y256" s="1510"/>
      <c r="Z256" s="1510"/>
      <c r="AA256" s="1510"/>
      <c r="AB256" s="1510"/>
      <c r="AC256" s="1510"/>
      <c r="AD256" s="1510"/>
      <c r="AE256" s="1510"/>
      <c r="AF256" s="1510"/>
      <c r="AG256" s="1510"/>
    </row>
    <row r="257" spans="1:33" s="129" customFormat="1" ht="13.5" customHeight="1">
      <c r="A257" s="1510"/>
      <c r="B257" s="1510"/>
      <c r="C257" s="1510"/>
      <c r="D257" s="1510"/>
      <c r="E257" s="1510"/>
      <c r="F257" s="1510"/>
      <c r="G257" s="1510"/>
      <c r="H257" s="1510" t="s">
        <v>141</v>
      </c>
      <c r="I257" s="1510"/>
      <c r="J257" s="1510"/>
      <c r="K257" s="1510"/>
      <c r="L257" s="1510"/>
      <c r="M257" s="1510"/>
      <c r="N257" s="1510"/>
      <c r="O257" s="1510"/>
      <c r="P257" s="1510"/>
      <c r="Q257" s="1510"/>
      <c r="R257" s="1510"/>
      <c r="S257" s="1510"/>
      <c r="T257" s="1510"/>
      <c r="U257" s="1510" t="s">
        <v>899</v>
      </c>
      <c r="V257" s="1510"/>
      <c r="W257" s="1510"/>
      <c r="X257" s="1510"/>
      <c r="Y257" s="1510"/>
      <c r="Z257" s="1510"/>
      <c r="AA257" s="1510"/>
      <c r="AB257" s="1510"/>
      <c r="AC257" s="1510"/>
      <c r="AD257" s="1510"/>
      <c r="AE257" s="1510"/>
      <c r="AF257" s="1510"/>
      <c r="AG257" s="1510"/>
    </row>
    <row r="258" spans="1:33" s="129" customFormat="1" ht="13.5" customHeight="1">
      <c r="A258" s="1510"/>
      <c r="B258" s="1510"/>
      <c r="C258" s="1510"/>
      <c r="D258" s="1510"/>
      <c r="E258" s="1510"/>
      <c r="F258" s="1510"/>
      <c r="G258" s="1510"/>
      <c r="H258" s="1510"/>
      <c r="I258" s="1510"/>
      <c r="J258" s="1510"/>
      <c r="K258" s="1510"/>
      <c r="L258" s="1510"/>
      <c r="M258" s="1510"/>
      <c r="N258" s="1510"/>
      <c r="O258" s="1510"/>
      <c r="P258" s="1510"/>
      <c r="Q258" s="1510"/>
      <c r="R258" s="1510"/>
      <c r="S258" s="1510"/>
      <c r="T258" s="1510"/>
      <c r="U258" s="1510"/>
      <c r="V258" s="1510"/>
      <c r="W258" s="1510"/>
      <c r="X258" s="1510"/>
      <c r="Y258" s="1510"/>
      <c r="Z258" s="1510"/>
      <c r="AA258" s="1510"/>
      <c r="AB258" s="1510"/>
      <c r="AC258" s="1510"/>
      <c r="AD258" s="1510"/>
      <c r="AE258" s="1510"/>
      <c r="AF258" s="1510"/>
      <c r="AG258" s="1510"/>
    </row>
    <row r="259" spans="1:2" s="129" customFormat="1" ht="13.5" customHeight="1">
      <c r="A259" s="129" t="s">
        <v>1443</v>
      </c>
      <c r="B259" s="130"/>
    </row>
    <row r="260" spans="1:2" s="129" customFormat="1" ht="13.5" customHeight="1">
      <c r="A260" s="129" t="s">
        <v>180</v>
      </c>
      <c r="B260" s="130"/>
    </row>
    <row r="261" spans="1:2" s="129" customFormat="1" ht="13.5" customHeight="1">
      <c r="A261" s="129" t="s">
        <v>665</v>
      </c>
      <c r="B261" s="130"/>
    </row>
    <row r="262" spans="1:2" s="129" customFormat="1" ht="13.5" customHeight="1">
      <c r="A262" s="129" t="s">
        <v>666</v>
      </c>
      <c r="B262" s="130"/>
    </row>
    <row r="263" spans="1:2" s="129" customFormat="1" ht="13.5" customHeight="1">
      <c r="A263" s="129" t="s">
        <v>667</v>
      </c>
      <c r="B263" s="130"/>
    </row>
    <row r="264" spans="1:2" s="129" customFormat="1" ht="13.5" customHeight="1">
      <c r="A264" s="129" t="s">
        <v>142</v>
      </c>
      <c r="B264" s="130"/>
    </row>
    <row r="265" s="129" customFormat="1" ht="13.5" customHeight="1">
      <c r="A265" s="129" t="s">
        <v>1421</v>
      </c>
    </row>
    <row r="266" s="129" customFormat="1" ht="13.5" customHeight="1">
      <c r="A266" s="129" t="s">
        <v>181</v>
      </c>
    </row>
    <row r="267" spans="1:21" s="581" customFormat="1" ht="13.5" customHeight="1">
      <c r="A267" s="580" t="s">
        <v>668</v>
      </c>
      <c r="H267" s="582"/>
      <c r="U267" s="582"/>
    </row>
    <row r="268" spans="1:21" s="581" customFormat="1" ht="13.5" customHeight="1">
      <c r="A268" s="580" t="s">
        <v>1414</v>
      </c>
      <c r="H268" s="582"/>
      <c r="U268" s="582"/>
    </row>
  </sheetData>
  <sheetProtection password="C7C4" sheet="1" objects="1" scenarios="1"/>
  <mergeCells count="38">
    <mergeCell ref="A162:T163"/>
    <mergeCell ref="U162:AG163"/>
    <mergeCell ref="A179:G179"/>
    <mergeCell ref="H179:T179"/>
    <mergeCell ref="U182:AG183"/>
    <mergeCell ref="U184:AG185"/>
    <mergeCell ref="H184:T185"/>
    <mergeCell ref="U179:AG179"/>
    <mergeCell ref="U201:AG217"/>
    <mergeCell ref="H257:T258"/>
    <mergeCell ref="U257:AG258"/>
    <mergeCell ref="A155:T155"/>
    <mergeCell ref="U155:AG155"/>
    <mergeCell ref="U156:AG157"/>
    <mergeCell ref="A156:T161"/>
    <mergeCell ref="U158:AG159"/>
    <mergeCell ref="U160:AG161"/>
    <mergeCell ref="H182:T183"/>
    <mergeCell ref="A196:G258"/>
    <mergeCell ref="H233:T244"/>
    <mergeCell ref="H218:T220"/>
    <mergeCell ref="H201:T217"/>
    <mergeCell ref="A180:G185"/>
    <mergeCell ref="U199:AG200"/>
    <mergeCell ref="H199:T200"/>
    <mergeCell ref="U186:AG195"/>
    <mergeCell ref="H186:T195"/>
    <mergeCell ref="U180:AG181"/>
    <mergeCell ref="H180:T181"/>
    <mergeCell ref="A186:G195"/>
    <mergeCell ref="U196:AG198"/>
    <mergeCell ref="H196:T198"/>
    <mergeCell ref="U218:AG220"/>
    <mergeCell ref="U233:AG244"/>
    <mergeCell ref="H245:T256"/>
    <mergeCell ref="U245:AG256"/>
    <mergeCell ref="H221:T232"/>
    <mergeCell ref="U221:AG232"/>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91" r:id="rId1"/>
  <headerFooter alignWithMargins="0">
    <oddFooter>&amp;C－&amp;P－</oddFooter>
  </headerFooter>
  <rowBreaks count="2" manualBreakCount="2">
    <brk id="170" max="32" man="1"/>
    <brk id="232" max="32" man="1"/>
  </rowBreaks>
</worksheet>
</file>

<file path=xl/worksheets/sheet13.xml><?xml version="1.0" encoding="utf-8"?>
<worksheet xmlns="http://schemas.openxmlformats.org/spreadsheetml/2006/main" xmlns:r="http://schemas.openxmlformats.org/officeDocument/2006/relationships">
  <sheetPr>
    <tabColor indexed="13"/>
  </sheetPr>
  <dimension ref="D9:K16"/>
  <sheetViews>
    <sheetView workbookViewId="0" topLeftCell="A1">
      <selection activeCell="D4" sqref="D4"/>
    </sheetView>
  </sheetViews>
  <sheetFormatPr defaultColWidth="9.00390625" defaultRowHeight="13.5"/>
  <sheetData>
    <row r="8" ht="14.25" thickBot="1"/>
    <row r="9" spans="4:11" ht="14.25" thickTop="1">
      <c r="D9" s="1"/>
      <c r="E9" s="2"/>
      <c r="F9" s="2"/>
      <c r="G9" s="2"/>
      <c r="H9" s="2"/>
      <c r="I9" s="2"/>
      <c r="J9" s="2"/>
      <c r="K9" s="3"/>
    </row>
    <row r="10" spans="4:11" ht="13.5">
      <c r="D10" s="4"/>
      <c r="E10" s="5"/>
      <c r="F10" s="5"/>
      <c r="G10" s="5"/>
      <c r="H10" s="5"/>
      <c r="I10" s="5"/>
      <c r="J10" s="5"/>
      <c r="K10" s="6"/>
    </row>
    <row r="11" spans="4:11" ht="17.25">
      <c r="D11" s="4"/>
      <c r="E11" s="497" t="s">
        <v>870</v>
      </c>
      <c r="F11" s="499"/>
      <c r="G11" s="499"/>
      <c r="H11" s="499"/>
      <c r="I11" s="499"/>
      <c r="J11" s="499"/>
      <c r="K11" s="6"/>
    </row>
    <row r="12" spans="4:11" ht="13.5">
      <c r="D12" s="4"/>
      <c r="E12" s="5"/>
      <c r="F12" s="5"/>
      <c r="G12" s="5"/>
      <c r="H12" s="5"/>
      <c r="I12" s="5"/>
      <c r="J12" s="5"/>
      <c r="K12" s="6"/>
    </row>
    <row r="13" spans="4:11" ht="14.25">
      <c r="D13" s="4"/>
      <c r="E13" s="5"/>
      <c r="F13" s="5"/>
      <c r="G13" s="498"/>
      <c r="H13" s="5"/>
      <c r="I13" s="5"/>
      <c r="J13" s="5"/>
      <c r="K13" s="6"/>
    </row>
    <row r="14" spans="4:11" ht="14.25">
      <c r="D14" s="4"/>
      <c r="E14" s="5"/>
      <c r="F14" s="500" t="s">
        <v>876</v>
      </c>
      <c r="G14" s="498"/>
      <c r="H14" s="500"/>
      <c r="I14" s="500"/>
      <c r="J14" s="5"/>
      <c r="K14" s="6"/>
    </row>
    <row r="15" spans="4:11" ht="13.5">
      <c r="D15" s="4"/>
      <c r="E15" s="5"/>
      <c r="F15" s="5"/>
      <c r="G15" s="5"/>
      <c r="H15" s="5"/>
      <c r="I15" s="5"/>
      <c r="J15" s="5"/>
      <c r="K15" s="6"/>
    </row>
    <row r="16" spans="4:11" ht="14.25" thickBot="1">
      <c r="D16" s="7"/>
      <c r="E16" s="8"/>
      <c r="F16" s="8"/>
      <c r="G16" s="8"/>
      <c r="H16" s="8"/>
      <c r="I16" s="8"/>
      <c r="J16" s="8"/>
      <c r="K16" s="9"/>
    </row>
    <row r="17" ht="14.25" thickTop="1"/>
  </sheetData>
  <sheetProtection password="C7C4" sheet="1" objects="1" scenarios="1"/>
  <printOptions horizontalCentered="1"/>
  <pageMargins left="0.3937007874015748" right="0.3937007874015748" top="0.5905511811023623" bottom="0.3937007874015748" header="0.5118110236220472" footer="0.4330708661417323"/>
  <pageSetup firstPageNumber="25" useFirstPageNumber="1" horizontalDpi="600" verticalDpi="600" orientation="landscape"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codeName="Sheet13">
    <tabColor indexed="13"/>
  </sheetPr>
  <dimension ref="A1:V61"/>
  <sheetViews>
    <sheetView workbookViewId="0" topLeftCell="A20">
      <selection activeCell="J35" sqref="J35:N35"/>
    </sheetView>
  </sheetViews>
  <sheetFormatPr defaultColWidth="9.00390625" defaultRowHeight="24" customHeight="1"/>
  <cols>
    <col min="1" max="1" width="2.75390625" style="31" customWidth="1"/>
    <col min="2" max="2" width="3.375" style="31" customWidth="1"/>
    <col min="3" max="4" width="13.625" style="31" customWidth="1"/>
    <col min="5" max="19" width="3.125" style="31" customWidth="1"/>
    <col min="20" max="20" width="9.625" style="31" customWidth="1"/>
    <col min="21" max="21" width="5.625" style="31" customWidth="1"/>
    <col min="22" max="22" width="3.875" style="31" customWidth="1"/>
    <col min="23" max="16384" width="8.00390625" style="31" customWidth="1"/>
  </cols>
  <sheetData>
    <row r="1" spans="1:22" ht="15" customHeight="1">
      <c r="A1" s="30" t="s">
        <v>709</v>
      </c>
      <c r="O1" s="43"/>
      <c r="P1" s="43"/>
      <c r="Q1" s="43"/>
      <c r="R1" s="43"/>
      <c r="S1" s="43"/>
      <c r="T1" s="43"/>
      <c r="U1" s="43"/>
      <c r="V1" s="43"/>
    </row>
    <row r="2" spans="1:22" ht="18" customHeight="1">
      <c r="A2" s="36" t="s">
        <v>710</v>
      </c>
      <c r="B2" s="35"/>
      <c r="C2" s="35"/>
      <c r="D2" s="35"/>
      <c r="E2" s="35"/>
      <c r="F2" s="35"/>
      <c r="G2" s="35"/>
      <c r="H2" s="35"/>
      <c r="I2" s="35"/>
      <c r="J2" s="35"/>
      <c r="K2" s="35"/>
      <c r="L2" s="35"/>
      <c r="M2" s="35"/>
      <c r="N2" s="35"/>
      <c r="O2" s="35"/>
      <c r="P2" s="35"/>
      <c r="Q2" s="35"/>
      <c r="R2" s="35"/>
      <c r="S2" s="35"/>
      <c r="T2" s="35"/>
      <c r="U2" s="35"/>
      <c r="V2" s="35"/>
    </row>
    <row r="3" spans="1:22" ht="15" customHeight="1">
      <c r="A3" s="416" t="s">
        <v>1432</v>
      </c>
      <c r="B3" s="36"/>
      <c r="C3" s="36"/>
      <c r="D3" s="36"/>
      <c r="E3" s="36"/>
      <c r="F3" s="36"/>
      <c r="G3" s="36"/>
      <c r="H3" s="36"/>
      <c r="I3" s="36"/>
      <c r="J3" s="36"/>
      <c r="K3" s="36"/>
      <c r="L3" s="36"/>
      <c r="M3" s="36"/>
      <c r="N3" s="36"/>
      <c r="O3" s="36"/>
      <c r="P3" s="36"/>
      <c r="Q3" s="36"/>
      <c r="R3" s="36"/>
      <c r="S3" s="36"/>
      <c r="T3" s="36"/>
      <c r="U3" s="36"/>
      <c r="V3" s="36"/>
    </row>
    <row r="4" spans="1:22" s="38" customFormat="1" ht="7.5" customHeight="1" hidden="1">
      <c r="A4" s="37"/>
      <c r="B4" s="37"/>
      <c r="C4" s="37"/>
      <c r="D4" s="37"/>
      <c r="E4" s="37"/>
      <c r="F4" s="37"/>
      <c r="G4" s="37"/>
      <c r="H4" s="37"/>
      <c r="I4" s="37"/>
      <c r="J4" s="37"/>
      <c r="K4" s="37"/>
      <c r="L4" s="37"/>
      <c r="M4" s="37"/>
      <c r="N4" s="37"/>
      <c r="O4" s="37"/>
      <c r="P4" s="37"/>
      <c r="Q4" s="37"/>
      <c r="R4" s="37"/>
      <c r="S4" s="37"/>
      <c r="T4" s="37"/>
      <c r="U4" s="37"/>
      <c r="V4" s="37"/>
    </row>
    <row r="5" spans="16:22" ht="15" customHeight="1">
      <c r="P5" s="1572" t="s">
        <v>689</v>
      </c>
      <c r="Q5" s="1572"/>
      <c r="R5" s="1572"/>
      <c r="S5" s="1572"/>
      <c r="T5" s="1574" t="s">
        <v>260</v>
      </c>
      <c r="U5" s="1574"/>
      <c r="V5" s="43"/>
    </row>
    <row r="6" spans="16:22" ht="15" customHeight="1">
      <c r="P6" s="1573" t="s">
        <v>692</v>
      </c>
      <c r="Q6" s="1573"/>
      <c r="R6" s="1573"/>
      <c r="S6" s="1573"/>
      <c r="T6" s="1516" t="s">
        <v>688</v>
      </c>
      <c r="U6" s="1516"/>
      <c r="V6" s="43"/>
    </row>
    <row r="7" ht="16.5" customHeight="1">
      <c r="A7" s="30" t="s">
        <v>711</v>
      </c>
    </row>
    <row r="8" ht="12" customHeight="1"/>
    <row r="9" spans="2:21" ht="17.25" customHeight="1">
      <c r="B9" s="30" t="s">
        <v>712</v>
      </c>
      <c r="U9" s="80" t="s">
        <v>176</v>
      </c>
    </row>
    <row r="10" ht="4.5" customHeight="1" thickBot="1"/>
    <row r="11" spans="3:21" ht="15.75" customHeight="1">
      <c r="C11" s="46"/>
      <c r="D11" s="220"/>
      <c r="E11" s="1540" t="s">
        <v>713</v>
      </c>
      <c r="F11" s="1541"/>
      <c r="G11" s="1541"/>
      <c r="H11" s="1541"/>
      <c r="I11" s="1539"/>
      <c r="J11" s="1540" t="s">
        <v>714</v>
      </c>
      <c r="K11" s="1541"/>
      <c r="L11" s="1541"/>
      <c r="M11" s="1541"/>
      <c r="N11" s="1539"/>
      <c r="O11" s="1540" t="s">
        <v>715</v>
      </c>
      <c r="P11" s="1541"/>
      <c r="Q11" s="1541"/>
      <c r="R11" s="1541"/>
      <c r="S11" s="1539"/>
      <c r="T11" s="1540" t="s">
        <v>716</v>
      </c>
      <c r="U11" s="1558"/>
    </row>
    <row r="12" spans="3:21" ht="15.75" customHeight="1" thickBot="1">
      <c r="C12" s="1528" t="s">
        <v>705</v>
      </c>
      <c r="D12" s="1529"/>
      <c r="E12" s="1523">
        <v>66368</v>
      </c>
      <c r="F12" s="1524"/>
      <c r="G12" s="1524"/>
      <c r="H12" s="1524"/>
      <c r="I12" s="1525"/>
      <c r="J12" s="1523">
        <v>4571</v>
      </c>
      <c r="K12" s="1524"/>
      <c r="L12" s="1524"/>
      <c r="M12" s="1524"/>
      <c r="N12" s="1525"/>
      <c r="O12" s="1523">
        <v>2450</v>
      </c>
      <c r="P12" s="1524"/>
      <c r="Q12" s="1524"/>
      <c r="R12" s="1524"/>
      <c r="S12" s="1525"/>
      <c r="T12" s="1559">
        <f>E12+J12-O12</f>
        <v>68489</v>
      </c>
      <c r="U12" s="1571"/>
    </row>
    <row r="13" ht="12" customHeight="1"/>
    <row r="14" spans="2:21" ht="18" customHeight="1">
      <c r="B14" s="30" t="s">
        <v>717</v>
      </c>
      <c r="U14" s="80" t="s">
        <v>177</v>
      </c>
    </row>
    <row r="15" ht="4.5" customHeight="1" thickBot="1"/>
    <row r="16" spans="3:21" ht="15.75" customHeight="1">
      <c r="C16" s="1538" t="s">
        <v>718</v>
      </c>
      <c r="D16" s="1539"/>
      <c r="E16" s="1540" t="s">
        <v>713</v>
      </c>
      <c r="F16" s="1541"/>
      <c r="G16" s="1541"/>
      <c r="H16" s="1541"/>
      <c r="I16" s="1539"/>
      <c r="J16" s="1540" t="s">
        <v>714</v>
      </c>
      <c r="K16" s="1541"/>
      <c r="L16" s="1541"/>
      <c r="M16" s="1541"/>
      <c r="N16" s="1539"/>
      <c r="O16" s="1540" t="s">
        <v>715</v>
      </c>
      <c r="P16" s="1541"/>
      <c r="Q16" s="1541"/>
      <c r="R16" s="1541"/>
      <c r="S16" s="1539"/>
      <c r="T16" s="1540" t="s">
        <v>716</v>
      </c>
      <c r="U16" s="1558"/>
    </row>
    <row r="17" spans="3:21" ht="15.75" customHeight="1">
      <c r="C17" s="1526" t="s">
        <v>719</v>
      </c>
      <c r="D17" s="1527"/>
      <c r="E17" s="1520">
        <v>49006</v>
      </c>
      <c r="F17" s="1521"/>
      <c r="G17" s="1521"/>
      <c r="H17" s="1521"/>
      <c r="I17" s="1522"/>
      <c r="J17" s="1544"/>
      <c r="K17" s="1545"/>
      <c r="L17" s="1545"/>
      <c r="M17" s="1545"/>
      <c r="N17" s="1546"/>
      <c r="O17" s="1544"/>
      <c r="P17" s="1545"/>
      <c r="Q17" s="1545"/>
      <c r="R17" s="1545"/>
      <c r="S17" s="1546"/>
      <c r="T17" s="1520">
        <v>50235</v>
      </c>
      <c r="U17" s="1570"/>
    </row>
    <row r="18" spans="3:21" ht="15.75" customHeight="1">
      <c r="C18" s="1526" t="s">
        <v>720</v>
      </c>
      <c r="D18" s="1527"/>
      <c r="E18" s="1520">
        <v>42813</v>
      </c>
      <c r="F18" s="1521"/>
      <c r="G18" s="1521"/>
      <c r="H18" s="1521"/>
      <c r="I18" s="1522"/>
      <c r="J18" s="1544"/>
      <c r="K18" s="1545"/>
      <c r="L18" s="1545"/>
      <c r="M18" s="1545"/>
      <c r="N18" s="1546"/>
      <c r="O18" s="1544"/>
      <c r="P18" s="1545"/>
      <c r="Q18" s="1545"/>
      <c r="R18" s="1545"/>
      <c r="S18" s="1546"/>
      <c r="T18" s="1520">
        <v>44587</v>
      </c>
      <c r="U18" s="1570"/>
    </row>
    <row r="19" spans="3:21" ht="15.75" customHeight="1">
      <c r="C19" s="47" t="s">
        <v>721</v>
      </c>
      <c r="D19" s="45"/>
      <c r="E19" s="1520">
        <v>917</v>
      </c>
      <c r="F19" s="1521"/>
      <c r="G19" s="1521"/>
      <c r="H19" s="1521"/>
      <c r="I19" s="1522"/>
      <c r="J19" s="1544"/>
      <c r="K19" s="1545"/>
      <c r="L19" s="1545"/>
      <c r="M19" s="1545"/>
      <c r="N19" s="1546"/>
      <c r="O19" s="1544"/>
      <c r="P19" s="1545"/>
      <c r="Q19" s="1545"/>
      <c r="R19" s="1545"/>
      <c r="S19" s="1546"/>
      <c r="T19" s="1520">
        <v>961</v>
      </c>
      <c r="U19" s="1570"/>
    </row>
    <row r="20" spans="3:21" ht="15.75" customHeight="1">
      <c r="C20" s="47" t="s">
        <v>722</v>
      </c>
      <c r="D20" s="45"/>
      <c r="E20" s="1520">
        <v>331</v>
      </c>
      <c r="F20" s="1521"/>
      <c r="G20" s="1521"/>
      <c r="H20" s="1521"/>
      <c r="I20" s="1522"/>
      <c r="J20" s="1544"/>
      <c r="K20" s="1545"/>
      <c r="L20" s="1545"/>
      <c r="M20" s="1545"/>
      <c r="N20" s="1546"/>
      <c r="O20" s="1544"/>
      <c r="P20" s="1545"/>
      <c r="Q20" s="1545"/>
      <c r="R20" s="1545"/>
      <c r="S20" s="1546"/>
      <c r="T20" s="1520">
        <v>351</v>
      </c>
      <c r="U20" s="1570"/>
    </row>
    <row r="21" spans="3:21" ht="15.75" customHeight="1" thickBot="1">
      <c r="C21" s="1528" t="s">
        <v>705</v>
      </c>
      <c r="D21" s="1529"/>
      <c r="E21" s="1559">
        <f>SUM(E17:I18)</f>
        <v>91819</v>
      </c>
      <c r="F21" s="1560"/>
      <c r="G21" s="1560"/>
      <c r="H21" s="1560"/>
      <c r="I21" s="1561"/>
      <c r="J21" s="1562" t="s">
        <v>723</v>
      </c>
      <c r="K21" s="1563"/>
      <c r="L21" s="1560">
        <f>T26</f>
        <v>7072</v>
      </c>
      <c r="M21" s="1560"/>
      <c r="N21" s="1561"/>
      <c r="O21" s="1562" t="s">
        <v>724</v>
      </c>
      <c r="P21" s="1563"/>
      <c r="Q21" s="1560">
        <f>T28</f>
        <v>4069</v>
      </c>
      <c r="R21" s="1560"/>
      <c r="S21" s="1561"/>
      <c r="T21" s="1559">
        <f>SUM(T17:U18)</f>
        <v>94822</v>
      </c>
      <c r="U21" s="1571"/>
    </row>
    <row r="22" ht="12" customHeight="1"/>
    <row r="23" spans="2:20" ht="18" customHeight="1">
      <c r="B23" s="30" t="s">
        <v>725</v>
      </c>
      <c r="T23" s="80" t="s">
        <v>177</v>
      </c>
    </row>
    <row r="24" ht="4.5" customHeight="1" thickBot="1"/>
    <row r="25" spans="3:21" ht="15.75" customHeight="1">
      <c r="C25" s="1530" t="s">
        <v>898</v>
      </c>
      <c r="D25" s="1531"/>
      <c r="E25" s="1540" t="s">
        <v>726</v>
      </c>
      <c r="F25" s="1541"/>
      <c r="G25" s="1539"/>
      <c r="H25" s="1540" t="s">
        <v>727</v>
      </c>
      <c r="I25" s="1541"/>
      <c r="J25" s="1539"/>
      <c r="K25" s="1564" t="s">
        <v>728</v>
      </c>
      <c r="L25" s="1565"/>
      <c r="M25" s="1566"/>
      <c r="N25" s="1567" t="s">
        <v>1044</v>
      </c>
      <c r="O25" s="1568"/>
      <c r="P25" s="1569"/>
      <c r="Q25" s="1540" t="s">
        <v>729</v>
      </c>
      <c r="R25" s="1541"/>
      <c r="S25" s="1539"/>
      <c r="T25" s="50" t="s">
        <v>705</v>
      </c>
      <c r="U25" s="51"/>
    </row>
    <row r="26" spans="3:21" ht="15.75" customHeight="1">
      <c r="C26" s="1532"/>
      <c r="D26" s="1533"/>
      <c r="E26" s="1520">
        <v>929</v>
      </c>
      <c r="F26" s="1521"/>
      <c r="G26" s="1522"/>
      <c r="H26" s="1520">
        <v>7</v>
      </c>
      <c r="I26" s="1521"/>
      <c r="J26" s="1522"/>
      <c r="K26" s="1520">
        <v>6024</v>
      </c>
      <c r="L26" s="1521"/>
      <c r="M26" s="1522"/>
      <c r="N26" s="1520">
        <v>8</v>
      </c>
      <c r="O26" s="1521"/>
      <c r="P26" s="1522"/>
      <c r="Q26" s="1520">
        <v>104</v>
      </c>
      <c r="R26" s="1521"/>
      <c r="S26" s="1522"/>
      <c r="T26" s="52">
        <f>SUM(E26:S26)</f>
        <v>7072</v>
      </c>
      <c r="U26" s="32"/>
    </row>
    <row r="27" spans="3:21" ht="15.75" customHeight="1">
      <c r="C27" s="1534" t="s">
        <v>1528</v>
      </c>
      <c r="D27" s="1535"/>
      <c r="E27" s="1542" t="s">
        <v>730</v>
      </c>
      <c r="F27" s="1543"/>
      <c r="G27" s="1527"/>
      <c r="H27" s="1542" t="s">
        <v>731</v>
      </c>
      <c r="I27" s="1543"/>
      <c r="J27" s="1527"/>
      <c r="K27" s="1542" t="s">
        <v>732</v>
      </c>
      <c r="L27" s="1543"/>
      <c r="M27" s="1527"/>
      <c r="N27" s="1555" t="s">
        <v>1043</v>
      </c>
      <c r="O27" s="1556"/>
      <c r="P27" s="1557"/>
      <c r="Q27" s="1542" t="s">
        <v>729</v>
      </c>
      <c r="R27" s="1543"/>
      <c r="S27" s="1527"/>
      <c r="T27" s="53" t="s">
        <v>705</v>
      </c>
      <c r="U27" s="51"/>
    </row>
    <row r="28" spans="3:21" ht="15.75" customHeight="1" thickBot="1">
      <c r="C28" s="1536"/>
      <c r="D28" s="1537"/>
      <c r="E28" s="1523">
        <v>935</v>
      </c>
      <c r="F28" s="1524"/>
      <c r="G28" s="1525"/>
      <c r="H28" s="1523">
        <v>11</v>
      </c>
      <c r="I28" s="1524"/>
      <c r="J28" s="1525"/>
      <c r="K28" s="1523">
        <v>3054</v>
      </c>
      <c r="L28" s="1524"/>
      <c r="M28" s="1525"/>
      <c r="N28" s="1523">
        <v>4</v>
      </c>
      <c r="O28" s="1524"/>
      <c r="P28" s="1525"/>
      <c r="Q28" s="1523">
        <v>65</v>
      </c>
      <c r="R28" s="1524"/>
      <c r="S28" s="1525"/>
      <c r="T28" s="232">
        <f>SUM(E28:S28)</f>
        <v>4069</v>
      </c>
      <c r="U28" s="54"/>
    </row>
    <row r="29" ht="12" customHeight="1"/>
    <row r="30" spans="2:19" ht="18" customHeight="1">
      <c r="B30" s="30" t="s">
        <v>734</v>
      </c>
      <c r="S30" s="80" t="s">
        <v>178</v>
      </c>
    </row>
    <row r="31" ht="4.5" customHeight="1" thickBot="1"/>
    <row r="32" spans="3:19" s="39" customFormat="1" ht="31.5" customHeight="1">
      <c r="C32" s="55" t="s">
        <v>735</v>
      </c>
      <c r="D32" s="49" t="s">
        <v>190</v>
      </c>
      <c r="E32" s="1517" t="s">
        <v>1169</v>
      </c>
      <c r="F32" s="1518"/>
      <c r="G32" s="1518"/>
      <c r="H32" s="1518"/>
      <c r="I32" s="1519"/>
      <c r="J32" s="56" t="s">
        <v>1443</v>
      </c>
      <c r="K32" s="57"/>
      <c r="L32" s="57"/>
      <c r="M32" s="57"/>
      <c r="N32" s="57"/>
      <c r="O32" s="556" t="s">
        <v>736</v>
      </c>
      <c r="P32" s="557"/>
      <c r="Q32" s="558"/>
      <c r="R32" s="558"/>
      <c r="S32" s="559"/>
    </row>
    <row r="33" spans="3:19" ht="15.75" customHeight="1">
      <c r="C33" s="59" t="s">
        <v>737</v>
      </c>
      <c r="D33" s="219" t="s">
        <v>191</v>
      </c>
      <c r="E33" s="1512">
        <v>2671</v>
      </c>
      <c r="F33" s="1513"/>
      <c r="G33" s="1513"/>
      <c r="H33" s="1513"/>
      <c r="I33" s="1514"/>
      <c r="J33" s="1542"/>
      <c r="K33" s="1543"/>
      <c r="L33" s="1543"/>
      <c r="M33" s="1543"/>
      <c r="N33" s="1543"/>
      <c r="O33" s="1547"/>
      <c r="P33" s="1547"/>
      <c r="Q33" s="1547"/>
      <c r="R33" s="1547"/>
      <c r="S33" s="1548"/>
    </row>
    <row r="34" spans="3:19" ht="15.75" customHeight="1">
      <c r="C34" s="59" t="s">
        <v>255</v>
      </c>
      <c r="D34" s="219" t="s">
        <v>191</v>
      </c>
      <c r="E34" s="1512">
        <v>17046</v>
      </c>
      <c r="F34" s="1513"/>
      <c r="G34" s="1513"/>
      <c r="H34" s="1513"/>
      <c r="I34" s="1514"/>
      <c r="J34" s="1542"/>
      <c r="K34" s="1543"/>
      <c r="L34" s="1543"/>
      <c r="M34" s="1543"/>
      <c r="N34" s="1543"/>
      <c r="O34" s="1547"/>
      <c r="P34" s="1547"/>
      <c r="Q34" s="1547"/>
      <c r="R34" s="1547"/>
      <c r="S34" s="1548"/>
    </row>
    <row r="35" spans="3:19" ht="15.75" customHeight="1">
      <c r="C35" s="59" t="s">
        <v>256</v>
      </c>
      <c r="D35" s="219" t="s">
        <v>192</v>
      </c>
      <c r="E35" s="1512">
        <v>11227</v>
      </c>
      <c r="F35" s="1513"/>
      <c r="G35" s="1513"/>
      <c r="H35" s="1513"/>
      <c r="I35" s="1514"/>
      <c r="J35" s="1542"/>
      <c r="K35" s="1543"/>
      <c r="L35" s="1543"/>
      <c r="M35" s="1543"/>
      <c r="N35" s="1543"/>
      <c r="O35" s="1547"/>
      <c r="P35" s="1547"/>
      <c r="Q35" s="1547"/>
      <c r="R35" s="1547"/>
      <c r="S35" s="1548"/>
    </row>
    <row r="36" spans="3:19" ht="15.75" customHeight="1">
      <c r="C36" s="59" t="s">
        <v>257</v>
      </c>
      <c r="D36" s="219" t="s">
        <v>193</v>
      </c>
      <c r="E36" s="1512">
        <v>23571</v>
      </c>
      <c r="F36" s="1513"/>
      <c r="G36" s="1513"/>
      <c r="H36" s="1513"/>
      <c r="I36" s="1514"/>
      <c r="J36" s="1542"/>
      <c r="K36" s="1543"/>
      <c r="L36" s="1543"/>
      <c r="M36" s="1543"/>
      <c r="N36" s="1543"/>
      <c r="O36" s="1551">
        <v>4088</v>
      </c>
      <c r="P36" s="1551"/>
      <c r="Q36" s="1551"/>
      <c r="R36" s="1551"/>
      <c r="S36" s="1552"/>
    </row>
    <row r="37" spans="3:19" ht="15.75" customHeight="1">
      <c r="C37" s="59" t="s">
        <v>258</v>
      </c>
      <c r="D37" s="219" t="s">
        <v>194</v>
      </c>
      <c r="E37" s="1512">
        <v>21352</v>
      </c>
      <c r="F37" s="1513"/>
      <c r="G37" s="1513"/>
      <c r="H37" s="1513"/>
      <c r="I37" s="1514"/>
      <c r="J37" s="1542"/>
      <c r="K37" s="1543"/>
      <c r="L37" s="1543"/>
      <c r="M37" s="1543"/>
      <c r="N37" s="1543"/>
      <c r="O37" s="1547"/>
      <c r="P37" s="1547"/>
      <c r="Q37" s="1547"/>
      <c r="R37" s="1547"/>
      <c r="S37" s="1548"/>
    </row>
    <row r="38" spans="3:19" ht="15.75" customHeight="1">
      <c r="C38" s="59" t="s">
        <v>196</v>
      </c>
      <c r="D38" s="219" t="s">
        <v>195</v>
      </c>
      <c r="E38" s="1512">
        <v>12565</v>
      </c>
      <c r="F38" s="1513"/>
      <c r="G38" s="1513"/>
      <c r="H38" s="1513"/>
      <c r="I38" s="1514"/>
      <c r="J38" s="1515"/>
      <c r="K38" s="1516"/>
      <c r="L38" s="1516"/>
      <c r="M38" s="1516"/>
      <c r="N38" s="1516"/>
      <c r="O38" s="1547"/>
      <c r="P38" s="1547"/>
      <c r="Q38" s="1547"/>
      <c r="R38" s="1547"/>
      <c r="S38" s="1548"/>
    </row>
    <row r="39" spans="3:19" ht="15.75" customHeight="1">
      <c r="C39" s="233" t="s">
        <v>1168</v>
      </c>
      <c r="D39" s="219"/>
      <c r="E39" s="1512">
        <v>6390</v>
      </c>
      <c r="F39" s="1513"/>
      <c r="G39" s="1513"/>
      <c r="H39" s="1513"/>
      <c r="I39" s="1514"/>
      <c r="J39" s="1542"/>
      <c r="K39" s="1543"/>
      <c r="L39" s="1543"/>
      <c r="M39" s="1543"/>
      <c r="N39" s="1543"/>
      <c r="O39" s="1547"/>
      <c r="P39" s="1547"/>
      <c r="Q39" s="1547"/>
      <c r="R39" s="1547"/>
      <c r="S39" s="1548"/>
    </row>
    <row r="40" spans="3:19" ht="15.75" customHeight="1" thickBot="1">
      <c r="C40" s="60" t="s">
        <v>705</v>
      </c>
      <c r="D40" s="234"/>
      <c r="E40" s="1559">
        <f>SUM(E33:I39)</f>
        <v>94822</v>
      </c>
      <c r="F40" s="1560"/>
      <c r="G40" s="1560"/>
      <c r="H40" s="1560"/>
      <c r="I40" s="1561"/>
      <c r="J40" s="1553"/>
      <c r="K40" s="1554"/>
      <c r="L40" s="1554"/>
      <c r="M40" s="1554"/>
      <c r="N40" s="1554"/>
      <c r="O40" s="1549"/>
      <c r="P40" s="1549"/>
      <c r="Q40" s="1549"/>
      <c r="R40" s="1549"/>
      <c r="S40" s="1550"/>
    </row>
    <row r="42" s="43" customFormat="1" ht="21.75" customHeight="1"/>
    <row r="43" s="43" customFormat="1" ht="4.5" customHeight="1"/>
    <row r="44" s="43" customFormat="1" ht="33" customHeight="1"/>
    <row r="45" s="43" customFormat="1" ht="21.75" customHeight="1"/>
    <row r="46" s="43" customFormat="1" ht="21.75" customHeight="1"/>
    <row r="47" s="43" customFormat="1" ht="21.75" customHeight="1"/>
    <row r="48" s="43" customFormat="1" ht="21.75" customHeight="1"/>
    <row r="49" s="43" customFormat="1" ht="21.75" customHeight="1"/>
    <row r="50" s="43" customFormat="1" ht="21.75" customHeight="1"/>
    <row r="51" s="43" customFormat="1" ht="21.75" customHeight="1"/>
    <row r="52" s="43" customFormat="1" ht="24" customHeight="1"/>
    <row r="56" ht="24" customHeight="1">
      <c r="K56" s="33"/>
    </row>
    <row r="58" spans="14:17" ht="24" customHeight="1">
      <c r="N58" s="33"/>
      <c r="O58" s="33"/>
      <c r="P58" s="33"/>
      <c r="Q58" s="33"/>
    </row>
    <row r="59" spans="14:17" ht="24" customHeight="1">
      <c r="N59" s="33"/>
      <c r="O59" s="33"/>
      <c r="P59" s="33"/>
      <c r="Q59" s="33"/>
    </row>
    <row r="60" spans="14:17" ht="24" customHeight="1">
      <c r="N60" s="33"/>
      <c r="O60" s="33"/>
      <c r="P60" s="33"/>
      <c r="Q60" s="33"/>
    </row>
    <row r="61" spans="14:17" ht="24" customHeight="1">
      <c r="N61" s="33"/>
      <c r="O61" s="33"/>
      <c r="P61" s="33"/>
      <c r="Q61" s="33"/>
    </row>
  </sheetData>
  <sheetProtection/>
  <mergeCells count="85">
    <mergeCell ref="P5:S5"/>
    <mergeCell ref="P6:S6"/>
    <mergeCell ref="J35:N35"/>
    <mergeCell ref="T5:U5"/>
    <mergeCell ref="T6:U6"/>
    <mergeCell ref="O21:P21"/>
    <mergeCell ref="O17:S17"/>
    <mergeCell ref="O18:S18"/>
    <mergeCell ref="O19:S19"/>
    <mergeCell ref="T18:U18"/>
    <mergeCell ref="N25:P25"/>
    <mergeCell ref="T19:U19"/>
    <mergeCell ref="O20:S20"/>
    <mergeCell ref="T12:U12"/>
    <mergeCell ref="Q25:S25"/>
    <mergeCell ref="T21:U21"/>
    <mergeCell ref="T17:U17"/>
    <mergeCell ref="T20:U20"/>
    <mergeCell ref="J17:N17"/>
    <mergeCell ref="T16:U16"/>
    <mergeCell ref="H25:J25"/>
    <mergeCell ref="H27:J27"/>
    <mergeCell ref="E21:I21"/>
    <mergeCell ref="J21:K21"/>
    <mergeCell ref="K27:M27"/>
    <mergeCell ref="K25:M25"/>
    <mergeCell ref="K26:M26"/>
    <mergeCell ref="E11:I11"/>
    <mergeCell ref="J11:N11"/>
    <mergeCell ref="O11:S11"/>
    <mergeCell ref="E12:I12"/>
    <mergeCell ref="J12:N12"/>
    <mergeCell ref="O12:S12"/>
    <mergeCell ref="T11:U11"/>
    <mergeCell ref="E39:I39"/>
    <mergeCell ref="E40:I40"/>
    <mergeCell ref="Q21:S21"/>
    <mergeCell ref="L21:N21"/>
    <mergeCell ref="J33:N33"/>
    <mergeCell ref="J34:N34"/>
    <mergeCell ref="J36:N36"/>
    <mergeCell ref="J37:N37"/>
    <mergeCell ref="E16:I16"/>
    <mergeCell ref="O37:S40"/>
    <mergeCell ref="O36:S36"/>
    <mergeCell ref="N26:P26"/>
    <mergeCell ref="Q26:S26"/>
    <mergeCell ref="Q28:S28"/>
    <mergeCell ref="N28:P28"/>
    <mergeCell ref="J40:N40"/>
    <mergeCell ref="O33:S35"/>
    <mergeCell ref="Q27:S27"/>
    <mergeCell ref="N27:P27"/>
    <mergeCell ref="E18:I18"/>
    <mergeCell ref="E19:I19"/>
    <mergeCell ref="E20:I20"/>
    <mergeCell ref="J39:N39"/>
    <mergeCell ref="K28:M28"/>
    <mergeCell ref="J18:N18"/>
    <mergeCell ref="J19:N19"/>
    <mergeCell ref="J20:N20"/>
    <mergeCell ref="E27:G27"/>
    <mergeCell ref="E25:G25"/>
    <mergeCell ref="C12:D12"/>
    <mergeCell ref="C16:D16"/>
    <mergeCell ref="C17:D17"/>
    <mergeCell ref="O16:S16"/>
    <mergeCell ref="J16:N16"/>
    <mergeCell ref="E17:I17"/>
    <mergeCell ref="C18:D18"/>
    <mergeCell ref="C21:D21"/>
    <mergeCell ref="C25:D26"/>
    <mergeCell ref="C27:D28"/>
    <mergeCell ref="E32:I32"/>
    <mergeCell ref="E26:G26"/>
    <mergeCell ref="H26:J26"/>
    <mergeCell ref="H28:J28"/>
    <mergeCell ref="E28:G28"/>
    <mergeCell ref="E37:I37"/>
    <mergeCell ref="E38:I38"/>
    <mergeCell ref="J38:N38"/>
    <mergeCell ref="E33:I33"/>
    <mergeCell ref="E34:I34"/>
    <mergeCell ref="E35:I35"/>
    <mergeCell ref="E36:I36"/>
  </mergeCells>
  <printOptions horizontalCentered="1"/>
  <pageMargins left="0.5905511811023623" right="0.5905511811023623" top="0.5905511811023623" bottom="0.3937007874015748" header="0.5118110236220472" footer="0.4330708661417323"/>
  <pageSetup firstPageNumber="26" useFirstPageNumber="1" horizontalDpi="600" verticalDpi="600" orientation="landscape" paperSize="9" scale="93"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indexed="13"/>
  </sheetPr>
  <dimension ref="A1:Q65"/>
  <sheetViews>
    <sheetView zoomScaleSheetLayoutView="100" workbookViewId="0" topLeftCell="A1">
      <selection activeCell="A4" sqref="A4"/>
    </sheetView>
  </sheetViews>
  <sheetFormatPr defaultColWidth="9.00390625" defaultRowHeight="13.5"/>
  <cols>
    <col min="1" max="4" width="2.625" style="168" customWidth="1"/>
    <col min="5" max="5" width="14.125" style="168" customWidth="1"/>
    <col min="6" max="17" width="7.125" style="168" customWidth="1"/>
    <col min="18" max="16384" width="8.00390625" style="168" customWidth="1"/>
  </cols>
  <sheetData>
    <row r="1" s="165" customFormat="1" ht="17.25">
      <c r="A1" s="164" t="s">
        <v>1174</v>
      </c>
    </row>
    <row r="2" spans="1:17" s="165" customFormat="1" ht="18" customHeight="1">
      <c r="A2" s="1587" t="s">
        <v>710</v>
      </c>
      <c r="B2" s="1587"/>
      <c r="C2" s="1587"/>
      <c r="D2" s="1587"/>
      <c r="E2" s="1587"/>
      <c r="F2" s="1587"/>
      <c r="G2" s="1587"/>
      <c r="H2" s="1587"/>
      <c r="I2" s="1587"/>
      <c r="J2" s="1587"/>
      <c r="K2" s="1587"/>
      <c r="L2" s="1587"/>
      <c r="M2" s="1587"/>
      <c r="N2" s="1587"/>
      <c r="O2" s="1587"/>
      <c r="P2" s="1587"/>
      <c r="Q2" s="1587"/>
    </row>
    <row r="3" spans="1:17" s="165" customFormat="1" ht="15" customHeight="1">
      <c r="A3" s="1588" t="s">
        <v>1433</v>
      </c>
      <c r="B3" s="1588"/>
      <c r="C3" s="1588"/>
      <c r="D3" s="1588"/>
      <c r="E3" s="1588"/>
      <c r="F3" s="1588"/>
      <c r="G3" s="1588"/>
      <c r="H3" s="1588"/>
      <c r="I3" s="1588"/>
      <c r="J3" s="1588"/>
      <c r="K3" s="1588"/>
      <c r="L3" s="1588"/>
      <c r="M3" s="1588"/>
      <c r="N3" s="1588"/>
      <c r="O3" s="1588"/>
      <c r="P3" s="1588"/>
      <c r="Q3" s="1588"/>
    </row>
    <row r="4" spans="1:6" s="167" customFormat="1" ht="13.5">
      <c r="A4" s="166"/>
      <c r="B4" s="166"/>
      <c r="C4" s="166"/>
      <c r="D4" s="166"/>
      <c r="E4" s="166"/>
      <c r="F4" s="166"/>
    </row>
    <row r="5" spans="13:16" s="165" customFormat="1" ht="17.25">
      <c r="M5" s="1572" t="s">
        <v>689</v>
      </c>
      <c r="N5" s="1572"/>
      <c r="O5" s="45" t="s">
        <v>1441</v>
      </c>
      <c r="P5" s="61"/>
    </row>
    <row r="6" spans="13:16" s="165" customFormat="1" ht="17.25">
      <c r="M6" s="1573" t="s">
        <v>693</v>
      </c>
      <c r="N6" s="1573"/>
      <c r="O6" s="45" t="s">
        <v>259</v>
      </c>
      <c r="P6" s="62"/>
    </row>
    <row r="7" ht="17.25">
      <c r="A7" s="165" t="s">
        <v>261</v>
      </c>
    </row>
    <row r="8" ht="15" customHeight="1"/>
    <row r="9" spans="2:17" ht="14.25">
      <c r="B9" s="164" t="s">
        <v>1173</v>
      </c>
      <c r="Q9" s="75" t="s">
        <v>177</v>
      </c>
    </row>
    <row r="10" ht="6" customHeight="1" thickBot="1"/>
    <row r="11" spans="3:17" ht="9" customHeight="1">
      <c r="C11" s="175"/>
      <c r="D11" s="176"/>
      <c r="E11" s="177"/>
      <c r="F11" s="1603" t="s">
        <v>1210</v>
      </c>
      <c r="G11" s="1604"/>
      <c r="H11" s="1603" t="s">
        <v>1211</v>
      </c>
      <c r="I11" s="1604"/>
      <c r="J11" s="1603" t="s">
        <v>1212</v>
      </c>
      <c r="K11" s="1604"/>
      <c r="L11" s="1628" t="s">
        <v>1171</v>
      </c>
      <c r="M11" s="1629"/>
      <c r="N11" s="1599" t="s">
        <v>559</v>
      </c>
      <c r="O11" s="1600"/>
      <c r="P11" s="1599" t="s">
        <v>1213</v>
      </c>
      <c r="Q11" s="1626"/>
    </row>
    <row r="12" spans="3:17" ht="9" customHeight="1">
      <c r="C12" s="178"/>
      <c r="D12" s="179"/>
      <c r="E12" s="180"/>
      <c r="F12" s="1605"/>
      <c r="G12" s="1606"/>
      <c r="H12" s="1605"/>
      <c r="I12" s="1606"/>
      <c r="J12" s="1605"/>
      <c r="K12" s="1606"/>
      <c r="L12" s="1593" t="s">
        <v>1172</v>
      </c>
      <c r="M12" s="1594"/>
      <c r="N12" s="1601"/>
      <c r="O12" s="1602"/>
      <c r="P12" s="1601"/>
      <c r="Q12" s="1627"/>
    </row>
    <row r="13" spans="3:17" ht="18" customHeight="1" thickBot="1">
      <c r="C13" s="240" t="s">
        <v>1177</v>
      </c>
      <c r="D13" s="241"/>
      <c r="E13" s="242"/>
      <c r="F13" s="1591">
        <v>344</v>
      </c>
      <c r="G13" s="1638"/>
      <c r="H13" s="1591">
        <v>10</v>
      </c>
      <c r="I13" s="1638"/>
      <c r="J13" s="1591">
        <v>1</v>
      </c>
      <c r="K13" s="1638"/>
      <c r="L13" s="1595">
        <v>0</v>
      </c>
      <c r="M13" s="1596"/>
      <c r="N13" s="1591">
        <v>2983</v>
      </c>
      <c r="O13" s="1638"/>
      <c r="P13" s="1591">
        <f>SUM(F13:O13)</f>
        <v>3338</v>
      </c>
      <c r="Q13" s="1592"/>
    </row>
    <row r="14" spans="3:17" ht="18" customHeight="1">
      <c r="C14" s="243"/>
      <c r="D14" s="244"/>
      <c r="E14" s="245"/>
      <c r="F14" s="235" t="s">
        <v>1214</v>
      </c>
      <c r="G14" s="235" t="s">
        <v>1215</v>
      </c>
      <c r="H14" s="235" t="s">
        <v>1214</v>
      </c>
      <c r="I14" s="235" t="s">
        <v>1215</v>
      </c>
      <c r="J14" s="235" t="s">
        <v>1214</v>
      </c>
      <c r="K14" s="235" t="s">
        <v>1215</v>
      </c>
      <c r="L14" s="235" t="s">
        <v>1214</v>
      </c>
      <c r="M14" s="235" t="s">
        <v>1215</v>
      </c>
      <c r="N14" s="235" t="s">
        <v>1214</v>
      </c>
      <c r="O14" s="182" t="s">
        <v>1170</v>
      </c>
      <c r="P14" s="235" t="s">
        <v>1214</v>
      </c>
      <c r="Q14" s="211" t="s">
        <v>1170</v>
      </c>
    </row>
    <row r="15" spans="3:17" ht="9" customHeight="1">
      <c r="C15" s="246" t="s">
        <v>1216</v>
      </c>
      <c r="D15" s="247"/>
      <c r="E15" s="248"/>
      <c r="F15" s="1597">
        <v>67</v>
      </c>
      <c r="G15" s="1597">
        <v>67</v>
      </c>
      <c r="H15" s="1597">
        <v>1</v>
      </c>
      <c r="I15" s="1597">
        <v>1</v>
      </c>
      <c r="J15" s="1597">
        <v>0</v>
      </c>
      <c r="K15" s="1597">
        <v>0</v>
      </c>
      <c r="L15" s="1597">
        <v>0</v>
      </c>
      <c r="M15" s="1597">
        <v>0</v>
      </c>
      <c r="N15" s="1597">
        <v>723</v>
      </c>
      <c r="O15" s="1597">
        <v>723</v>
      </c>
      <c r="P15" s="1597">
        <f>SUM(F15,H15,J15,L15,N15)</f>
        <v>791</v>
      </c>
      <c r="Q15" s="1644">
        <f>SUM(G15,I15,K15,M15,O15)</f>
        <v>791</v>
      </c>
    </row>
    <row r="16" spans="3:17" ht="9" customHeight="1">
      <c r="C16" s="243"/>
      <c r="D16" s="249" t="s">
        <v>1178</v>
      </c>
      <c r="E16" s="250"/>
      <c r="F16" s="1598"/>
      <c r="G16" s="1598"/>
      <c r="H16" s="1598"/>
      <c r="I16" s="1598"/>
      <c r="J16" s="1598"/>
      <c r="K16" s="1598"/>
      <c r="L16" s="1598"/>
      <c r="M16" s="1598"/>
      <c r="N16" s="1598"/>
      <c r="O16" s="1598"/>
      <c r="P16" s="1598"/>
      <c r="Q16" s="1645"/>
    </row>
    <row r="17" spans="3:17" ht="18" customHeight="1" thickBot="1">
      <c r="C17" s="251"/>
      <c r="D17" s="252" t="s">
        <v>30</v>
      </c>
      <c r="E17" s="253"/>
      <c r="F17" s="236">
        <v>53</v>
      </c>
      <c r="G17" s="236">
        <v>53</v>
      </c>
      <c r="H17" s="236">
        <v>2</v>
      </c>
      <c r="I17" s="236">
        <v>2</v>
      </c>
      <c r="J17" s="236">
        <v>0</v>
      </c>
      <c r="K17" s="236">
        <v>0</v>
      </c>
      <c r="L17" s="236">
        <v>0</v>
      </c>
      <c r="M17" s="236">
        <v>0</v>
      </c>
      <c r="N17" s="236">
        <v>592</v>
      </c>
      <c r="O17" s="236">
        <v>592</v>
      </c>
      <c r="P17" s="236">
        <f>SUM(F17,H17,J17,L17,N17)</f>
        <v>647</v>
      </c>
      <c r="Q17" s="237">
        <f>SUM(G17,I17,K17,M17,O17)</f>
        <v>647</v>
      </c>
    </row>
    <row r="18" spans="3:17" ht="9" customHeight="1" thickTop="1">
      <c r="C18" s="254" t="s">
        <v>1217</v>
      </c>
      <c r="D18" s="255"/>
      <c r="E18" s="256"/>
      <c r="F18" s="1646">
        <v>249</v>
      </c>
      <c r="G18" s="1646">
        <v>249</v>
      </c>
      <c r="H18" s="1646">
        <v>7</v>
      </c>
      <c r="I18" s="1646">
        <v>7</v>
      </c>
      <c r="J18" s="1646">
        <v>1</v>
      </c>
      <c r="K18" s="1646">
        <v>1</v>
      </c>
      <c r="L18" s="1646">
        <v>0</v>
      </c>
      <c r="M18" s="1646">
        <v>0</v>
      </c>
      <c r="N18" s="1646">
        <v>2060</v>
      </c>
      <c r="O18" s="1646">
        <v>2060</v>
      </c>
      <c r="P18" s="1646">
        <f>SUM(F18,H18,J18,L18,N18)</f>
        <v>2317</v>
      </c>
      <c r="Q18" s="1647">
        <f>SUM(G18,I18,K18,M18,O18)</f>
        <v>2317</v>
      </c>
    </row>
    <row r="19" spans="3:17" ht="9" customHeight="1">
      <c r="C19" s="243"/>
      <c r="D19" s="249" t="s">
        <v>1178</v>
      </c>
      <c r="E19" s="250"/>
      <c r="F19" s="1598"/>
      <c r="G19" s="1598"/>
      <c r="H19" s="1598"/>
      <c r="I19" s="1598"/>
      <c r="J19" s="1598"/>
      <c r="K19" s="1598"/>
      <c r="L19" s="1598"/>
      <c r="M19" s="1598"/>
      <c r="N19" s="1598"/>
      <c r="O19" s="1598"/>
      <c r="P19" s="1598"/>
      <c r="Q19" s="1645"/>
    </row>
    <row r="20" spans="3:17" ht="18" customHeight="1" thickBot="1">
      <c r="C20" s="251"/>
      <c r="D20" s="252" t="s">
        <v>30</v>
      </c>
      <c r="E20" s="253"/>
      <c r="F20" s="236">
        <v>212</v>
      </c>
      <c r="G20" s="236">
        <v>212</v>
      </c>
      <c r="H20" s="236">
        <v>7</v>
      </c>
      <c r="I20" s="236">
        <v>7</v>
      </c>
      <c r="J20" s="236">
        <v>1</v>
      </c>
      <c r="K20" s="236">
        <v>1</v>
      </c>
      <c r="L20" s="236">
        <v>0</v>
      </c>
      <c r="M20" s="236">
        <v>0</v>
      </c>
      <c r="N20" s="236">
        <v>1692</v>
      </c>
      <c r="O20" s="236">
        <v>1692</v>
      </c>
      <c r="P20" s="236">
        <f>SUM(F20,H20,J20,L20,N20)</f>
        <v>1912</v>
      </c>
      <c r="Q20" s="237">
        <f>SUM(G20,I20,K20,M20,O20)</f>
        <v>1912</v>
      </c>
    </row>
    <row r="21" spans="3:17" ht="9" customHeight="1" thickTop="1">
      <c r="C21" s="254" t="s">
        <v>1218</v>
      </c>
      <c r="D21" s="255"/>
      <c r="E21" s="256"/>
      <c r="F21" s="1646">
        <v>22</v>
      </c>
      <c r="G21" s="1646">
        <v>22</v>
      </c>
      <c r="H21" s="1646">
        <v>2</v>
      </c>
      <c r="I21" s="1646">
        <v>2</v>
      </c>
      <c r="J21" s="1646">
        <v>0</v>
      </c>
      <c r="K21" s="1646">
        <v>0</v>
      </c>
      <c r="L21" s="1646">
        <v>0</v>
      </c>
      <c r="M21" s="1646">
        <v>0</v>
      </c>
      <c r="N21" s="1646">
        <v>193</v>
      </c>
      <c r="O21" s="1646">
        <v>193</v>
      </c>
      <c r="P21" s="1646">
        <f>SUM(F21,H21,J21,L21,N21)</f>
        <v>217</v>
      </c>
      <c r="Q21" s="1647">
        <f>SUM(G21,I21,K21,M21,O21)</f>
        <v>217</v>
      </c>
    </row>
    <row r="22" spans="3:17" ht="9" customHeight="1">
      <c r="C22" s="243"/>
      <c r="D22" s="249" t="s">
        <v>1178</v>
      </c>
      <c r="E22" s="250"/>
      <c r="F22" s="1598"/>
      <c r="G22" s="1598"/>
      <c r="H22" s="1598"/>
      <c r="I22" s="1598"/>
      <c r="J22" s="1598"/>
      <c r="K22" s="1598"/>
      <c r="L22" s="1598"/>
      <c r="M22" s="1598"/>
      <c r="N22" s="1598"/>
      <c r="O22" s="1598"/>
      <c r="P22" s="1598"/>
      <c r="Q22" s="1645"/>
    </row>
    <row r="23" spans="3:17" ht="18" customHeight="1" thickBot="1">
      <c r="C23" s="257"/>
      <c r="D23" s="258" t="s">
        <v>30</v>
      </c>
      <c r="E23" s="259"/>
      <c r="F23" s="238">
        <v>17</v>
      </c>
      <c r="G23" s="238">
        <v>17</v>
      </c>
      <c r="H23" s="238">
        <v>2</v>
      </c>
      <c r="I23" s="238">
        <v>2</v>
      </c>
      <c r="J23" s="238">
        <v>0</v>
      </c>
      <c r="K23" s="238">
        <v>0</v>
      </c>
      <c r="L23" s="238">
        <v>0</v>
      </c>
      <c r="M23" s="238">
        <v>0</v>
      </c>
      <c r="N23" s="238">
        <v>157</v>
      </c>
      <c r="O23" s="238">
        <v>157</v>
      </c>
      <c r="P23" s="238">
        <f>SUM(F23,H23,J23,L23,N23)</f>
        <v>176</v>
      </c>
      <c r="Q23" s="239">
        <f>SUM(G23,I23,K23,M23,O23)</f>
        <v>176</v>
      </c>
    </row>
    <row r="24" ht="9.75" customHeight="1"/>
    <row r="25" spans="2:9" ht="14.25">
      <c r="B25" s="164" t="s">
        <v>1175</v>
      </c>
      <c r="I25" s="75" t="s">
        <v>177</v>
      </c>
    </row>
    <row r="26" ht="6" customHeight="1" thickBot="1"/>
    <row r="27" spans="3:7" ht="9" customHeight="1">
      <c r="C27" s="175"/>
      <c r="D27" s="176"/>
      <c r="E27" s="177"/>
      <c r="F27" s="1589" t="s">
        <v>1220</v>
      </c>
      <c r="G27" s="1590"/>
    </row>
    <row r="28" spans="3:7" ht="18" customHeight="1" thickBot="1">
      <c r="C28" s="240" t="s">
        <v>1177</v>
      </c>
      <c r="D28" s="241"/>
      <c r="E28" s="242"/>
      <c r="F28" s="1591">
        <v>2</v>
      </c>
      <c r="G28" s="1592"/>
    </row>
    <row r="29" spans="3:7" ht="9" customHeight="1">
      <c r="C29" s="260" t="s">
        <v>28</v>
      </c>
      <c r="D29" s="261"/>
      <c r="E29" s="262"/>
      <c r="F29" s="1583">
        <v>2</v>
      </c>
      <c r="G29" s="1584"/>
    </row>
    <row r="30" spans="3:7" ht="9" customHeight="1">
      <c r="C30" s="254"/>
      <c r="D30" s="264" t="s">
        <v>1178</v>
      </c>
      <c r="E30" s="265"/>
      <c r="F30" s="1585"/>
      <c r="G30" s="1586"/>
    </row>
    <row r="31" spans="3:7" ht="18" customHeight="1" thickBot="1">
      <c r="C31" s="266"/>
      <c r="D31" s="267" t="s">
        <v>30</v>
      </c>
      <c r="E31" s="268"/>
      <c r="F31" s="1575">
        <v>0</v>
      </c>
      <c r="G31" s="1576"/>
    </row>
    <row r="32" spans="3:7" ht="9" customHeight="1" thickTop="1">
      <c r="C32" s="269" t="s">
        <v>31</v>
      </c>
      <c r="D32" s="270"/>
      <c r="E32" s="271"/>
      <c r="F32" s="1579">
        <v>0</v>
      </c>
      <c r="G32" s="1580"/>
    </row>
    <row r="33" spans="3:7" ht="9" customHeight="1">
      <c r="C33" s="243"/>
      <c r="D33" s="244" t="s">
        <v>1178</v>
      </c>
      <c r="E33" s="245"/>
      <c r="F33" s="1581"/>
      <c r="G33" s="1582"/>
    </row>
    <row r="34" spans="3:7" ht="18" customHeight="1" thickBot="1">
      <c r="C34" s="257"/>
      <c r="D34" s="258" t="s">
        <v>30</v>
      </c>
      <c r="E34" s="263"/>
      <c r="F34" s="1577">
        <v>0</v>
      </c>
      <c r="G34" s="1578"/>
    </row>
    <row r="35" ht="24" customHeight="1"/>
    <row r="36" spans="2:14" ht="14.25">
      <c r="B36" s="164" t="s">
        <v>1176</v>
      </c>
      <c r="N36" s="75" t="s">
        <v>177</v>
      </c>
    </row>
    <row r="37" ht="6" customHeight="1" thickBot="1">
      <c r="B37" s="167"/>
    </row>
    <row r="38" spans="3:15" ht="9" customHeight="1">
      <c r="C38" s="189"/>
      <c r="D38" s="190"/>
      <c r="E38" s="191"/>
      <c r="F38" s="1613" t="s">
        <v>1219</v>
      </c>
      <c r="G38" s="1614"/>
      <c r="H38" s="1614"/>
      <c r="I38" s="1615"/>
      <c r="J38" s="192"/>
      <c r="K38" s="193"/>
      <c r="L38" s="194"/>
      <c r="M38" s="1607" t="s">
        <v>1220</v>
      </c>
      <c r="N38" s="1608"/>
      <c r="O38" s="195"/>
    </row>
    <row r="39" spans="3:15" ht="18" customHeight="1" thickBot="1">
      <c r="C39" s="240" t="s">
        <v>1177</v>
      </c>
      <c r="D39" s="196"/>
      <c r="E39" s="196"/>
      <c r="F39" s="1630">
        <v>56</v>
      </c>
      <c r="G39" s="1631"/>
      <c r="H39" s="1631"/>
      <c r="I39" s="1632"/>
      <c r="J39" s="240" t="s">
        <v>1177</v>
      </c>
      <c r="K39" s="196"/>
      <c r="L39" s="196"/>
      <c r="M39" s="1635">
        <v>24</v>
      </c>
      <c r="N39" s="1636"/>
      <c r="O39" s="197"/>
    </row>
    <row r="40" spans="3:15" ht="9" customHeight="1" thickTop="1">
      <c r="C40" s="198"/>
      <c r="D40" s="199"/>
      <c r="E40" s="200"/>
      <c r="F40" s="1642" t="s">
        <v>1214</v>
      </c>
      <c r="G40" s="1642"/>
      <c r="H40" s="1642" t="s">
        <v>1215</v>
      </c>
      <c r="I40" s="1643"/>
      <c r="J40" s="1609" t="s">
        <v>1208</v>
      </c>
      <c r="K40" s="1610"/>
      <c r="L40" s="201"/>
      <c r="M40" s="1620">
        <v>13</v>
      </c>
      <c r="N40" s="1621"/>
      <c r="O40" s="197"/>
    </row>
    <row r="41" spans="3:15" ht="9" customHeight="1">
      <c r="C41" s="254" t="s">
        <v>1216</v>
      </c>
      <c r="D41" s="174"/>
      <c r="E41" s="174"/>
      <c r="F41" s="1616">
        <v>6</v>
      </c>
      <c r="G41" s="1640"/>
      <c r="H41" s="1616">
        <v>0</v>
      </c>
      <c r="I41" s="1617"/>
      <c r="J41" s="1611"/>
      <c r="K41" s="1612"/>
      <c r="L41" s="202"/>
      <c r="M41" s="1622"/>
      <c r="N41" s="1623"/>
      <c r="O41" s="203"/>
    </row>
    <row r="42" spans="3:15" ht="9" customHeight="1">
      <c r="C42" s="181"/>
      <c r="D42" s="249" t="s">
        <v>1178</v>
      </c>
      <c r="E42" s="179"/>
      <c r="F42" s="1618"/>
      <c r="G42" s="1641"/>
      <c r="H42" s="1618"/>
      <c r="I42" s="1619"/>
      <c r="J42" s="243" t="s">
        <v>416</v>
      </c>
      <c r="K42" s="183"/>
      <c r="L42" s="183"/>
      <c r="M42" s="1624"/>
      <c r="N42" s="1625"/>
      <c r="O42" s="203"/>
    </row>
    <row r="43" spans="3:15" ht="18" customHeight="1" thickBot="1">
      <c r="C43" s="184"/>
      <c r="D43" s="252" t="s">
        <v>30</v>
      </c>
      <c r="E43" s="196"/>
      <c r="F43" s="1635">
        <v>5</v>
      </c>
      <c r="G43" s="1639"/>
      <c r="H43" s="1635">
        <v>0</v>
      </c>
      <c r="I43" s="1636"/>
      <c r="J43" s="251" t="s">
        <v>29</v>
      </c>
      <c r="K43" s="185"/>
      <c r="L43" s="185"/>
      <c r="M43" s="1635">
        <v>10</v>
      </c>
      <c r="N43" s="1636"/>
      <c r="O43" s="203"/>
    </row>
    <row r="44" spans="3:15" ht="9" customHeight="1" thickTop="1">
      <c r="C44" s="254" t="s">
        <v>1217</v>
      </c>
      <c r="D44" s="174"/>
      <c r="E44" s="174"/>
      <c r="F44" s="1620">
        <v>40</v>
      </c>
      <c r="G44" s="1648"/>
      <c r="H44" s="1620">
        <v>21</v>
      </c>
      <c r="I44" s="1621"/>
      <c r="J44" s="254" t="s">
        <v>1209</v>
      </c>
      <c r="K44" s="174"/>
      <c r="L44" s="202"/>
      <c r="M44" s="1620">
        <v>11</v>
      </c>
      <c r="N44" s="1621"/>
      <c r="O44" s="203"/>
    </row>
    <row r="45" spans="3:15" ht="9" customHeight="1">
      <c r="C45" s="181"/>
      <c r="D45" s="249" t="s">
        <v>1178</v>
      </c>
      <c r="E45" s="179"/>
      <c r="F45" s="1624"/>
      <c r="G45" s="1649"/>
      <c r="H45" s="1624"/>
      <c r="I45" s="1625"/>
      <c r="J45" s="243" t="s">
        <v>416</v>
      </c>
      <c r="K45" s="183"/>
      <c r="L45" s="183"/>
      <c r="M45" s="1624"/>
      <c r="N45" s="1625"/>
      <c r="O45" s="203"/>
    </row>
    <row r="46" spans="3:15" ht="18" customHeight="1" thickBot="1">
      <c r="C46" s="184"/>
      <c r="D46" s="252" t="s">
        <v>30</v>
      </c>
      <c r="E46" s="196"/>
      <c r="F46" s="1635">
        <v>35</v>
      </c>
      <c r="G46" s="1639"/>
      <c r="H46" s="1635">
        <v>18</v>
      </c>
      <c r="I46" s="1636"/>
      <c r="J46" s="257" t="s">
        <v>29</v>
      </c>
      <c r="K46" s="188"/>
      <c r="L46" s="188"/>
      <c r="M46" s="1633">
        <v>10</v>
      </c>
      <c r="N46" s="1634"/>
      <c r="O46" s="203"/>
    </row>
    <row r="47" spans="3:15" ht="9" customHeight="1" thickTop="1">
      <c r="C47" s="254" t="s">
        <v>1221</v>
      </c>
      <c r="D47" s="174"/>
      <c r="E47" s="174"/>
      <c r="F47" s="1620">
        <v>1</v>
      </c>
      <c r="G47" s="1648"/>
      <c r="H47" s="1620">
        <v>26</v>
      </c>
      <c r="I47" s="1621"/>
      <c r="J47" s="186"/>
      <c r="K47" s="174"/>
      <c r="L47" s="174"/>
      <c r="M47" s="202"/>
      <c r="N47" s="202"/>
      <c r="O47" s="202"/>
    </row>
    <row r="48" spans="3:15" ht="9" customHeight="1">
      <c r="C48" s="181"/>
      <c r="D48" s="249" t="s">
        <v>1178</v>
      </c>
      <c r="E48" s="179"/>
      <c r="F48" s="1624"/>
      <c r="G48" s="1649"/>
      <c r="H48" s="1624"/>
      <c r="I48" s="1625"/>
      <c r="J48" s="204"/>
      <c r="K48" s="174"/>
      <c r="L48" s="201"/>
      <c r="M48" s="174"/>
      <c r="N48" s="174"/>
      <c r="O48" s="174"/>
    </row>
    <row r="49" spans="3:15" ht="18" customHeight="1" thickBot="1">
      <c r="C49" s="187"/>
      <c r="D49" s="258" t="s">
        <v>30</v>
      </c>
      <c r="E49" s="205"/>
      <c r="F49" s="1633">
        <v>1</v>
      </c>
      <c r="G49" s="1637"/>
      <c r="H49" s="1633">
        <v>23</v>
      </c>
      <c r="I49" s="1634"/>
      <c r="J49" s="204"/>
      <c r="K49" s="174"/>
      <c r="L49" s="201"/>
      <c r="M49" s="174"/>
      <c r="N49" s="174"/>
      <c r="O49" s="174"/>
    </row>
    <row r="50" spans="4:16" ht="21" customHeight="1">
      <c r="D50" s="174"/>
      <c r="E50" s="174"/>
      <c r="F50" s="174"/>
      <c r="G50" s="206"/>
      <c r="H50" s="174"/>
      <c r="I50" s="174"/>
      <c r="J50" s="174"/>
      <c r="K50" s="174"/>
      <c r="L50" s="174"/>
      <c r="M50" s="174"/>
      <c r="N50" s="174"/>
      <c r="O50" s="174"/>
      <c r="P50" s="174"/>
    </row>
    <row r="51" spans="4:16" ht="21" customHeight="1">
      <c r="D51" s="174"/>
      <c r="E51" s="174"/>
      <c r="F51" s="174"/>
      <c r="G51" s="206"/>
      <c r="H51" s="174"/>
      <c r="I51" s="174"/>
      <c r="J51" s="174"/>
      <c r="K51" s="174"/>
      <c r="L51" s="174"/>
      <c r="M51" s="174"/>
      <c r="N51" s="174"/>
      <c r="O51" s="174"/>
      <c r="P51" s="174"/>
    </row>
    <row r="52" spans="4:16" ht="21" customHeight="1">
      <c r="D52" s="174"/>
      <c r="E52" s="174"/>
      <c r="F52" s="174"/>
      <c r="G52" s="174"/>
      <c r="H52" s="207"/>
      <c r="I52" s="207"/>
      <c r="J52" s="174"/>
      <c r="K52" s="174"/>
      <c r="L52" s="174"/>
      <c r="M52" s="174"/>
      <c r="N52" s="174"/>
      <c r="O52" s="174"/>
      <c r="P52" s="174"/>
    </row>
    <row r="53" spans="4:16" ht="21" customHeight="1">
      <c r="D53" s="174"/>
      <c r="E53" s="174"/>
      <c r="F53" s="174"/>
      <c r="G53" s="206"/>
      <c r="H53" s="174"/>
      <c r="I53" s="174"/>
      <c r="J53" s="174"/>
      <c r="K53" s="174"/>
      <c r="L53" s="174"/>
      <c r="M53" s="174"/>
      <c r="N53" s="174"/>
      <c r="O53" s="174"/>
      <c r="P53" s="174"/>
    </row>
    <row r="54" spans="4:16" ht="21" customHeight="1">
      <c r="D54" s="174"/>
      <c r="E54" s="174"/>
      <c r="F54" s="174"/>
      <c r="G54" s="206"/>
      <c r="H54" s="174"/>
      <c r="I54" s="174"/>
      <c r="J54" s="174"/>
      <c r="K54" s="174"/>
      <c r="L54" s="174"/>
      <c r="M54" s="174"/>
      <c r="N54" s="174"/>
      <c r="O54" s="174"/>
      <c r="P54" s="174"/>
    </row>
    <row r="55" spans="4:16" ht="21" customHeight="1">
      <c r="D55" s="174"/>
      <c r="E55" s="174"/>
      <c r="F55" s="174"/>
      <c r="G55" s="206"/>
      <c r="H55" s="206"/>
      <c r="I55" s="206"/>
      <c r="J55" s="206"/>
      <c r="K55" s="206"/>
      <c r="L55" s="206"/>
      <c r="M55" s="206"/>
      <c r="N55" s="206"/>
      <c r="O55" s="206"/>
      <c r="P55" s="206"/>
    </row>
    <row r="56" spans="4:16" ht="21" customHeight="1">
      <c r="D56" s="174"/>
      <c r="E56" s="174"/>
      <c r="F56" s="174"/>
      <c r="G56" s="206"/>
      <c r="H56" s="174"/>
      <c r="I56" s="174"/>
      <c r="J56" s="174"/>
      <c r="K56" s="174"/>
      <c r="L56" s="174"/>
      <c r="M56" s="174"/>
      <c r="N56" s="174"/>
      <c r="O56" s="174"/>
      <c r="P56" s="174"/>
    </row>
    <row r="57" spans="4:16" ht="21" customHeight="1">
      <c r="D57" s="174"/>
      <c r="E57" s="174"/>
      <c r="F57" s="174"/>
      <c r="G57" s="206"/>
      <c r="H57" s="174"/>
      <c r="I57" s="174"/>
      <c r="J57" s="174"/>
      <c r="K57" s="174"/>
      <c r="L57" s="174"/>
      <c r="M57" s="174"/>
      <c r="N57" s="174"/>
      <c r="O57" s="174"/>
      <c r="P57" s="174"/>
    </row>
    <row r="58" spans="4:16" ht="21" customHeight="1">
      <c r="D58" s="174"/>
      <c r="E58" s="174"/>
      <c r="F58" s="174"/>
      <c r="G58" s="174"/>
      <c r="H58" s="207"/>
      <c r="I58" s="207"/>
      <c r="J58" s="174"/>
      <c r="K58" s="174"/>
      <c r="L58" s="174"/>
      <c r="M58" s="174"/>
      <c r="N58" s="174"/>
      <c r="O58" s="174"/>
      <c r="P58" s="174"/>
    </row>
    <row r="59" spans="4:16" ht="21" customHeight="1">
      <c r="D59" s="174"/>
      <c r="E59" s="174"/>
      <c r="F59" s="174"/>
      <c r="G59" s="206"/>
      <c r="H59" s="174"/>
      <c r="I59" s="174"/>
      <c r="J59" s="174"/>
      <c r="K59" s="174"/>
      <c r="L59" s="174"/>
      <c r="M59" s="174"/>
      <c r="N59" s="174"/>
      <c r="O59" s="174"/>
      <c r="P59" s="174"/>
    </row>
    <row r="60" spans="4:16" ht="21" customHeight="1">
      <c r="D60" s="174"/>
      <c r="E60" s="174"/>
      <c r="F60" s="174"/>
      <c r="G60" s="206"/>
      <c r="H60" s="174"/>
      <c r="I60" s="174"/>
      <c r="J60" s="174"/>
      <c r="K60" s="174"/>
      <c r="L60" s="174"/>
      <c r="M60" s="174"/>
      <c r="N60" s="174"/>
      <c r="O60" s="174"/>
      <c r="P60" s="174"/>
    </row>
    <row r="61" spans="4:16" ht="21" customHeight="1">
      <c r="D61" s="174"/>
      <c r="E61" s="174"/>
      <c r="F61" s="174"/>
      <c r="G61" s="206"/>
      <c r="H61" s="174"/>
      <c r="I61" s="174"/>
      <c r="J61" s="174"/>
      <c r="K61" s="174"/>
      <c r="L61" s="174"/>
      <c r="M61" s="174"/>
      <c r="N61" s="174"/>
      <c r="O61" s="174"/>
      <c r="P61" s="174"/>
    </row>
    <row r="62" spans="4:16" ht="21" customHeight="1">
      <c r="D62" s="174"/>
      <c r="E62" s="174"/>
      <c r="F62" s="174"/>
      <c r="G62" s="206"/>
      <c r="H62" s="174"/>
      <c r="I62" s="174"/>
      <c r="J62" s="174"/>
      <c r="K62" s="174"/>
      <c r="L62" s="174"/>
      <c r="M62" s="174"/>
      <c r="N62" s="174"/>
      <c r="O62" s="174"/>
      <c r="P62" s="174"/>
    </row>
    <row r="63" spans="4:16" ht="21" customHeight="1">
      <c r="D63" s="174"/>
      <c r="E63" s="174"/>
      <c r="F63" s="174"/>
      <c r="G63" s="206"/>
      <c r="H63" s="174"/>
      <c r="I63" s="174"/>
      <c r="J63" s="174"/>
      <c r="K63" s="174"/>
      <c r="L63" s="174"/>
      <c r="M63" s="174"/>
      <c r="N63" s="174"/>
      <c r="O63" s="174"/>
      <c r="P63" s="174"/>
    </row>
    <row r="64" spans="4:16" ht="21" customHeight="1">
      <c r="D64" s="174"/>
      <c r="E64" s="174"/>
      <c r="F64" s="174"/>
      <c r="G64" s="174"/>
      <c r="H64" s="174"/>
      <c r="I64" s="174"/>
      <c r="J64" s="174"/>
      <c r="K64" s="174"/>
      <c r="L64" s="174"/>
      <c r="M64" s="174"/>
      <c r="N64" s="174"/>
      <c r="O64" s="174"/>
      <c r="P64" s="174"/>
    </row>
    <row r="65" spans="4:16" ht="21" customHeight="1">
      <c r="D65" s="174"/>
      <c r="E65" s="174"/>
      <c r="F65" s="174"/>
      <c r="G65" s="174"/>
      <c r="H65" s="174"/>
      <c r="I65" s="174"/>
      <c r="J65" s="174"/>
      <c r="K65" s="174"/>
      <c r="L65" s="174"/>
      <c r="M65" s="174"/>
      <c r="N65" s="174"/>
      <c r="O65" s="174"/>
      <c r="P65" s="174"/>
    </row>
  </sheetData>
  <sheetProtection password="C7C4" sheet="1" objects="1" scenarios="1"/>
  <mergeCells count="82">
    <mergeCell ref="H47:I48"/>
    <mergeCell ref="F47:G48"/>
    <mergeCell ref="H44:I45"/>
    <mergeCell ref="F44:G45"/>
    <mergeCell ref="F46:G46"/>
    <mergeCell ref="N18:N19"/>
    <mergeCell ref="K18:K19"/>
    <mergeCell ref="J18:J19"/>
    <mergeCell ref="I18:I19"/>
    <mergeCell ref="L18:L19"/>
    <mergeCell ref="M18:M19"/>
    <mergeCell ref="O21:O22"/>
    <mergeCell ref="P21:P22"/>
    <mergeCell ref="Q21:Q22"/>
    <mergeCell ref="Q18:Q19"/>
    <mergeCell ref="P18:P19"/>
    <mergeCell ref="O18:O19"/>
    <mergeCell ref="I21:I22"/>
    <mergeCell ref="J21:J22"/>
    <mergeCell ref="K21:K22"/>
    <mergeCell ref="N21:N22"/>
    <mergeCell ref="L21:L22"/>
    <mergeCell ref="M21:M22"/>
    <mergeCell ref="G15:G16"/>
    <mergeCell ref="F21:F22"/>
    <mergeCell ref="G21:G22"/>
    <mergeCell ref="H21:H22"/>
    <mergeCell ref="H18:H19"/>
    <mergeCell ref="G18:G19"/>
    <mergeCell ref="F18:F19"/>
    <mergeCell ref="F15:F16"/>
    <mergeCell ref="P15:P16"/>
    <mergeCell ref="Q15:Q16"/>
    <mergeCell ref="I15:I16"/>
    <mergeCell ref="H15:H16"/>
    <mergeCell ref="J15:J16"/>
    <mergeCell ref="K15:K16"/>
    <mergeCell ref="N15:N16"/>
    <mergeCell ref="O15:O16"/>
    <mergeCell ref="F43:G43"/>
    <mergeCell ref="M39:N39"/>
    <mergeCell ref="M46:N46"/>
    <mergeCell ref="M43:N43"/>
    <mergeCell ref="F41:G42"/>
    <mergeCell ref="F40:G40"/>
    <mergeCell ref="H40:I40"/>
    <mergeCell ref="M44:N45"/>
    <mergeCell ref="P13:Q13"/>
    <mergeCell ref="F39:I39"/>
    <mergeCell ref="H49:I49"/>
    <mergeCell ref="H46:I46"/>
    <mergeCell ref="H43:I43"/>
    <mergeCell ref="F49:G49"/>
    <mergeCell ref="F13:G13"/>
    <mergeCell ref="H13:I13"/>
    <mergeCell ref="J13:K13"/>
    <mergeCell ref="N13:O13"/>
    <mergeCell ref="H11:I12"/>
    <mergeCell ref="J11:K12"/>
    <mergeCell ref="P11:Q12"/>
    <mergeCell ref="M5:N5"/>
    <mergeCell ref="M6:N6"/>
    <mergeCell ref="L11:M11"/>
    <mergeCell ref="M38:N38"/>
    <mergeCell ref="J40:K41"/>
    <mergeCell ref="F38:I38"/>
    <mergeCell ref="H41:I42"/>
    <mergeCell ref="M40:N42"/>
    <mergeCell ref="A2:Q2"/>
    <mergeCell ref="A3:Q3"/>
    <mergeCell ref="F27:G27"/>
    <mergeCell ref="F28:G28"/>
    <mergeCell ref="L12:M12"/>
    <mergeCell ref="L13:M13"/>
    <mergeCell ref="L15:L16"/>
    <mergeCell ref="M15:M16"/>
    <mergeCell ref="N11:O12"/>
    <mergeCell ref="F11:G12"/>
    <mergeCell ref="F31:G31"/>
    <mergeCell ref="F34:G34"/>
    <mergeCell ref="F32:G33"/>
    <mergeCell ref="F29:G30"/>
  </mergeCells>
  <printOptions horizontalCentered="1"/>
  <pageMargins left="0.5905511811023623" right="0.5905511811023623" top="0.4330708661417323" bottom="0.1968503937007874" header="0.5118110236220472" footer="0.5118110236220472"/>
  <pageSetup firstPageNumber="27" useFirstPageNumber="1" horizontalDpi="600" verticalDpi="600" orientation="landscape" paperSize="9" scale="88"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indexed="13"/>
  </sheetPr>
  <dimension ref="A1:Q65"/>
  <sheetViews>
    <sheetView zoomScaleSheetLayoutView="100" workbookViewId="0" topLeftCell="A25">
      <selection activeCell="F38" sqref="F38:I38"/>
    </sheetView>
  </sheetViews>
  <sheetFormatPr defaultColWidth="9.00390625" defaultRowHeight="13.5"/>
  <cols>
    <col min="1" max="4" width="2.625" style="168" customWidth="1"/>
    <col min="5" max="5" width="14.125" style="168" customWidth="1"/>
    <col min="6" max="17" width="7.125" style="168" customWidth="1"/>
    <col min="18" max="16384" width="8.00390625" style="168" customWidth="1"/>
  </cols>
  <sheetData>
    <row r="1" s="165" customFormat="1" ht="17.25">
      <c r="A1" s="164" t="s">
        <v>46</v>
      </c>
    </row>
    <row r="2" spans="1:17" s="165" customFormat="1" ht="18" customHeight="1">
      <c r="A2" s="1587" t="s">
        <v>710</v>
      </c>
      <c r="B2" s="1587"/>
      <c r="C2" s="1587"/>
      <c r="D2" s="1587"/>
      <c r="E2" s="1587"/>
      <c r="F2" s="1587"/>
      <c r="G2" s="1587"/>
      <c r="H2" s="1587"/>
      <c r="I2" s="1587"/>
      <c r="J2" s="1587"/>
      <c r="K2" s="1587"/>
      <c r="L2" s="1587"/>
      <c r="M2" s="1587"/>
      <c r="N2" s="1587"/>
      <c r="O2" s="1587"/>
      <c r="P2" s="1587"/>
      <c r="Q2" s="1587"/>
    </row>
    <row r="3" spans="1:17" s="165" customFormat="1" ht="15" customHeight="1">
      <c r="A3" s="1588" t="s">
        <v>1433</v>
      </c>
      <c r="B3" s="1588"/>
      <c r="C3" s="1588"/>
      <c r="D3" s="1588"/>
      <c r="E3" s="1588"/>
      <c r="F3" s="1588"/>
      <c r="G3" s="1588"/>
      <c r="H3" s="1588"/>
      <c r="I3" s="1588"/>
      <c r="J3" s="1588"/>
      <c r="K3" s="1588"/>
      <c r="L3" s="1588"/>
      <c r="M3" s="1588"/>
      <c r="N3" s="1588"/>
      <c r="O3" s="1588"/>
      <c r="P3" s="1588"/>
      <c r="Q3" s="1588"/>
    </row>
    <row r="4" spans="1:6" s="167" customFormat="1" ht="13.5">
      <c r="A4" s="166"/>
      <c r="B4" s="166"/>
      <c r="C4" s="166"/>
      <c r="D4" s="166"/>
      <c r="E4" s="166"/>
      <c r="F4" s="166"/>
    </row>
    <row r="5" spans="13:16" s="165" customFormat="1" ht="17.25">
      <c r="M5" s="1572" t="s">
        <v>689</v>
      </c>
      <c r="N5" s="1572"/>
      <c r="O5" s="45" t="s">
        <v>417</v>
      </c>
      <c r="P5" s="61"/>
    </row>
    <row r="6" spans="13:16" s="165" customFormat="1" ht="17.25">
      <c r="M6" s="1573" t="s">
        <v>693</v>
      </c>
      <c r="N6" s="1573"/>
      <c r="O6" s="45" t="s">
        <v>259</v>
      </c>
      <c r="P6" s="62"/>
    </row>
    <row r="7" ht="17.25">
      <c r="A7" s="165" t="s">
        <v>261</v>
      </c>
    </row>
    <row r="8" ht="15" customHeight="1"/>
    <row r="9" spans="2:17" ht="14.25">
      <c r="B9" s="164" t="s">
        <v>96</v>
      </c>
      <c r="Q9" s="75" t="s">
        <v>177</v>
      </c>
    </row>
    <row r="10" ht="6" customHeight="1" thickBot="1"/>
    <row r="11" spans="3:17" ht="9" customHeight="1">
      <c r="C11" s="175"/>
      <c r="D11" s="176"/>
      <c r="E11" s="177"/>
      <c r="F11" s="1603" t="s">
        <v>1210</v>
      </c>
      <c r="G11" s="1604"/>
      <c r="H11" s="1603" t="s">
        <v>1211</v>
      </c>
      <c r="I11" s="1604"/>
      <c r="J11" s="1603" t="s">
        <v>1212</v>
      </c>
      <c r="K11" s="1604"/>
      <c r="L11" s="1628" t="s">
        <v>1171</v>
      </c>
      <c r="M11" s="1629"/>
      <c r="N11" s="1599" t="s">
        <v>559</v>
      </c>
      <c r="O11" s="1600"/>
      <c r="P11" s="1599" t="s">
        <v>1213</v>
      </c>
      <c r="Q11" s="1626"/>
    </row>
    <row r="12" spans="3:17" ht="9" customHeight="1">
      <c r="C12" s="178"/>
      <c r="D12" s="179"/>
      <c r="E12" s="180"/>
      <c r="F12" s="1605"/>
      <c r="G12" s="1606"/>
      <c r="H12" s="1605"/>
      <c r="I12" s="1606"/>
      <c r="J12" s="1605"/>
      <c r="K12" s="1606"/>
      <c r="L12" s="1593" t="s">
        <v>1172</v>
      </c>
      <c r="M12" s="1594"/>
      <c r="N12" s="1601"/>
      <c r="O12" s="1602"/>
      <c r="P12" s="1601"/>
      <c r="Q12" s="1627"/>
    </row>
    <row r="13" spans="3:17" ht="18" customHeight="1" thickBot="1">
      <c r="C13" s="240" t="s">
        <v>1177</v>
      </c>
      <c r="D13" s="241"/>
      <c r="E13" s="242"/>
      <c r="F13" s="1591">
        <v>0</v>
      </c>
      <c r="G13" s="1638"/>
      <c r="H13" s="1591">
        <v>1</v>
      </c>
      <c r="I13" s="1638"/>
      <c r="J13" s="1591">
        <v>0</v>
      </c>
      <c r="K13" s="1638"/>
      <c r="L13" s="1595">
        <v>0</v>
      </c>
      <c r="M13" s="1596"/>
      <c r="N13" s="1591">
        <v>48</v>
      </c>
      <c r="O13" s="1638"/>
      <c r="P13" s="1591">
        <f>SUM(F13:O13)</f>
        <v>49</v>
      </c>
      <c r="Q13" s="1592"/>
    </row>
    <row r="14" spans="3:17" ht="18" customHeight="1">
      <c r="C14" s="243"/>
      <c r="D14" s="244"/>
      <c r="E14" s="245"/>
      <c r="F14" s="235" t="s">
        <v>1214</v>
      </c>
      <c r="G14" s="235" t="s">
        <v>1215</v>
      </c>
      <c r="H14" s="235" t="s">
        <v>1214</v>
      </c>
      <c r="I14" s="235" t="s">
        <v>1215</v>
      </c>
      <c r="J14" s="235" t="s">
        <v>1214</v>
      </c>
      <c r="K14" s="235" t="s">
        <v>1215</v>
      </c>
      <c r="L14" s="235" t="s">
        <v>1214</v>
      </c>
      <c r="M14" s="235" t="s">
        <v>1215</v>
      </c>
      <c r="N14" s="235" t="s">
        <v>1214</v>
      </c>
      <c r="O14" s="182" t="s">
        <v>1170</v>
      </c>
      <c r="P14" s="235" t="s">
        <v>1214</v>
      </c>
      <c r="Q14" s="211" t="s">
        <v>1170</v>
      </c>
    </row>
    <row r="15" spans="3:17" ht="9" customHeight="1">
      <c r="C15" s="246" t="s">
        <v>1216</v>
      </c>
      <c r="D15" s="247"/>
      <c r="E15" s="248"/>
      <c r="F15" s="1597">
        <v>0</v>
      </c>
      <c r="G15" s="1597">
        <v>0</v>
      </c>
      <c r="H15" s="1597">
        <v>0</v>
      </c>
      <c r="I15" s="1597">
        <v>0</v>
      </c>
      <c r="J15" s="1597">
        <v>0</v>
      </c>
      <c r="K15" s="1597">
        <v>0</v>
      </c>
      <c r="L15" s="1597">
        <v>0</v>
      </c>
      <c r="M15" s="1597">
        <v>0</v>
      </c>
      <c r="N15" s="1597">
        <v>3</v>
      </c>
      <c r="O15" s="1597">
        <v>3</v>
      </c>
      <c r="P15" s="1597">
        <f>SUM(F15,H15,J15,L15,N15)</f>
        <v>3</v>
      </c>
      <c r="Q15" s="1644">
        <f>SUM(G15,I15,K15,M15,O15)</f>
        <v>3</v>
      </c>
    </row>
    <row r="16" spans="3:17" ht="9" customHeight="1">
      <c r="C16" s="243"/>
      <c r="D16" s="249" t="s">
        <v>1178</v>
      </c>
      <c r="E16" s="250"/>
      <c r="F16" s="1598"/>
      <c r="G16" s="1598"/>
      <c r="H16" s="1598"/>
      <c r="I16" s="1598"/>
      <c r="J16" s="1598"/>
      <c r="K16" s="1598"/>
      <c r="L16" s="1598"/>
      <c r="M16" s="1598"/>
      <c r="N16" s="1598"/>
      <c r="O16" s="1598"/>
      <c r="P16" s="1598"/>
      <c r="Q16" s="1645"/>
    </row>
    <row r="17" spans="3:17" ht="18" customHeight="1" thickBot="1">
      <c r="C17" s="251"/>
      <c r="D17" s="252" t="s">
        <v>30</v>
      </c>
      <c r="E17" s="253"/>
      <c r="F17" s="236">
        <v>0</v>
      </c>
      <c r="G17" s="236">
        <v>0</v>
      </c>
      <c r="H17" s="236">
        <v>0</v>
      </c>
      <c r="I17" s="236">
        <v>0</v>
      </c>
      <c r="J17" s="236">
        <v>0</v>
      </c>
      <c r="K17" s="236">
        <v>0</v>
      </c>
      <c r="L17" s="236">
        <v>0</v>
      </c>
      <c r="M17" s="236">
        <v>0</v>
      </c>
      <c r="N17" s="236">
        <v>2</v>
      </c>
      <c r="O17" s="236">
        <v>2</v>
      </c>
      <c r="P17" s="236">
        <f>SUM(F17,H17,J17,L17,N17)</f>
        <v>2</v>
      </c>
      <c r="Q17" s="237">
        <f>SUM(G17,I17,K17,M17,O17)</f>
        <v>2</v>
      </c>
    </row>
    <row r="18" spans="3:17" ht="9" customHeight="1" thickTop="1">
      <c r="C18" s="254" t="s">
        <v>1217</v>
      </c>
      <c r="D18" s="255"/>
      <c r="E18" s="256"/>
      <c r="F18" s="1646">
        <v>0</v>
      </c>
      <c r="G18" s="1646">
        <v>0</v>
      </c>
      <c r="H18" s="1646">
        <v>1</v>
      </c>
      <c r="I18" s="1646">
        <v>1</v>
      </c>
      <c r="J18" s="1646">
        <v>0</v>
      </c>
      <c r="K18" s="1646">
        <v>0</v>
      </c>
      <c r="L18" s="1646">
        <v>0</v>
      </c>
      <c r="M18" s="1646">
        <v>0</v>
      </c>
      <c r="N18" s="1646">
        <v>38</v>
      </c>
      <c r="O18" s="1646">
        <v>38</v>
      </c>
      <c r="P18" s="1646">
        <f>SUM(F18,H18,J18,L18,N18)</f>
        <v>39</v>
      </c>
      <c r="Q18" s="1647">
        <f>SUM(G18,I18,K18,M18,O18)</f>
        <v>39</v>
      </c>
    </row>
    <row r="19" spans="3:17" ht="9" customHeight="1">
      <c r="C19" s="243"/>
      <c r="D19" s="249" t="s">
        <v>1178</v>
      </c>
      <c r="E19" s="250"/>
      <c r="F19" s="1598"/>
      <c r="G19" s="1598"/>
      <c r="H19" s="1598"/>
      <c r="I19" s="1598"/>
      <c r="J19" s="1598"/>
      <c r="K19" s="1598"/>
      <c r="L19" s="1598"/>
      <c r="M19" s="1598"/>
      <c r="N19" s="1598"/>
      <c r="O19" s="1598"/>
      <c r="P19" s="1598"/>
      <c r="Q19" s="1645"/>
    </row>
    <row r="20" spans="3:17" ht="18" customHeight="1" thickBot="1">
      <c r="C20" s="251"/>
      <c r="D20" s="252" t="s">
        <v>30</v>
      </c>
      <c r="E20" s="253"/>
      <c r="F20" s="236">
        <v>0</v>
      </c>
      <c r="G20" s="236">
        <v>0</v>
      </c>
      <c r="H20" s="236">
        <v>1</v>
      </c>
      <c r="I20" s="236">
        <v>1</v>
      </c>
      <c r="J20" s="236">
        <v>0</v>
      </c>
      <c r="K20" s="236">
        <v>0</v>
      </c>
      <c r="L20" s="236">
        <v>0</v>
      </c>
      <c r="M20" s="236">
        <v>0</v>
      </c>
      <c r="N20" s="236">
        <v>33</v>
      </c>
      <c r="O20" s="236">
        <v>33</v>
      </c>
      <c r="P20" s="236">
        <f>SUM(F20,H20,J20,L20,N20)</f>
        <v>34</v>
      </c>
      <c r="Q20" s="237">
        <f>SUM(G20,I20,K20,M20,O20)</f>
        <v>34</v>
      </c>
    </row>
    <row r="21" spans="3:17" ht="9" customHeight="1" thickTop="1">
      <c r="C21" s="254" t="s">
        <v>1218</v>
      </c>
      <c r="D21" s="255"/>
      <c r="E21" s="256"/>
      <c r="F21" s="1646">
        <v>0</v>
      </c>
      <c r="G21" s="1646">
        <v>0</v>
      </c>
      <c r="H21" s="1646">
        <v>0</v>
      </c>
      <c r="I21" s="1646">
        <v>0</v>
      </c>
      <c r="J21" s="1646">
        <v>0</v>
      </c>
      <c r="K21" s="1646">
        <v>0</v>
      </c>
      <c r="L21" s="1646">
        <v>0</v>
      </c>
      <c r="M21" s="1646">
        <v>0</v>
      </c>
      <c r="N21" s="1646">
        <v>0</v>
      </c>
      <c r="O21" s="1646">
        <v>0</v>
      </c>
      <c r="P21" s="1646">
        <f>SUM(F21,H21,J21,L21,N21)</f>
        <v>0</v>
      </c>
      <c r="Q21" s="1647">
        <f>SUM(G21,I21,K21,M21,O21)</f>
        <v>0</v>
      </c>
    </row>
    <row r="22" spans="3:17" ht="9" customHeight="1">
      <c r="C22" s="243"/>
      <c r="D22" s="249" t="s">
        <v>1178</v>
      </c>
      <c r="E22" s="250"/>
      <c r="F22" s="1598"/>
      <c r="G22" s="1598"/>
      <c r="H22" s="1598"/>
      <c r="I22" s="1598"/>
      <c r="J22" s="1598"/>
      <c r="K22" s="1598"/>
      <c r="L22" s="1598"/>
      <c r="M22" s="1598"/>
      <c r="N22" s="1598"/>
      <c r="O22" s="1598"/>
      <c r="P22" s="1598"/>
      <c r="Q22" s="1645"/>
    </row>
    <row r="23" spans="3:17" ht="18" customHeight="1" thickBot="1">
      <c r="C23" s="257"/>
      <c r="D23" s="258" t="s">
        <v>30</v>
      </c>
      <c r="E23" s="259"/>
      <c r="F23" s="238">
        <v>0</v>
      </c>
      <c r="G23" s="238">
        <v>0</v>
      </c>
      <c r="H23" s="238">
        <v>0</v>
      </c>
      <c r="I23" s="238">
        <v>0</v>
      </c>
      <c r="J23" s="238">
        <v>0</v>
      </c>
      <c r="K23" s="238">
        <v>0</v>
      </c>
      <c r="L23" s="238">
        <v>0</v>
      </c>
      <c r="M23" s="238">
        <v>0</v>
      </c>
      <c r="N23" s="238">
        <v>0</v>
      </c>
      <c r="O23" s="238">
        <v>0</v>
      </c>
      <c r="P23" s="238">
        <f>SUM(F23,H23,J23,L23,N23)</f>
        <v>0</v>
      </c>
      <c r="Q23" s="239">
        <f>SUM(G23,I23,K23,M23,O23)</f>
        <v>0</v>
      </c>
    </row>
    <row r="24" ht="9.75" customHeight="1"/>
    <row r="25" spans="2:11" ht="14.25">
      <c r="B25" s="164" t="s">
        <v>97</v>
      </c>
      <c r="K25" s="40" t="s">
        <v>177</v>
      </c>
    </row>
    <row r="26" ht="6" customHeight="1" thickBot="1"/>
    <row r="27" spans="3:7" ht="9" customHeight="1">
      <c r="C27" s="175"/>
      <c r="D27" s="176"/>
      <c r="E27" s="177"/>
      <c r="F27" s="1589" t="s">
        <v>1220</v>
      </c>
      <c r="G27" s="1590"/>
    </row>
    <row r="28" spans="3:7" ht="18" customHeight="1" thickBot="1">
      <c r="C28" s="240" t="s">
        <v>1177</v>
      </c>
      <c r="D28" s="241"/>
      <c r="E28" s="242"/>
      <c r="F28" s="1591">
        <v>0</v>
      </c>
      <c r="G28" s="1592"/>
    </row>
    <row r="29" spans="3:7" ht="9" customHeight="1">
      <c r="C29" s="260" t="s">
        <v>28</v>
      </c>
      <c r="D29" s="261"/>
      <c r="E29" s="262"/>
      <c r="F29" s="1583">
        <v>0</v>
      </c>
      <c r="G29" s="1584"/>
    </row>
    <row r="30" spans="3:7" ht="9" customHeight="1">
      <c r="C30" s="254"/>
      <c r="D30" s="264" t="s">
        <v>1178</v>
      </c>
      <c r="E30" s="265"/>
      <c r="F30" s="1585"/>
      <c r="G30" s="1586"/>
    </row>
    <row r="31" spans="3:7" ht="18" customHeight="1" thickBot="1">
      <c r="C31" s="266"/>
      <c r="D31" s="267" t="s">
        <v>30</v>
      </c>
      <c r="E31" s="268"/>
      <c r="F31" s="1575">
        <v>0</v>
      </c>
      <c r="G31" s="1576"/>
    </row>
    <row r="32" spans="3:7" ht="9" customHeight="1" thickTop="1">
      <c r="C32" s="269" t="s">
        <v>31</v>
      </c>
      <c r="D32" s="270"/>
      <c r="E32" s="271"/>
      <c r="F32" s="1579">
        <v>0</v>
      </c>
      <c r="G32" s="1580"/>
    </row>
    <row r="33" spans="3:7" ht="9" customHeight="1">
      <c r="C33" s="243"/>
      <c r="D33" s="244" t="s">
        <v>1178</v>
      </c>
      <c r="E33" s="245"/>
      <c r="F33" s="1581"/>
      <c r="G33" s="1582"/>
    </row>
    <row r="34" spans="3:7" ht="18" customHeight="1" thickBot="1">
      <c r="C34" s="257"/>
      <c r="D34" s="258" t="s">
        <v>30</v>
      </c>
      <c r="E34" s="263"/>
      <c r="F34" s="1577">
        <v>0</v>
      </c>
      <c r="G34" s="1578"/>
    </row>
    <row r="35" ht="24" customHeight="1"/>
    <row r="36" spans="2:15" ht="14.25">
      <c r="B36" s="164" t="s">
        <v>45</v>
      </c>
      <c r="O36" s="40" t="s">
        <v>177</v>
      </c>
    </row>
    <row r="37" ht="6" customHeight="1" thickBot="1">
      <c r="B37" s="167"/>
    </row>
    <row r="38" spans="3:15" ht="9" customHeight="1">
      <c r="C38" s="189"/>
      <c r="D38" s="190"/>
      <c r="E38" s="191"/>
      <c r="F38" s="1613" t="s">
        <v>1219</v>
      </c>
      <c r="G38" s="1614"/>
      <c r="H38" s="1614"/>
      <c r="I38" s="1615"/>
      <c r="J38" s="192"/>
      <c r="K38" s="193"/>
      <c r="L38" s="194"/>
      <c r="M38" s="1607" t="s">
        <v>1220</v>
      </c>
      <c r="N38" s="1608"/>
      <c r="O38" s="195"/>
    </row>
    <row r="39" spans="3:15" ht="18" customHeight="1" thickBot="1">
      <c r="C39" s="240" t="s">
        <v>1177</v>
      </c>
      <c r="D39" s="196"/>
      <c r="E39" s="196"/>
      <c r="F39" s="1630">
        <v>0</v>
      </c>
      <c r="G39" s="1631"/>
      <c r="H39" s="1631"/>
      <c r="I39" s="1632"/>
      <c r="J39" s="240" t="s">
        <v>1177</v>
      </c>
      <c r="K39" s="196"/>
      <c r="L39" s="196"/>
      <c r="M39" s="1635">
        <v>0</v>
      </c>
      <c r="N39" s="1636"/>
      <c r="O39" s="197"/>
    </row>
    <row r="40" spans="3:15" ht="9" customHeight="1" thickTop="1">
      <c r="C40" s="198"/>
      <c r="D40" s="199"/>
      <c r="E40" s="200"/>
      <c r="F40" s="1642" t="s">
        <v>1214</v>
      </c>
      <c r="G40" s="1642"/>
      <c r="H40" s="1642" t="s">
        <v>1215</v>
      </c>
      <c r="I40" s="1643"/>
      <c r="J40" s="1609" t="s">
        <v>1208</v>
      </c>
      <c r="K40" s="1610"/>
      <c r="L40" s="201"/>
      <c r="M40" s="1620">
        <v>0</v>
      </c>
      <c r="N40" s="1621"/>
      <c r="O40" s="197"/>
    </row>
    <row r="41" spans="3:15" ht="9" customHeight="1">
      <c r="C41" s="254" t="s">
        <v>1216</v>
      </c>
      <c r="D41" s="174"/>
      <c r="E41" s="174"/>
      <c r="F41" s="1616">
        <v>0</v>
      </c>
      <c r="G41" s="1640"/>
      <c r="H41" s="1616">
        <v>0</v>
      </c>
      <c r="I41" s="1617"/>
      <c r="J41" s="1611"/>
      <c r="K41" s="1612"/>
      <c r="L41" s="202"/>
      <c r="M41" s="1622"/>
      <c r="N41" s="1623"/>
      <c r="O41" s="203"/>
    </row>
    <row r="42" spans="3:15" ht="9" customHeight="1">
      <c r="C42" s="181"/>
      <c r="D42" s="249" t="s">
        <v>1178</v>
      </c>
      <c r="E42" s="179"/>
      <c r="F42" s="1618"/>
      <c r="G42" s="1641"/>
      <c r="H42" s="1618"/>
      <c r="I42" s="1619"/>
      <c r="J42" s="243" t="s">
        <v>416</v>
      </c>
      <c r="K42" s="183"/>
      <c r="L42" s="183"/>
      <c r="M42" s="1624"/>
      <c r="N42" s="1625"/>
      <c r="O42" s="203"/>
    </row>
    <row r="43" spans="3:15" ht="18" customHeight="1" thickBot="1">
      <c r="C43" s="184"/>
      <c r="D43" s="252" t="s">
        <v>30</v>
      </c>
      <c r="E43" s="196"/>
      <c r="F43" s="1635">
        <v>0</v>
      </c>
      <c r="G43" s="1639"/>
      <c r="H43" s="1635">
        <v>0</v>
      </c>
      <c r="I43" s="1636"/>
      <c r="J43" s="251" t="s">
        <v>29</v>
      </c>
      <c r="K43" s="185"/>
      <c r="L43" s="185"/>
      <c r="M43" s="1635">
        <v>0</v>
      </c>
      <c r="N43" s="1636"/>
      <c r="O43" s="203"/>
    </row>
    <row r="44" spans="3:15" ht="9" customHeight="1" thickTop="1">
      <c r="C44" s="254" t="s">
        <v>1217</v>
      </c>
      <c r="D44" s="174"/>
      <c r="E44" s="174"/>
      <c r="F44" s="1620">
        <v>0</v>
      </c>
      <c r="G44" s="1648"/>
      <c r="H44" s="1620">
        <v>0</v>
      </c>
      <c r="I44" s="1621"/>
      <c r="J44" s="254" t="s">
        <v>1209</v>
      </c>
      <c r="K44" s="174"/>
      <c r="L44" s="202"/>
      <c r="M44" s="1620">
        <v>0</v>
      </c>
      <c r="N44" s="1621"/>
      <c r="O44" s="203"/>
    </row>
    <row r="45" spans="3:15" ht="9" customHeight="1">
      <c r="C45" s="181"/>
      <c r="D45" s="249" t="s">
        <v>1178</v>
      </c>
      <c r="E45" s="179"/>
      <c r="F45" s="1624"/>
      <c r="G45" s="1649"/>
      <c r="H45" s="1624"/>
      <c r="I45" s="1625"/>
      <c r="J45" s="243" t="s">
        <v>416</v>
      </c>
      <c r="K45" s="183"/>
      <c r="L45" s="183"/>
      <c r="M45" s="1624"/>
      <c r="N45" s="1625"/>
      <c r="O45" s="203"/>
    </row>
    <row r="46" spans="3:15" ht="18" customHeight="1" thickBot="1">
      <c r="C46" s="184"/>
      <c r="D46" s="252" t="s">
        <v>30</v>
      </c>
      <c r="E46" s="196"/>
      <c r="F46" s="1635">
        <v>0</v>
      </c>
      <c r="G46" s="1639"/>
      <c r="H46" s="1635">
        <v>0</v>
      </c>
      <c r="I46" s="1636"/>
      <c r="J46" s="257" t="s">
        <v>29</v>
      </c>
      <c r="K46" s="188"/>
      <c r="L46" s="188"/>
      <c r="M46" s="1633">
        <v>0</v>
      </c>
      <c r="N46" s="1634"/>
      <c r="O46" s="203"/>
    </row>
    <row r="47" spans="3:15" ht="9" customHeight="1" thickTop="1">
      <c r="C47" s="254" t="s">
        <v>1221</v>
      </c>
      <c r="D47" s="174"/>
      <c r="E47" s="174"/>
      <c r="F47" s="1620">
        <v>0</v>
      </c>
      <c r="G47" s="1648"/>
      <c r="H47" s="1620">
        <v>0</v>
      </c>
      <c r="I47" s="1621"/>
      <c r="J47" s="186"/>
      <c r="K47" s="174"/>
      <c r="L47" s="174"/>
      <c r="M47" s="202"/>
      <c r="N47" s="202"/>
      <c r="O47" s="202"/>
    </row>
    <row r="48" spans="3:15" ht="9" customHeight="1">
      <c r="C48" s="181"/>
      <c r="D48" s="249" t="s">
        <v>1178</v>
      </c>
      <c r="E48" s="179"/>
      <c r="F48" s="1624"/>
      <c r="G48" s="1649"/>
      <c r="H48" s="1624"/>
      <c r="I48" s="1625"/>
      <c r="J48" s="204"/>
      <c r="K48" s="174"/>
      <c r="L48" s="201"/>
      <c r="M48" s="174"/>
      <c r="N48" s="174"/>
      <c r="O48" s="174"/>
    </row>
    <row r="49" spans="3:15" ht="18" customHeight="1" thickBot="1">
      <c r="C49" s="187"/>
      <c r="D49" s="258" t="s">
        <v>30</v>
      </c>
      <c r="E49" s="205"/>
      <c r="F49" s="1633">
        <v>0</v>
      </c>
      <c r="G49" s="1637"/>
      <c r="H49" s="1633">
        <v>0</v>
      </c>
      <c r="I49" s="1634"/>
      <c r="J49" s="204"/>
      <c r="K49" s="174"/>
      <c r="L49" s="201"/>
      <c r="M49" s="174"/>
      <c r="N49" s="174"/>
      <c r="O49" s="174"/>
    </row>
    <row r="50" spans="4:16" ht="21" customHeight="1">
      <c r="D50" s="174"/>
      <c r="E50" s="174"/>
      <c r="F50" s="174"/>
      <c r="G50" s="206"/>
      <c r="H50" s="174"/>
      <c r="I50" s="174"/>
      <c r="J50" s="174"/>
      <c r="K50" s="174"/>
      <c r="L50" s="174"/>
      <c r="M50" s="174"/>
      <c r="N50" s="174"/>
      <c r="O50" s="174"/>
      <c r="P50" s="174"/>
    </row>
    <row r="51" spans="4:16" ht="21" customHeight="1">
      <c r="D51" s="174"/>
      <c r="E51" s="174"/>
      <c r="F51" s="174"/>
      <c r="G51" s="206"/>
      <c r="H51" s="174"/>
      <c r="I51" s="174"/>
      <c r="J51" s="174"/>
      <c r="K51" s="174"/>
      <c r="L51" s="174"/>
      <c r="M51" s="174"/>
      <c r="N51" s="174"/>
      <c r="O51" s="174"/>
      <c r="P51" s="174"/>
    </row>
    <row r="52" spans="4:16" ht="21" customHeight="1">
      <c r="D52" s="174"/>
      <c r="E52" s="174"/>
      <c r="F52" s="174"/>
      <c r="G52" s="174"/>
      <c r="H52" s="207"/>
      <c r="I52" s="207"/>
      <c r="J52" s="174"/>
      <c r="K52" s="174"/>
      <c r="L52" s="174"/>
      <c r="M52" s="174"/>
      <c r="N52" s="174"/>
      <c r="O52" s="174"/>
      <c r="P52" s="174"/>
    </row>
    <row r="53" spans="4:16" ht="21" customHeight="1">
      <c r="D53" s="174"/>
      <c r="E53" s="174"/>
      <c r="F53" s="174"/>
      <c r="G53" s="206"/>
      <c r="H53" s="174"/>
      <c r="I53" s="174"/>
      <c r="J53" s="174"/>
      <c r="K53" s="174"/>
      <c r="L53" s="174"/>
      <c r="M53" s="174"/>
      <c r="N53" s="174"/>
      <c r="O53" s="174"/>
      <c r="P53" s="174"/>
    </row>
    <row r="54" spans="4:16" ht="21" customHeight="1">
      <c r="D54" s="174"/>
      <c r="E54" s="174"/>
      <c r="F54" s="174"/>
      <c r="G54" s="206"/>
      <c r="H54" s="174"/>
      <c r="I54" s="174"/>
      <c r="J54" s="174"/>
      <c r="K54" s="174"/>
      <c r="L54" s="174"/>
      <c r="M54" s="174"/>
      <c r="N54" s="174"/>
      <c r="O54" s="174"/>
      <c r="P54" s="174"/>
    </row>
    <row r="55" spans="4:16" ht="21" customHeight="1">
      <c r="D55" s="174"/>
      <c r="E55" s="174"/>
      <c r="F55" s="174"/>
      <c r="G55" s="206"/>
      <c r="H55" s="206"/>
      <c r="I55" s="206"/>
      <c r="J55" s="206"/>
      <c r="K55" s="206"/>
      <c r="L55" s="206"/>
      <c r="M55" s="206"/>
      <c r="N55" s="206"/>
      <c r="O55" s="206"/>
      <c r="P55" s="206"/>
    </row>
    <row r="56" spans="4:16" ht="21" customHeight="1">
      <c r="D56" s="174"/>
      <c r="E56" s="174"/>
      <c r="F56" s="174"/>
      <c r="G56" s="206"/>
      <c r="H56" s="174"/>
      <c r="I56" s="174"/>
      <c r="J56" s="174"/>
      <c r="K56" s="174"/>
      <c r="L56" s="174"/>
      <c r="M56" s="174"/>
      <c r="N56" s="174"/>
      <c r="O56" s="174"/>
      <c r="P56" s="174"/>
    </row>
    <row r="57" spans="4:16" ht="21" customHeight="1">
      <c r="D57" s="174"/>
      <c r="E57" s="174"/>
      <c r="F57" s="174"/>
      <c r="G57" s="206"/>
      <c r="H57" s="174"/>
      <c r="I57" s="174"/>
      <c r="J57" s="174"/>
      <c r="K57" s="174"/>
      <c r="L57" s="174"/>
      <c r="M57" s="174"/>
      <c r="N57" s="174"/>
      <c r="O57" s="174"/>
      <c r="P57" s="174"/>
    </row>
    <row r="58" spans="4:16" ht="21" customHeight="1">
      <c r="D58" s="174"/>
      <c r="E58" s="174"/>
      <c r="F58" s="174"/>
      <c r="G58" s="174"/>
      <c r="H58" s="207"/>
      <c r="I58" s="207"/>
      <c r="J58" s="174"/>
      <c r="K58" s="174"/>
      <c r="L58" s="174"/>
      <c r="M58" s="174"/>
      <c r="N58" s="174"/>
      <c r="O58" s="174"/>
      <c r="P58" s="174"/>
    </row>
    <row r="59" spans="4:16" ht="21" customHeight="1">
      <c r="D59" s="174"/>
      <c r="E59" s="174"/>
      <c r="F59" s="174"/>
      <c r="G59" s="206"/>
      <c r="H59" s="174"/>
      <c r="I59" s="174"/>
      <c r="J59" s="174"/>
      <c r="K59" s="174"/>
      <c r="L59" s="174"/>
      <c r="M59" s="174"/>
      <c r="N59" s="174"/>
      <c r="O59" s="174"/>
      <c r="P59" s="174"/>
    </row>
    <row r="60" spans="4:16" ht="21" customHeight="1">
      <c r="D60" s="174"/>
      <c r="E60" s="174"/>
      <c r="F60" s="174"/>
      <c r="G60" s="206"/>
      <c r="H60" s="174"/>
      <c r="I60" s="174"/>
      <c r="J60" s="174"/>
      <c r="K60" s="174"/>
      <c r="L60" s="174"/>
      <c r="M60" s="174"/>
      <c r="N60" s="174"/>
      <c r="O60" s="174"/>
      <c r="P60" s="174"/>
    </row>
    <row r="61" spans="4:16" ht="21" customHeight="1">
      <c r="D61" s="174"/>
      <c r="E61" s="174"/>
      <c r="F61" s="174"/>
      <c r="G61" s="206"/>
      <c r="H61" s="174"/>
      <c r="I61" s="174"/>
      <c r="J61" s="174"/>
      <c r="K61" s="174"/>
      <c r="L61" s="174"/>
      <c r="M61" s="174"/>
      <c r="N61" s="174"/>
      <c r="O61" s="174"/>
      <c r="P61" s="174"/>
    </row>
    <row r="62" spans="4:16" ht="21" customHeight="1">
      <c r="D62" s="174"/>
      <c r="E62" s="174"/>
      <c r="F62" s="174"/>
      <c r="G62" s="206"/>
      <c r="H62" s="174"/>
      <c r="I62" s="174"/>
      <c r="J62" s="174"/>
      <c r="K62" s="174"/>
      <c r="L62" s="174"/>
      <c r="M62" s="174"/>
      <c r="N62" s="174"/>
      <c r="O62" s="174"/>
      <c r="P62" s="174"/>
    </row>
    <row r="63" spans="4:16" ht="21" customHeight="1">
      <c r="D63" s="174"/>
      <c r="E63" s="174"/>
      <c r="F63" s="174"/>
      <c r="G63" s="206"/>
      <c r="H63" s="174"/>
      <c r="I63" s="174"/>
      <c r="J63" s="174"/>
      <c r="K63" s="174"/>
      <c r="L63" s="174"/>
      <c r="M63" s="174"/>
      <c r="N63" s="174"/>
      <c r="O63" s="174"/>
      <c r="P63" s="174"/>
    </row>
    <row r="64" spans="4:16" ht="21" customHeight="1">
      <c r="D64" s="174"/>
      <c r="E64" s="174"/>
      <c r="F64" s="174"/>
      <c r="G64" s="174"/>
      <c r="H64" s="174"/>
      <c r="I64" s="174"/>
      <c r="J64" s="174"/>
      <c r="K64" s="174"/>
      <c r="L64" s="174"/>
      <c r="M64" s="174"/>
      <c r="N64" s="174"/>
      <c r="O64" s="174"/>
      <c r="P64" s="174"/>
    </row>
    <row r="65" spans="4:16" ht="21" customHeight="1">
      <c r="D65" s="174"/>
      <c r="E65" s="174"/>
      <c r="F65" s="174"/>
      <c r="G65" s="174"/>
      <c r="H65" s="174"/>
      <c r="I65" s="174"/>
      <c r="J65" s="174"/>
      <c r="K65" s="174"/>
      <c r="L65" s="174"/>
      <c r="M65" s="174"/>
      <c r="N65" s="174"/>
      <c r="O65" s="174"/>
      <c r="P65" s="174"/>
    </row>
  </sheetData>
  <sheetProtection password="C7C4" sheet="1" objects="1" scenarios="1"/>
  <mergeCells count="82">
    <mergeCell ref="F31:G31"/>
    <mergeCell ref="F34:G34"/>
    <mergeCell ref="F32:G33"/>
    <mergeCell ref="F29:G30"/>
    <mergeCell ref="A2:Q2"/>
    <mergeCell ref="A3:Q3"/>
    <mergeCell ref="F27:G27"/>
    <mergeCell ref="F28:G28"/>
    <mergeCell ref="L12:M12"/>
    <mergeCell ref="L13:M13"/>
    <mergeCell ref="L15:L16"/>
    <mergeCell ref="M15:M16"/>
    <mergeCell ref="N11:O12"/>
    <mergeCell ref="F11:G12"/>
    <mergeCell ref="M38:N38"/>
    <mergeCell ref="J40:K41"/>
    <mergeCell ref="F38:I38"/>
    <mergeCell ref="H41:I42"/>
    <mergeCell ref="M40:N42"/>
    <mergeCell ref="H11:I12"/>
    <mergeCell ref="J11:K12"/>
    <mergeCell ref="P11:Q12"/>
    <mergeCell ref="M5:N5"/>
    <mergeCell ref="M6:N6"/>
    <mergeCell ref="L11:M11"/>
    <mergeCell ref="P13:Q13"/>
    <mergeCell ref="F39:I39"/>
    <mergeCell ref="H49:I49"/>
    <mergeCell ref="H46:I46"/>
    <mergeCell ref="H43:I43"/>
    <mergeCell ref="F49:G49"/>
    <mergeCell ref="F13:G13"/>
    <mergeCell ref="H13:I13"/>
    <mergeCell ref="J13:K13"/>
    <mergeCell ref="N13:O13"/>
    <mergeCell ref="F43:G43"/>
    <mergeCell ref="M39:N39"/>
    <mergeCell ref="M46:N46"/>
    <mergeCell ref="M43:N43"/>
    <mergeCell ref="F41:G42"/>
    <mergeCell ref="F40:G40"/>
    <mergeCell ref="H40:I40"/>
    <mergeCell ref="M44:N45"/>
    <mergeCell ref="P15:P16"/>
    <mergeCell ref="Q15:Q16"/>
    <mergeCell ref="I15:I16"/>
    <mergeCell ref="H15:H16"/>
    <mergeCell ref="J15:J16"/>
    <mergeCell ref="K15:K16"/>
    <mergeCell ref="N15:N16"/>
    <mergeCell ref="O15:O16"/>
    <mergeCell ref="G15:G16"/>
    <mergeCell ref="F21:F22"/>
    <mergeCell ref="G21:G22"/>
    <mergeCell ref="H21:H22"/>
    <mergeCell ref="H18:H19"/>
    <mergeCell ref="G18:G19"/>
    <mergeCell ref="F18:F19"/>
    <mergeCell ref="F15:F16"/>
    <mergeCell ref="I21:I22"/>
    <mergeCell ref="J21:J22"/>
    <mergeCell ref="K21:K22"/>
    <mergeCell ref="N21:N22"/>
    <mergeCell ref="L21:L22"/>
    <mergeCell ref="M21:M22"/>
    <mergeCell ref="O21:O22"/>
    <mergeCell ref="P21:P22"/>
    <mergeCell ref="Q21:Q22"/>
    <mergeCell ref="Q18:Q19"/>
    <mergeCell ref="P18:P19"/>
    <mergeCell ref="O18:O19"/>
    <mergeCell ref="N18:N19"/>
    <mergeCell ref="K18:K19"/>
    <mergeCell ref="J18:J19"/>
    <mergeCell ref="I18:I19"/>
    <mergeCell ref="L18:L19"/>
    <mergeCell ref="M18:M19"/>
    <mergeCell ref="H47:I48"/>
    <mergeCell ref="F47:G48"/>
    <mergeCell ref="H44:I45"/>
    <mergeCell ref="F44:G45"/>
    <mergeCell ref="F46:G46"/>
  </mergeCells>
  <printOptions horizontalCentered="1"/>
  <pageMargins left="0.5905511811023623" right="0.5905511811023623" top="0.4330708661417323" bottom="0.1968503937007874" header="0.5118110236220472" footer="0.5118110236220472"/>
  <pageSetup firstPageNumber="28" useFirstPageNumber="1" horizontalDpi="600" verticalDpi="600" orientation="landscape" paperSize="9" scale="88"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indexed="13"/>
  </sheetPr>
  <dimension ref="A1:Q39"/>
  <sheetViews>
    <sheetView zoomScaleSheetLayoutView="100" workbookViewId="0" topLeftCell="A1">
      <selection activeCell="A4" sqref="A4"/>
    </sheetView>
  </sheetViews>
  <sheetFormatPr defaultColWidth="9.00390625" defaultRowHeight="13.5"/>
  <cols>
    <col min="1" max="4" width="2.625" style="168" customWidth="1"/>
    <col min="5" max="5" width="14.125" style="168" customWidth="1"/>
    <col min="6" max="17" width="7.125" style="168" customWidth="1"/>
    <col min="18" max="16384" width="8.00390625" style="168" customWidth="1"/>
  </cols>
  <sheetData>
    <row r="1" s="165" customFormat="1" ht="17.25">
      <c r="A1" s="568" t="s">
        <v>47</v>
      </c>
    </row>
    <row r="2" spans="1:17" s="165" customFormat="1" ht="18" customHeight="1">
      <c r="A2" s="1587" t="s">
        <v>710</v>
      </c>
      <c r="B2" s="1587"/>
      <c r="C2" s="1587"/>
      <c r="D2" s="1587"/>
      <c r="E2" s="1587"/>
      <c r="F2" s="1587"/>
      <c r="G2" s="1587"/>
      <c r="H2" s="1587"/>
      <c r="I2" s="1587"/>
      <c r="J2" s="1587"/>
      <c r="K2" s="1587"/>
      <c r="L2" s="1587"/>
      <c r="M2" s="1587"/>
      <c r="N2" s="1587"/>
      <c r="O2" s="1587"/>
      <c r="P2" s="1587"/>
      <c r="Q2" s="1587"/>
    </row>
    <row r="3" spans="1:17" s="165" customFormat="1" ht="15" customHeight="1">
      <c r="A3" s="1588" t="s">
        <v>1433</v>
      </c>
      <c r="B3" s="1588"/>
      <c r="C3" s="1588"/>
      <c r="D3" s="1588"/>
      <c r="E3" s="1588"/>
      <c r="F3" s="1588"/>
      <c r="G3" s="1588"/>
      <c r="H3" s="1588"/>
      <c r="I3" s="1588"/>
      <c r="J3" s="1588"/>
      <c r="K3" s="1588"/>
      <c r="L3" s="1588"/>
      <c r="M3" s="1588"/>
      <c r="N3" s="1588"/>
      <c r="O3" s="1588"/>
      <c r="P3" s="1588"/>
      <c r="Q3" s="1588"/>
    </row>
    <row r="4" spans="1:6" s="167" customFormat="1" ht="13.5">
      <c r="A4" s="166"/>
      <c r="B4" s="166"/>
      <c r="C4" s="166"/>
      <c r="D4" s="166"/>
      <c r="E4" s="166"/>
      <c r="F4" s="166"/>
    </row>
    <row r="5" spans="13:16" s="165" customFormat="1" ht="17.25">
      <c r="M5" s="1572" t="s">
        <v>689</v>
      </c>
      <c r="N5" s="1572"/>
      <c r="O5" s="45" t="s">
        <v>417</v>
      </c>
      <c r="P5" s="61"/>
    </row>
    <row r="6" spans="13:16" s="165" customFormat="1" ht="17.25">
      <c r="M6" s="1573" t="s">
        <v>693</v>
      </c>
      <c r="N6" s="1573"/>
      <c r="O6" s="45" t="s">
        <v>259</v>
      </c>
      <c r="P6" s="62"/>
    </row>
    <row r="7" ht="17.25">
      <c r="A7" s="165" t="s">
        <v>261</v>
      </c>
    </row>
    <row r="8" ht="15" customHeight="1"/>
    <row r="9" ht="14.25">
      <c r="B9" s="164" t="s">
        <v>397</v>
      </c>
    </row>
    <row r="10" ht="14.25" customHeight="1">
      <c r="K10" s="75" t="s">
        <v>177</v>
      </c>
    </row>
    <row r="11" ht="6" customHeight="1" thickBot="1"/>
    <row r="12" spans="3:11" ht="11.25" customHeight="1">
      <c r="C12" s="175"/>
      <c r="D12" s="176"/>
      <c r="E12" s="177"/>
      <c r="F12" s="1589" t="s">
        <v>51</v>
      </c>
      <c r="G12" s="1666"/>
      <c r="H12" s="1656" t="s">
        <v>52</v>
      </c>
      <c r="I12" s="1656"/>
      <c r="J12" s="1657" t="s">
        <v>1213</v>
      </c>
      <c r="K12" s="1658"/>
    </row>
    <row r="13" spans="3:11" ht="22.5" customHeight="1" thickBot="1">
      <c r="C13" s="240" t="s">
        <v>1177</v>
      </c>
      <c r="D13" s="241"/>
      <c r="E13" s="242"/>
      <c r="F13" s="1591">
        <v>0</v>
      </c>
      <c r="G13" s="1659"/>
      <c r="H13" s="1591">
        <v>0</v>
      </c>
      <c r="I13" s="1638"/>
      <c r="J13" s="1659">
        <f>SUM(F13:I13)</f>
        <v>0</v>
      </c>
      <c r="K13" s="1592"/>
    </row>
    <row r="14" spans="3:11" ht="11.25" customHeight="1">
      <c r="C14" s="260" t="s">
        <v>48</v>
      </c>
      <c r="D14" s="261"/>
      <c r="E14" s="262"/>
      <c r="F14" s="1583">
        <v>0</v>
      </c>
      <c r="G14" s="1662"/>
      <c r="H14" s="1583">
        <v>0</v>
      </c>
      <c r="I14" s="1660"/>
      <c r="J14" s="1662">
        <f aca="true" t="shared" si="0" ref="J14:J22">SUM(F14:I14)</f>
        <v>0</v>
      </c>
      <c r="K14" s="1584"/>
    </row>
    <row r="15" spans="3:11" ht="11.25" customHeight="1">
      <c r="C15" s="254"/>
      <c r="D15" s="264" t="s">
        <v>1178</v>
      </c>
      <c r="E15" s="265"/>
      <c r="F15" s="1585"/>
      <c r="G15" s="1663"/>
      <c r="H15" s="1585"/>
      <c r="I15" s="1661"/>
      <c r="J15" s="1663">
        <f t="shared" si="0"/>
        <v>0</v>
      </c>
      <c r="K15" s="1586"/>
    </row>
    <row r="16" spans="3:11" ht="22.5" customHeight="1" thickBot="1">
      <c r="C16" s="266"/>
      <c r="D16" s="267" t="s">
        <v>30</v>
      </c>
      <c r="E16" s="268"/>
      <c r="F16" s="1575">
        <v>0</v>
      </c>
      <c r="G16" s="1665"/>
      <c r="H16" s="1575">
        <v>0</v>
      </c>
      <c r="I16" s="1664"/>
      <c r="J16" s="1665">
        <f t="shared" si="0"/>
        <v>0</v>
      </c>
      <c r="K16" s="1576"/>
    </row>
    <row r="17" spans="3:11" ht="11.25" customHeight="1" thickTop="1">
      <c r="C17" s="269" t="s">
        <v>49</v>
      </c>
      <c r="D17" s="270"/>
      <c r="E17" s="271"/>
      <c r="F17" s="1579">
        <v>0</v>
      </c>
      <c r="G17" s="1652"/>
      <c r="H17" s="1579">
        <v>0</v>
      </c>
      <c r="I17" s="1650"/>
      <c r="J17" s="1652">
        <f t="shared" si="0"/>
        <v>0</v>
      </c>
      <c r="K17" s="1580"/>
    </row>
    <row r="18" spans="3:11" ht="11.25" customHeight="1">
      <c r="C18" s="243"/>
      <c r="D18" s="244" t="s">
        <v>1178</v>
      </c>
      <c r="E18" s="245"/>
      <c r="F18" s="1581"/>
      <c r="G18" s="1653"/>
      <c r="H18" s="1581"/>
      <c r="I18" s="1651"/>
      <c r="J18" s="1653">
        <f t="shared" si="0"/>
        <v>0</v>
      </c>
      <c r="K18" s="1582"/>
    </row>
    <row r="19" spans="3:11" ht="22.5" customHeight="1" thickBot="1">
      <c r="C19" s="257"/>
      <c r="D19" s="258" t="s">
        <v>30</v>
      </c>
      <c r="E19" s="263"/>
      <c r="F19" s="1577">
        <v>0</v>
      </c>
      <c r="G19" s="1655"/>
      <c r="H19" s="1577">
        <v>0</v>
      </c>
      <c r="I19" s="1654"/>
      <c r="J19" s="1655">
        <f t="shared" si="0"/>
        <v>0</v>
      </c>
      <c r="K19" s="1578"/>
    </row>
    <row r="20" spans="3:11" ht="11.25" customHeight="1" thickTop="1">
      <c r="C20" s="269" t="s">
        <v>50</v>
      </c>
      <c r="D20" s="270"/>
      <c r="E20" s="271"/>
      <c r="F20" s="1579">
        <v>0</v>
      </c>
      <c r="G20" s="1652"/>
      <c r="H20" s="1579">
        <v>0</v>
      </c>
      <c r="I20" s="1650"/>
      <c r="J20" s="1652">
        <f t="shared" si="0"/>
        <v>0</v>
      </c>
      <c r="K20" s="1580"/>
    </row>
    <row r="21" spans="3:11" ht="11.25" customHeight="1">
      <c r="C21" s="243"/>
      <c r="D21" s="244" t="s">
        <v>1178</v>
      </c>
      <c r="E21" s="245"/>
      <c r="F21" s="1581"/>
      <c r="G21" s="1653"/>
      <c r="H21" s="1581"/>
      <c r="I21" s="1651"/>
      <c r="J21" s="1653">
        <f t="shared" si="0"/>
        <v>0</v>
      </c>
      <c r="K21" s="1582"/>
    </row>
    <row r="22" spans="3:11" ht="22.5" customHeight="1" thickBot="1">
      <c r="C22" s="257"/>
      <c r="D22" s="258" t="s">
        <v>30</v>
      </c>
      <c r="E22" s="263"/>
      <c r="F22" s="1577">
        <v>0</v>
      </c>
      <c r="G22" s="1655"/>
      <c r="H22" s="1577">
        <v>0</v>
      </c>
      <c r="I22" s="1654"/>
      <c r="J22" s="1655">
        <f t="shared" si="0"/>
        <v>0</v>
      </c>
      <c r="K22" s="1578"/>
    </row>
    <row r="23" ht="24" customHeight="1"/>
    <row r="24" spans="4:16" ht="21" customHeight="1">
      <c r="D24" s="174"/>
      <c r="E24" s="174"/>
      <c r="F24" s="174"/>
      <c r="G24" s="206"/>
      <c r="H24" s="174"/>
      <c r="I24" s="174"/>
      <c r="J24" s="174"/>
      <c r="K24" s="174"/>
      <c r="L24" s="174"/>
      <c r="M24" s="174"/>
      <c r="N24" s="174"/>
      <c r="O24" s="174"/>
      <c r="P24" s="174"/>
    </row>
    <row r="25" spans="4:16" ht="21" customHeight="1">
      <c r="D25" s="174"/>
      <c r="E25" s="174"/>
      <c r="F25" s="174"/>
      <c r="G25" s="206"/>
      <c r="H25" s="174"/>
      <c r="I25" s="174"/>
      <c r="J25" s="174"/>
      <c r="K25" s="174"/>
      <c r="L25" s="174"/>
      <c r="M25" s="174"/>
      <c r="N25" s="174"/>
      <c r="O25" s="174"/>
      <c r="P25" s="174"/>
    </row>
    <row r="26" spans="4:16" ht="21" customHeight="1">
      <c r="D26" s="174"/>
      <c r="E26" s="174"/>
      <c r="F26" s="174"/>
      <c r="G26" s="174"/>
      <c r="H26" s="207"/>
      <c r="I26" s="207"/>
      <c r="J26" s="174"/>
      <c r="K26" s="174"/>
      <c r="L26" s="174"/>
      <c r="M26" s="174"/>
      <c r="N26" s="174"/>
      <c r="O26" s="174"/>
      <c r="P26" s="174"/>
    </row>
    <row r="27" spans="4:16" ht="21" customHeight="1">
      <c r="D27" s="174"/>
      <c r="E27" s="174"/>
      <c r="F27" s="174"/>
      <c r="G27" s="206"/>
      <c r="H27" s="174"/>
      <c r="I27" s="174"/>
      <c r="J27" s="174"/>
      <c r="K27" s="174"/>
      <c r="L27" s="174"/>
      <c r="M27" s="174"/>
      <c r="N27" s="174"/>
      <c r="O27" s="174"/>
      <c r="P27" s="174"/>
    </row>
    <row r="28" spans="4:16" ht="21" customHeight="1">
      <c r="D28" s="174"/>
      <c r="E28" s="174"/>
      <c r="F28" s="174"/>
      <c r="G28" s="206"/>
      <c r="H28" s="174"/>
      <c r="I28" s="174"/>
      <c r="J28" s="174"/>
      <c r="K28" s="174"/>
      <c r="L28" s="174"/>
      <c r="M28" s="174"/>
      <c r="N28" s="174"/>
      <c r="O28" s="174"/>
      <c r="P28" s="174"/>
    </row>
    <row r="29" spans="4:16" ht="21" customHeight="1">
      <c r="D29" s="174"/>
      <c r="E29" s="174"/>
      <c r="F29" s="174"/>
      <c r="G29" s="206"/>
      <c r="H29" s="206"/>
      <c r="I29" s="206"/>
      <c r="J29" s="206"/>
      <c r="K29" s="206"/>
      <c r="L29" s="206"/>
      <c r="M29" s="206"/>
      <c r="N29" s="206"/>
      <c r="O29" s="206"/>
      <c r="P29" s="206"/>
    </row>
    <row r="30" spans="4:16" ht="21" customHeight="1">
      <c r="D30" s="174"/>
      <c r="E30" s="174"/>
      <c r="F30" s="174"/>
      <c r="G30" s="206"/>
      <c r="H30" s="174"/>
      <c r="I30" s="174"/>
      <c r="J30" s="174"/>
      <c r="K30" s="174"/>
      <c r="L30" s="174"/>
      <c r="M30" s="174"/>
      <c r="N30" s="174"/>
      <c r="O30" s="174"/>
      <c r="P30" s="174"/>
    </row>
    <row r="31" spans="4:16" ht="21" customHeight="1">
      <c r="D31" s="174"/>
      <c r="E31" s="174"/>
      <c r="F31" s="174"/>
      <c r="G31" s="206"/>
      <c r="H31" s="174"/>
      <c r="I31" s="174"/>
      <c r="J31" s="174"/>
      <c r="K31" s="174"/>
      <c r="L31" s="174"/>
      <c r="M31" s="174"/>
      <c r="N31" s="174"/>
      <c r="O31" s="174"/>
      <c r="P31" s="174"/>
    </row>
    <row r="32" spans="4:16" ht="21" customHeight="1">
      <c r="D32" s="174"/>
      <c r="E32" s="174"/>
      <c r="F32" s="174"/>
      <c r="G32" s="174"/>
      <c r="H32" s="207"/>
      <c r="I32" s="207"/>
      <c r="J32" s="174"/>
      <c r="K32" s="174"/>
      <c r="L32" s="174"/>
      <c r="M32" s="174"/>
      <c r="N32" s="174"/>
      <c r="O32" s="174"/>
      <c r="P32" s="174"/>
    </row>
    <row r="33" spans="4:16" ht="21" customHeight="1">
      <c r="D33" s="174"/>
      <c r="E33" s="174"/>
      <c r="F33" s="174"/>
      <c r="G33" s="206"/>
      <c r="H33" s="174"/>
      <c r="I33" s="174"/>
      <c r="J33" s="174"/>
      <c r="K33" s="174"/>
      <c r="L33" s="174"/>
      <c r="M33" s="174"/>
      <c r="N33" s="174"/>
      <c r="O33" s="174"/>
      <c r="P33" s="174"/>
    </row>
    <row r="34" spans="4:16" ht="21" customHeight="1">
      <c r="D34" s="174"/>
      <c r="E34" s="174"/>
      <c r="F34" s="174"/>
      <c r="G34" s="206"/>
      <c r="H34" s="174"/>
      <c r="I34" s="174"/>
      <c r="J34" s="174"/>
      <c r="K34" s="174"/>
      <c r="L34" s="174"/>
      <c r="M34" s="174"/>
      <c r="N34" s="174"/>
      <c r="O34" s="174"/>
      <c r="P34" s="174"/>
    </row>
    <row r="35" spans="4:16" ht="21" customHeight="1">
      <c r="D35" s="174"/>
      <c r="E35" s="174"/>
      <c r="F35" s="174"/>
      <c r="G35" s="206"/>
      <c r="H35" s="174"/>
      <c r="I35" s="174"/>
      <c r="J35" s="174"/>
      <c r="K35" s="174"/>
      <c r="L35" s="174"/>
      <c r="M35" s="174"/>
      <c r="N35" s="174"/>
      <c r="O35" s="174"/>
      <c r="P35" s="174"/>
    </row>
    <row r="36" spans="4:16" ht="21" customHeight="1">
      <c r="D36" s="174"/>
      <c r="E36" s="174"/>
      <c r="F36" s="174"/>
      <c r="G36" s="206"/>
      <c r="H36" s="174"/>
      <c r="I36" s="174"/>
      <c r="J36" s="174"/>
      <c r="K36" s="174"/>
      <c r="L36" s="174"/>
      <c r="M36" s="174"/>
      <c r="N36" s="174"/>
      <c r="O36" s="174"/>
      <c r="P36" s="174"/>
    </row>
    <row r="37" spans="4:16" ht="21" customHeight="1">
      <c r="D37" s="174"/>
      <c r="E37" s="174"/>
      <c r="F37" s="174"/>
      <c r="G37" s="206"/>
      <c r="H37" s="174"/>
      <c r="I37" s="174"/>
      <c r="J37" s="174"/>
      <c r="K37" s="174"/>
      <c r="L37" s="174"/>
      <c r="M37" s="174"/>
      <c r="N37" s="174"/>
      <c r="O37" s="174"/>
      <c r="P37" s="174"/>
    </row>
    <row r="38" spans="4:16" ht="21" customHeight="1">
      <c r="D38" s="174"/>
      <c r="E38" s="174"/>
      <c r="F38" s="174"/>
      <c r="G38" s="174"/>
      <c r="H38" s="174"/>
      <c r="I38" s="174"/>
      <c r="J38" s="174"/>
      <c r="K38" s="174"/>
      <c r="L38" s="174"/>
      <c r="M38" s="174"/>
      <c r="N38" s="174"/>
      <c r="O38" s="174"/>
      <c r="P38" s="174"/>
    </row>
    <row r="39" spans="4:16" ht="21" customHeight="1">
      <c r="D39" s="174"/>
      <c r="E39" s="174"/>
      <c r="F39" s="174"/>
      <c r="G39" s="174"/>
      <c r="H39" s="174"/>
      <c r="I39" s="174"/>
      <c r="J39" s="174"/>
      <c r="K39" s="174"/>
      <c r="L39" s="174"/>
      <c r="M39" s="174"/>
      <c r="N39" s="174"/>
      <c r="O39" s="174"/>
      <c r="P39" s="174"/>
    </row>
  </sheetData>
  <sheetProtection password="C7C4" sheet="1" objects="1" scenarios="1"/>
  <mergeCells count="28">
    <mergeCell ref="A2:Q2"/>
    <mergeCell ref="A3:Q3"/>
    <mergeCell ref="F12:G12"/>
    <mergeCell ref="F13:G13"/>
    <mergeCell ref="M5:N5"/>
    <mergeCell ref="M6:N6"/>
    <mergeCell ref="F16:G16"/>
    <mergeCell ref="F19:G19"/>
    <mergeCell ref="F17:G18"/>
    <mergeCell ref="F14:G15"/>
    <mergeCell ref="F20:G21"/>
    <mergeCell ref="F22:G22"/>
    <mergeCell ref="H12:I12"/>
    <mergeCell ref="J12:K12"/>
    <mergeCell ref="H13:I13"/>
    <mergeCell ref="J13:K13"/>
    <mergeCell ref="H14:I15"/>
    <mergeCell ref="J14:K15"/>
    <mergeCell ref="H16:I16"/>
    <mergeCell ref="J16:K16"/>
    <mergeCell ref="H17:I18"/>
    <mergeCell ref="J17:K18"/>
    <mergeCell ref="H19:I19"/>
    <mergeCell ref="J19:K19"/>
    <mergeCell ref="H20:I21"/>
    <mergeCell ref="J20:K21"/>
    <mergeCell ref="H22:I22"/>
    <mergeCell ref="J22:K22"/>
  </mergeCells>
  <printOptions horizontalCentered="1"/>
  <pageMargins left="0.5905511811023623" right="0.5905511811023623" top="0.4330708661417323" bottom="0.1968503937007874" header="0.5118110236220472" footer="0.5118110236220472"/>
  <pageSetup firstPageNumber="29" useFirstPageNumber="1" horizontalDpi="600" verticalDpi="600" orientation="landscape" paperSize="9" scale="88"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indexed="13"/>
  </sheetPr>
  <dimension ref="A1:Q45"/>
  <sheetViews>
    <sheetView zoomScale="90" zoomScaleNormal="90" zoomScaleSheetLayoutView="100" workbookViewId="0" topLeftCell="A1">
      <selection activeCell="O45" sqref="O45"/>
    </sheetView>
  </sheetViews>
  <sheetFormatPr defaultColWidth="9.00390625" defaultRowHeight="13.5"/>
  <cols>
    <col min="1" max="4" width="3.25390625" style="40" customWidth="1"/>
    <col min="5" max="5" width="14.00390625" style="40" customWidth="1"/>
    <col min="6" max="16" width="9.625" style="40" customWidth="1"/>
    <col min="17" max="16384" width="8.00390625" style="40" customWidth="1"/>
  </cols>
  <sheetData>
    <row r="1" spans="1:14" s="43" customFormat="1" ht="18.75" customHeight="1">
      <c r="A1" s="30" t="s">
        <v>921</v>
      </c>
      <c r="B1" s="31"/>
      <c r="C1" s="31"/>
      <c r="D1" s="31"/>
      <c r="E1" s="31"/>
      <c r="F1" s="31"/>
      <c r="G1" s="31"/>
      <c r="H1" s="31" t="s">
        <v>922</v>
      </c>
      <c r="I1" s="31"/>
      <c r="J1" s="31"/>
      <c r="K1" s="31"/>
      <c r="L1" s="31"/>
      <c r="M1" s="31"/>
      <c r="N1" s="31"/>
    </row>
    <row r="2" spans="1:14" s="43" customFormat="1" ht="18.75" customHeight="1">
      <c r="A2" s="30"/>
      <c r="B2" s="31"/>
      <c r="C2" s="31"/>
      <c r="D2" s="31"/>
      <c r="E2" s="31"/>
      <c r="F2" s="31"/>
      <c r="G2" s="31"/>
      <c r="H2" s="31" t="s">
        <v>1434</v>
      </c>
      <c r="I2" s="31"/>
      <c r="J2" s="31"/>
      <c r="K2" s="31"/>
      <c r="L2" s="31"/>
      <c r="M2" s="31"/>
      <c r="N2" s="31"/>
    </row>
    <row r="3" spans="1:16" s="43" customFormat="1" ht="18" customHeight="1">
      <c r="A3" s="34"/>
      <c r="B3" s="35"/>
      <c r="C3" s="35"/>
      <c r="D3" s="35"/>
      <c r="E3" s="35"/>
      <c r="F3" s="35"/>
      <c r="G3" s="35"/>
      <c r="H3" s="35"/>
      <c r="I3" s="36"/>
      <c r="J3" s="36"/>
      <c r="K3" s="36"/>
      <c r="L3" s="36"/>
      <c r="M3" s="1572" t="s">
        <v>689</v>
      </c>
      <c r="N3" s="1572"/>
      <c r="O3" s="45" t="s">
        <v>417</v>
      </c>
      <c r="P3" s="285"/>
    </row>
    <row r="4" spans="1:16" s="43" customFormat="1" ht="18" customHeight="1">
      <c r="A4" s="36"/>
      <c r="B4" s="36"/>
      <c r="C4" s="36"/>
      <c r="D4" s="36"/>
      <c r="E4" s="36"/>
      <c r="F4" s="36"/>
      <c r="G4" s="36"/>
      <c r="H4" s="36"/>
      <c r="I4" s="36"/>
      <c r="J4" s="36"/>
      <c r="K4" s="36"/>
      <c r="L4" s="36"/>
      <c r="M4" s="1573" t="s">
        <v>692</v>
      </c>
      <c r="N4" s="1573"/>
      <c r="O4" s="221" t="s">
        <v>259</v>
      </c>
      <c r="P4" s="62"/>
    </row>
    <row r="5" spans="1:8" s="38" customFormat="1" ht="18" customHeight="1">
      <c r="A5" s="30" t="s">
        <v>261</v>
      </c>
      <c r="B5" s="37"/>
      <c r="C5" s="37"/>
      <c r="D5" s="37"/>
      <c r="E5" s="37"/>
      <c r="F5" s="37"/>
      <c r="G5" s="37"/>
      <c r="H5" s="37"/>
    </row>
    <row r="6" ht="9.75" customHeight="1"/>
    <row r="7" spans="2:16" ht="18" customHeight="1">
      <c r="B7" s="30" t="s">
        <v>398</v>
      </c>
      <c r="P7" s="75" t="s">
        <v>177</v>
      </c>
    </row>
    <row r="8" ht="3.75" customHeight="1" thickBot="1"/>
    <row r="9" spans="3:17" ht="18" customHeight="1" thickBot="1">
      <c r="C9" s="515"/>
      <c r="D9" s="516"/>
      <c r="E9" s="516"/>
      <c r="F9" s="517" t="s">
        <v>989</v>
      </c>
      <c r="G9" s="518" t="s">
        <v>993</v>
      </c>
      <c r="H9" s="519" t="s">
        <v>680</v>
      </c>
      <c r="I9" s="520" t="s">
        <v>992</v>
      </c>
      <c r="J9" s="518" t="s">
        <v>994</v>
      </c>
      <c r="K9" s="518" t="s">
        <v>917</v>
      </c>
      <c r="L9" s="518" t="s">
        <v>918</v>
      </c>
      <c r="M9" s="518" t="s">
        <v>919</v>
      </c>
      <c r="N9" s="518" t="s">
        <v>920</v>
      </c>
      <c r="O9" s="519" t="s">
        <v>681</v>
      </c>
      <c r="P9" s="521" t="s">
        <v>991</v>
      </c>
      <c r="Q9" s="43"/>
    </row>
    <row r="10" spans="3:17" ht="18" customHeight="1">
      <c r="C10" s="68" t="s">
        <v>926</v>
      </c>
      <c r="D10" s="66"/>
      <c r="E10" s="66"/>
      <c r="F10" s="282">
        <f aca="true" t="shared" si="0" ref="F10:N10">SUM(F11:F12)</f>
        <v>3219</v>
      </c>
      <c r="G10" s="91">
        <f>SUM(G11:G12)</f>
        <v>2033</v>
      </c>
      <c r="H10" s="275">
        <f>SUM(H11:H12)</f>
        <v>5252</v>
      </c>
      <c r="I10" s="560"/>
      <c r="J10" s="91">
        <f t="shared" si="0"/>
        <v>2715</v>
      </c>
      <c r="K10" s="91">
        <f t="shared" si="0"/>
        <v>2175</v>
      </c>
      <c r="L10" s="91">
        <f t="shared" si="0"/>
        <v>1983</v>
      </c>
      <c r="M10" s="91">
        <f t="shared" si="0"/>
        <v>1416</v>
      </c>
      <c r="N10" s="91">
        <f t="shared" si="0"/>
        <v>1619</v>
      </c>
      <c r="O10" s="275">
        <f>SUM(O11:O12)</f>
        <v>9908</v>
      </c>
      <c r="P10" s="277">
        <f>SUM(O10,H10)</f>
        <v>15160</v>
      </c>
      <c r="Q10" s="43"/>
    </row>
    <row r="11" spans="3:17" ht="18" customHeight="1">
      <c r="C11" s="68"/>
      <c r="D11" s="65" t="s">
        <v>719</v>
      </c>
      <c r="E11" s="65"/>
      <c r="F11" s="282">
        <v>466</v>
      </c>
      <c r="G11" s="91">
        <v>304</v>
      </c>
      <c r="H11" s="275">
        <f>SUM(F11:G11)</f>
        <v>770</v>
      </c>
      <c r="I11" s="561"/>
      <c r="J11" s="86">
        <v>362</v>
      </c>
      <c r="K11" s="86">
        <v>274</v>
      </c>
      <c r="L11" s="86">
        <v>241</v>
      </c>
      <c r="M11" s="86">
        <v>136</v>
      </c>
      <c r="N11" s="86">
        <v>197</v>
      </c>
      <c r="O11" s="278">
        <f>SUM(I11:N11)</f>
        <v>1210</v>
      </c>
      <c r="P11" s="277">
        <f>SUM(O11,H11)</f>
        <v>1980</v>
      </c>
      <c r="Q11" s="43"/>
    </row>
    <row r="12" spans="3:17" ht="18" customHeight="1">
      <c r="C12" s="68"/>
      <c r="D12" s="65" t="s">
        <v>265</v>
      </c>
      <c r="E12" s="65"/>
      <c r="F12" s="282">
        <v>2753</v>
      </c>
      <c r="G12" s="91">
        <v>1729</v>
      </c>
      <c r="H12" s="275">
        <f>SUM(F12:G12)</f>
        <v>4482</v>
      </c>
      <c r="I12" s="561"/>
      <c r="J12" s="86">
        <v>2353</v>
      </c>
      <c r="K12" s="86">
        <v>1901</v>
      </c>
      <c r="L12" s="86">
        <v>1742</v>
      </c>
      <c r="M12" s="86">
        <v>1280</v>
      </c>
      <c r="N12" s="86">
        <v>1422</v>
      </c>
      <c r="O12" s="278">
        <f>SUM(I12:N12)</f>
        <v>8698</v>
      </c>
      <c r="P12" s="277">
        <f>SUM(O12,H12)</f>
        <v>13180</v>
      </c>
      <c r="Q12" s="43"/>
    </row>
    <row r="13" spans="3:17" ht="18" customHeight="1">
      <c r="C13" s="68" t="s">
        <v>927</v>
      </c>
      <c r="D13" s="66"/>
      <c r="E13" s="66"/>
      <c r="F13" s="283">
        <v>70</v>
      </c>
      <c r="G13" s="86">
        <v>77</v>
      </c>
      <c r="H13" s="275">
        <f>SUM(F13:G13)</f>
        <v>147</v>
      </c>
      <c r="I13" s="562"/>
      <c r="J13" s="86">
        <v>88</v>
      </c>
      <c r="K13" s="86">
        <v>61</v>
      </c>
      <c r="L13" s="86">
        <v>52</v>
      </c>
      <c r="M13" s="86">
        <v>51</v>
      </c>
      <c r="N13" s="86">
        <v>69</v>
      </c>
      <c r="O13" s="278">
        <f>SUM(I13:N13)</f>
        <v>321</v>
      </c>
      <c r="P13" s="277">
        <f>SUM(O13,H13)</f>
        <v>468</v>
      </c>
      <c r="Q13" s="43"/>
    </row>
    <row r="14" spans="3:17" ht="18" customHeight="1" thickBot="1">
      <c r="C14" s="72" t="s">
        <v>266</v>
      </c>
      <c r="D14" s="70"/>
      <c r="E14" s="70"/>
      <c r="F14" s="284">
        <f aca="true" t="shared" si="1" ref="F14:N14">F10+F13</f>
        <v>3289</v>
      </c>
      <c r="G14" s="95">
        <f>G10+G13</f>
        <v>2110</v>
      </c>
      <c r="H14" s="279">
        <f>H10+H13</f>
        <v>5399</v>
      </c>
      <c r="I14" s="563"/>
      <c r="J14" s="95">
        <f t="shared" si="1"/>
        <v>2803</v>
      </c>
      <c r="K14" s="95">
        <f t="shared" si="1"/>
        <v>2236</v>
      </c>
      <c r="L14" s="95">
        <f t="shared" si="1"/>
        <v>2035</v>
      </c>
      <c r="M14" s="95">
        <f t="shared" si="1"/>
        <v>1467</v>
      </c>
      <c r="N14" s="95">
        <f t="shared" si="1"/>
        <v>1688</v>
      </c>
      <c r="O14" s="279">
        <f>SUM(O10,O13)</f>
        <v>10229</v>
      </c>
      <c r="P14" s="281">
        <f>SUM(H14,O14)</f>
        <v>15628</v>
      </c>
      <c r="Q14" s="43"/>
    </row>
    <row r="15" spans="4:13" ht="18" customHeight="1">
      <c r="D15" s="42"/>
      <c r="E15" s="42"/>
      <c r="F15" s="42"/>
      <c r="G15" s="41"/>
      <c r="H15" s="41"/>
      <c r="I15" s="41"/>
      <c r="J15" s="41"/>
      <c r="K15" s="41"/>
      <c r="L15" s="41"/>
      <c r="M15" s="41"/>
    </row>
    <row r="16" spans="2:16" ht="18" customHeight="1">
      <c r="B16" s="30" t="s">
        <v>399</v>
      </c>
      <c r="P16" s="75" t="s">
        <v>177</v>
      </c>
    </row>
    <row r="17" ht="3.75" customHeight="1" thickBot="1"/>
    <row r="18" spans="3:16" ht="18" customHeight="1">
      <c r="C18" s="508"/>
      <c r="D18" s="509"/>
      <c r="E18" s="510"/>
      <c r="F18" s="1667" t="s">
        <v>432</v>
      </c>
      <c r="G18" s="1668"/>
      <c r="H18" s="1669"/>
      <c r="I18" s="1674" t="s">
        <v>1246</v>
      </c>
      <c r="J18" s="1675"/>
      <c r="K18" s="1675"/>
      <c r="L18" s="1675"/>
      <c r="M18" s="1675"/>
      <c r="N18" s="1675"/>
      <c r="O18" s="1676"/>
      <c r="P18" s="1670" t="s">
        <v>991</v>
      </c>
    </row>
    <row r="19" spans="3:16" ht="18" customHeight="1" thickBot="1">
      <c r="C19" s="72"/>
      <c r="D19" s="70"/>
      <c r="E19" s="70"/>
      <c r="F19" s="511" t="s">
        <v>989</v>
      </c>
      <c r="G19" s="512" t="s">
        <v>993</v>
      </c>
      <c r="H19" s="513" t="s">
        <v>680</v>
      </c>
      <c r="I19" s="514" t="s">
        <v>992</v>
      </c>
      <c r="J19" s="512" t="s">
        <v>994</v>
      </c>
      <c r="K19" s="512" t="s">
        <v>917</v>
      </c>
      <c r="L19" s="512" t="s">
        <v>918</v>
      </c>
      <c r="M19" s="512" t="s">
        <v>919</v>
      </c>
      <c r="N19" s="512" t="s">
        <v>920</v>
      </c>
      <c r="O19" s="513" t="s">
        <v>681</v>
      </c>
      <c r="P19" s="1673"/>
    </row>
    <row r="20" spans="3:16" ht="18" customHeight="1">
      <c r="C20" s="73" t="s">
        <v>206</v>
      </c>
      <c r="D20" s="66"/>
      <c r="E20" s="66"/>
      <c r="F20" s="282">
        <v>25706</v>
      </c>
      <c r="G20" s="91">
        <v>17867</v>
      </c>
      <c r="H20" s="275">
        <f>SUM(F20:G20)</f>
        <v>43573</v>
      </c>
      <c r="I20" s="276">
        <v>0</v>
      </c>
      <c r="J20" s="86">
        <v>24349</v>
      </c>
      <c r="K20" s="86">
        <v>18424</v>
      </c>
      <c r="L20" s="86">
        <v>13808</v>
      </c>
      <c r="M20" s="86">
        <v>8046</v>
      </c>
      <c r="N20" s="86">
        <v>7547</v>
      </c>
      <c r="O20" s="278">
        <f>SUM(I20:N20)</f>
        <v>72174</v>
      </c>
      <c r="P20" s="277">
        <f>SUM(O20,H20)</f>
        <v>115747</v>
      </c>
    </row>
    <row r="21" spans="3:16" ht="18" customHeight="1">
      <c r="C21" s="73" t="s">
        <v>267</v>
      </c>
      <c r="D21" s="66"/>
      <c r="E21" s="66"/>
      <c r="F21" s="282">
        <v>538</v>
      </c>
      <c r="G21" s="91">
        <v>636</v>
      </c>
      <c r="H21" s="275">
        <f>SUM(F21:G21)</f>
        <v>1174</v>
      </c>
      <c r="I21" s="276">
        <v>0</v>
      </c>
      <c r="J21" s="86">
        <v>950</v>
      </c>
      <c r="K21" s="86">
        <v>625</v>
      </c>
      <c r="L21" s="86">
        <v>487</v>
      </c>
      <c r="M21" s="86">
        <v>372</v>
      </c>
      <c r="N21" s="86">
        <v>376</v>
      </c>
      <c r="O21" s="278">
        <f>SUM(I21:N21)</f>
        <v>2810</v>
      </c>
      <c r="P21" s="277">
        <f>SUM(O21,H21)</f>
        <v>3984</v>
      </c>
    </row>
    <row r="22" spans="3:16" ht="18" customHeight="1" thickBot="1">
      <c r="C22" s="72" t="s">
        <v>266</v>
      </c>
      <c r="D22" s="70"/>
      <c r="E22" s="70"/>
      <c r="F22" s="284">
        <f aca="true" t="shared" si="2" ref="F22:P22">SUM(F20:F21)</f>
        <v>26244</v>
      </c>
      <c r="G22" s="95">
        <f t="shared" si="2"/>
        <v>18503</v>
      </c>
      <c r="H22" s="279">
        <f t="shared" si="2"/>
        <v>44747</v>
      </c>
      <c r="I22" s="280">
        <f t="shared" si="2"/>
        <v>0</v>
      </c>
      <c r="J22" s="95">
        <f t="shared" si="2"/>
        <v>25299</v>
      </c>
      <c r="K22" s="95">
        <f t="shared" si="2"/>
        <v>19049</v>
      </c>
      <c r="L22" s="95">
        <f t="shared" si="2"/>
        <v>14295</v>
      </c>
      <c r="M22" s="95">
        <f t="shared" si="2"/>
        <v>8418</v>
      </c>
      <c r="N22" s="95">
        <f t="shared" si="2"/>
        <v>7923</v>
      </c>
      <c r="O22" s="279">
        <f t="shared" si="2"/>
        <v>74984</v>
      </c>
      <c r="P22" s="281">
        <f t="shared" si="2"/>
        <v>119731</v>
      </c>
    </row>
    <row r="23" ht="18" customHeight="1"/>
    <row r="24" spans="2:16" ht="18" customHeight="1">
      <c r="B24" s="30" t="s">
        <v>400</v>
      </c>
      <c r="P24" s="75" t="s">
        <v>177</v>
      </c>
    </row>
    <row r="25" ht="3.75" customHeight="1" thickBot="1"/>
    <row r="26" spans="3:16" ht="18" customHeight="1">
      <c r="C26" s="508"/>
      <c r="D26" s="509"/>
      <c r="E26" s="510"/>
      <c r="F26" s="1667" t="s">
        <v>432</v>
      </c>
      <c r="G26" s="1668"/>
      <c r="H26" s="1669"/>
      <c r="I26" s="1674" t="s">
        <v>1246</v>
      </c>
      <c r="J26" s="1675"/>
      <c r="K26" s="1675"/>
      <c r="L26" s="1675"/>
      <c r="M26" s="1675"/>
      <c r="N26" s="1675"/>
      <c r="O26" s="1676"/>
      <c r="P26" s="1670" t="s">
        <v>991</v>
      </c>
    </row>
    <row r="27" spans="3:16" ht="18" customHeight="1" thickBot="1">
      <c r="C27" s="72"/>
      <c r="D27" s="70"/>
      <c r="E27" s="70"/>
      <c r="F27" s="511" t="s">
        <v>989</v>
      </c>
      <c r="G27" s="512" t="s">
        <v>993</v>
      </c>
      <c r="H27" s="513" t="s">
        <v>680</v>
      </c>
      <c r="I27" s="514" t="s">
        <v>992</v>
      </c>
      <c r="J27" s="512" t="s">
        <v>994</v>
      </c>
      <c r="K27" s="512" t="s">
        <v>917</v>
      </c>
      <c r="L27" s="512" t="s">
        <v>918</v>
      </c>
      <c r="M27" s="512" t="s">
        <v>919</v>
      </c>
      <c r="N27" s="512" t="s">
        <v>920</v>
      </c>
      <c r="O27" s="513" t="s">
        <v>681</v>
      </c>
      <c r="P27" s="1673"/>
    </row>
    <row r="28" spans="3:16" ht="18" customHeight="1">
      <c r="C28" s="73" t="s">
        <v>206</v>
      </c>
      <c r="D28" s="66"/>
      <c r="E28" s="66"/>
      <c r="F28" s="282">
        <v>45</v>
      </c>
      <c r="G28" s="91">
        <v>127</v>
      </c>
      <c r="H28" s="275">
        <f>SUM(F28:G28)</f>
        <v>172</v>
      </c>
      <c r="I28" s="276">
        <v>0</v>
      </c>
      <c r="J28" s="86">
        <v>1467</v>
      </c>
      <c r="K28" s="86">
        <v>1544</v>
      </c>
      <c r="L28" s="86">
        <v>1768</v>
      </c>
      <c r="M28" s="86">
        <v>1049</v>
      </c>
      <c r="N28" s="86">
        <v>785</v>
      </c>
      <c r="O28" s="278">
        <f>SUM(I28:N28)</f>
        <v>6613</v>
      </c>
      <c r="P28" s="277">
        <f>SUM(O28,H28)</f>
        <v>6785</v>
      </c>
    </row>
    <row r="29" spans="3:16" ht="18" customHeight="1">
      <c r="C29" s="73" t="s">
        <v>267</v>
      </c>
      <c r="D29" s="66"/>
      <c r="E29" s="66"/>
      <c r="F29" s="282">
        <v>0</v>
      </c>
      <c r="G29" s="91">
        <v>0</v>
      </c>
      <c r="H29" s="275">
        <f>SUM(F29:G29)</f>
        <v>0</v>
      </c>
      <c r="I29" s="276">
        <v>0</v>
      </c>
      <c r="J29" s="86">
        <v>1</v>
      </c>
      <c r="K29" s="86">
        <v>35</v>
      </c>
      <c r="L29" s="86">
        <v>12</v>
      </c>
      <c r="M29" s="86">
        <v>18</v>
      </c>
      <c r="N29" s="86">
        <v>28</v>
      </c>
      <c r="O29" s="278">
        <f>SUM(I29:N29)</f>
        <v>94</v>
      </c>
      <c r="P29" s="277">
        <f>SUM(O29,H29)</f>
        <v>94</v>
      </c>
    </row>
    <row r="30" spans="3:16" ht="18" customHeight="1" thickBot="1">
      <c r="C30" s="72" t="s">
        <v>266</v>
      </c>
      <c r="D30" s="70"/>
      <c r="E30" s="70"/>
      <c r="F30" s="284">
        <f aca="true" t="shared" si="3" ref="F30:P30">SUM(F28:F29)</f>
        <v>45</v>
      </c>
      <c r="G30" s="95">
        <f t="shared" si="3"/>
        <v>127</v>
      </c>
      <c r="H30" s="279">
        <f t="shared" si="3"/>
        <v>172</v>
      </c>
      <c r="I30" s="280">
        <f t="shared" si="3"/>
        <v>0</v>
      </c>
      <c r="J30" s="95">
        <f t="shared" si="3"/>
        <v>1468</v>
      </c>
      <c r="K30" s="95">
        <f t="shared" si="3"/>
        <v>1579</v>
      </c>
      <c r="L30" s="95">
        <f t="shared" si="3"/>
        <v>1780</v>
      </c>
      <c r="M30" s="95">
        <f t="shared" si="3"/>
        <v>1067</v>
      </c>
      <c r="N30" s="95">
        <f t="shared" si="3"/>
        <v>813</v>
      </c>
      <c r="O30" s="279">
        <f t="shared" si="3"/>
        <v>6707</v>
      </c>
      <c r="P30" s="281">
        <f t="shared" si="3"/>
        <v>6879</v>
      </c>
    </row>
    <row r="31" spans="3:16" ht="18" customHeight="1">
      <c r="C31" s="42"/>
      <c r="D31" s="42"/>
      <c r="E31" s="42"/>
      <c r="F31" s="286"/>
      <c r="G31" s="286"/>
      <c r="H31" s="286"/>
      <c r="I31" s="286"/>
      <c r="J31" s="286"/>
      <c r="K31" s="286"/>
      <c r="L31" s="286"/>
      <c r="M31" s="286"/>
      <c r="N31" s="286"/>
      <c r="O31" s="286"/>
      <c r="P31" s="286"/>
    </row>
    <row r="32" spans="2:15" ht="18" customHeight="1">
      <c r="B32" s="30" t="s">
        <v>401</v>
      </c>
      <c r="O32" s="75" t="s">
        <v>177</v>
      </c>
    </row>
    <row r="33" ht="3.75" customHeight="1" thickBot="1"/>
    <row r="34" spans="3:15" ht="18" customHeight="1">
      <c r="C34" s="508"/>
      <c r="D34" s="509"/>
      <c r="E34" s="510"/>
      <c r="F34" s="1667" t="s">
        <v>432</v>
      </c>
      <c r="G34" s="1668"/>
      <c r="H34" s="1669"/>
      <c r="I34" s="1672" t="s">
        <v>1247</v>
      </c>
      <c r="J34" s="1668"/>
      <c r="K34" s="1668"/>
      <c r="L34" s="1668"/>
      <c r="M34" s="1668"/>
      <c r="N34" s="1669"/>
      <c r="O34" s="1670" t="s">
        <v>991</v>
      </c>
    </row>
    <row r="35" spans="3:15" ht="18" customHeight="1" thickBot="1">
      <c r="C35" s="522"/>
      <c r="D35" s="42"/>
      <c r="E35" s="42"/>
      <c r="F35" s="523" t="s">
        <v>989</v>
      </c>
      <c r="G35" s="524" t="s">
        <v>993</v>
      </c>
      <c r="H35" s="525" t="s">
        <v>680</v>
      </c>
      <c r="I35" s="524" t="s">
        <v>994</v>
      </c>
      <c r="J35" s="524" t="s">
        <v>917</v>
      </c>
      <c r="K35" s="524" t="s">
        <v>918</v>
      </c>
      <c r="L35" s="524" t="s">
        <v>919</v>
      </c>
      <c r="M35" s="524" t="s">
        <v>920</v>
      </c>
      <c r="N35" s="525" t="s">
        <v>681</v>
      </c>
      <c r="O35" s="1671"/>
    </row>
    <row r="36" spans="3:15" ht="18" customHeight="1">
      <c r="C36" s="526" t="s">
        <v>923</v>
      </c>
      <c r="D36" s="64"/>
      <c r="E36" s="64"/>
      <c r="F36" s="527">
        <f>SUM(F37:F38)</f>
        <v>0</v>
      </c>
      <c r="G36" s="528">
        <f>SUM(G37:G38)</f>
        <v>0</v>
      </c>
      <c r="H36" s="529">
        <f>SUM(H37:H38)</f>
        <v>0</v>
      </c>
      <c r="I36" s="528">
        <f aca="true" t="shared" si="4" ref="I36:N36">SUM(I37:I38)</f>
        <v>558</v>
      </c>
      <c r="J36" s="528">
        <f t="shared" si="4"/>
        <v>1774</v>
      </c>
      <c r="K36" s="528">
        <f t="shared" si="4"/>
        <v>3659</v>
      </c>
      <c r="L36" s="528">
        <f t="shared" si="4"/>
        <v>3702</v>
      </c>
      <c r="M36" s="528">
        <f t="shared" si="4"/>
        <v>4981</v>
      </c>
      <c r="N36" s="529">
        <f t="shared" si="4"/>
        <v>14674</v>
      </c>
      <c r="O36" s="530">
        <f aca="true" t="shared" si="5" ref="O36:O44">SUM(N36,H36)</f>
        <v>14674</v>
      </c>
    </row>
    <row r="37" spans="3:15" ht="18" customHeight="1">
      <c r="C37" s="73" t="s">
        <v>206</v>
      </c>
      <c r="D37" s="66"/>
      <c r="E37" s="66"/>
      <c r="F37" s="282">
        <v>0</v>
      </c>
      <c r="G37" s="91">
        <v>0</v>
      </c>
      <c r="H37" s="275">
        <f>SUM(F37:G37)</f>
        <v>0</v>
      </c>
      <c r="I37" s="86">
        <v>558</v>
      </c>
      <c r="J37" s="86">
        <v>1770</v>
      </c>
      <c r="K37" s="86">
        <v>3659</v>
      </c>
      <c r="L37" s="86">
        <v>3681</v>
      </c>
      <c r="M37" s="86">
        <v>4941</v>
      </c>
      <c r="N37" s="278">
        <f>SUM(I37:M37)</f>
        <v>14609</v>
      </c>
      <c r="O37" s="277">
        <f t="shared" si="5"/>
        <v>14609</v>
      </c>
    </row>
    <row r="38" spans="3:15" ht="18" customHeight="1" thickBot="1">
      <c r="C38" s="72" t="s">
        <v>267</v>
      </c>
      <c r="D38" s="70"/>
      <c r="E38" s="70"/>
      <c r="F38" s="284">
        <v>0</v>
      </c>
      <c r="G38" s="95">
        <v>0</v>
      </c>
      <c r="H38" s="279">
        <f>SUM(F38:G38)</f>
        <v>0</v>
      </c>
      <c r="I38" s="531">
        <v>0</v>
      </c>
      <c r="J38" s="531">
        <v>4</v>
      </c>
      <c r="K38" s="531">
        <v>0</v>
      </c>
      <c r="L38" s="531">
        <v>21</v>
      </c>
      <c r="M38" s="531">
        <v>40</v>
      </c>
      <c r="N38" s="532">
        <f>SUM(I38:M38)</f>
        <v>65</v>
      </c>
      <c r="O38" s="281">
        <f t="shared" si="5"/>
        <v>65</v>
      </c>
    </row>
    <row r="39" spans="3:15" ht="18" customHeight="1">
      <c r="C39" s="68" t="s">
        <v>924</v>
      </c>
      <c r="D39" s="66"/>
      <c r="E39" s="66"/>
      <c r="F39" s="287">
        <f aca="true" t="shared" si="6" ref="F39:N39">SUM(F40:F41)</f>
        <v>0</v>
      </c>
      <c r="G39" s="288">
        <f t="shared" si="6"/>
        <v>0</v>
      </c>
      <c r="H39" s="289">
        <f t="shared" si="6"/>
        <v>0</v>
      </c>
      <c r="I39" s="288">
        <f t="shared" si="6"/>
        <v>1776</v>
      </c>
      <c r="J39" s="288">
        <f t="shared" si="6"/>
        <v>2158</v>
      </c>
      <c r="K39" s="288">
        <f t="shared" si="6"/>
        <v>3199</v>
      </c>
      <c r="L39" s="288">
        <f t="shared" si="6"/>
        <v>2349</v>
      </c>
      <c r="M39" s="288">
        <f t="shared" si="6"/>
        <v>1818</v>
      </c>
      <c r="N39" s="289">
        <f t="shared" si="6"/>
        <v>11300</v>
      </c>
      <c r="O39" s="277">
        <f t="shared" si="5"/>
        <v>11300</v>
      </c>
    </row>
    <row r="40" spans="3:15" ht="18" customHeight="1">
      <c r="C40" s="73" t="s">
        <v>206</v>
      </c>
      <c r="D40" s="66"/>
      <c r="E40" s="66"/>
      <c r="F40" s="282">
        <v>0</v>
      </c>
      <c r="G40" s="91">
        <v>0</v>
      </c>
      <c r="H40" s="275">
        <f>SUM(F40:G40)</f>
        <v>0</v>
      </c>
      <c r="I40" s="86">
        <v>1765</v>
      </c>
      <c r="J40" s="86">
        <v>2108</v>
      </c>
      <c r="K40" s="86">
        <v>3148</v>
      </c>
      <c r="L40" s="86">
        <v>2297</v>
      </c>
      <c r="M40" s="86">
        <v>1749</v>
      </c>
      <c r="N40" s="278">
        <f>SUM(I40:M40)</f>
        <v>11067</v>
      </c>
      <c r="O40" s="277">
        <f t="shared" si="5"/>
        <v>11067</v>
      </c>
    </row>
    <row r="41" spans="3:15" ht="18" customHeight="1" thickBot="1">
      <c r="C41" s="522" t="s">
        <v>267</v>
      </c>
      <c r="D41" s="42"/>
      <c r="E41" s="42"/>
      <c r="F41" s="533">
        <v>0</v>
      </c>
      <c r="G41" s="534">
        <v>0</v>
      </c>
      <c r="H41" s="535">
        <f>SUM(F41:G41)</f>
        <v>0</v>
      </c>
      <c r="I41" s="536">
        <v>11</v>
      </c>
      <c r="J41" s="536">
        <v>50</v>
      </c>
      <c r="K41" s="536">
        <v>51</v>
      </c>
      <c r="L41" s="536">
        <v>52</v>
      </c>
      <c r="M41" s="536">
        <v>69</v>
      </c>
      <c r="N41" s="537">
        <f>SUM(I41:M41)</f>
        <v>233</v>
      </c>
      <c r="O41" s="538">
        <f t="shared" si="5"/>
        <v>233</v>
      </c>
    </row>
    <row r="42" spans="3:15" ht="18" customHeight="1">
      <c r="C42" s="526" t="s">
        <v>925</v>
      </c>
      <c r="D42" s="64"/>
      <c r="E42" s="64"/>
      <c r="F42" s="527">
        <f aca="true" t="shared" si="7" ref="F42:N42">SUM(F43:F44)</f>
        <v>0</v>
      </c>
      <c r="G42" s="528">
        <f t="shared" si="7"/>
        <v>0</v>
      </c>
      <c r="H42" s="529">
        <f t="shared" si="7"/>
        <v>0</v>
      </c>
      <c r="I42" s="528">
        <f t="shared" si="7"/>
        <v>30</v>
      </c>
      <c r="J42" s="528">
        <f t="shared" si="7"/>
        <v>36</v>
      </c>
      <c r="K42" s="528">
        <f t="shared" si="7"/>
        <v>133</v>
      </c>
      <c r="L42" s="528">
        <f t="shared" si="7"/>
        <v>331</v>
      </c>
      <c r="M42" s="528">
        <f t="shared" si="7"/>
        <v>1413</v>
      </c>
      <c r="N42" s="529">
        <f t="shared" si="7"/>
        <v>1943</v>
      </c>
      <c r="O42" s="530">
        <f t="shared" si="5"/>
        <v>1943</v>
      </c>
    </row>
    <row r="43" spans="3:15" ht="18" customHeight="1">
      <c r="C43" s="73" t="s">
        <v>206</v>
      </c>
      <c r="D43" s="66"/>
      <c r="E43" s="66"/>
      <c r="F43" s="282">
        <v>0</v>
      </c>
      <c r="G43" s="91">
        <v>0</v>
      </c>
      <c r="H43" s="275">
        <f>SUM(F43:G43)</f>
        <v>0</v>
      </c>
      <c r="I43" s="86">
        <v>30</v>
      </c>
      <c r="J43" s="86">
        <v>28</v>
      </c>
      <c r="K43" s="86">
        <v>133</v>
      </c>
      <c r="L43" s="86">
        <v>331</v>
      </c>
      <c r="M43" s="86">
        <v>1385</v>
      </c>
      <c r="N43" s="278">
        <f>SUM(I43:M43)</f>
        <v>1907</v>
      </c>
      <c r="O43" s="277">
        <f t="shared" si="5"/>
        <v>1907</v>
      </c>
    </row>
    <row r="44" spans="3:15" ht="18" customHeight="1" thickBot="1">
      <c r="C44" s="72" t="s">
        <v>267</v>
      </c>
      <c r="D44" s="70"/>
      <c r="E44" s="70"/>
      <c r="F44" s="284">
        <v>0</v>
      </c>
      <c r="G44" s="95">
        <v>0</v>
      </c>
      <c r="H44" s="279">
        <f>SUM(F44:G44)</f>
        <v>0</v>
      </c>
      <c r="I44" s="531">
        <v>0</v>
      </c>
      <c r="J44" s="531">
        <v>8</v>
      </c>
      <c r="K44" s="531">
        <v>0</v>
      </c>
      <c r="L44" s="531">
        <v>0</v>
      </c>
      <c r="M44" s="531">
        <v>28</v>
      </c>
      <c r="N44" s="532">
        <f>SUM(I44:M44)</f>
        <v>36</v>
      </c>
      <c r="O44" s="281">
        <f t="shared" si="5"/>
        <v>36</v>
      </c>
    </row>
    <row r="45" spans="3:15" ht="18" customHeight="1" thickBot="1">
      <c r="C45" s="72" t="s">
        <v>266</v>
      </c>
      <c r="D45" s="70"/>
      <c r="E45" s="70"/>
      <c r="F45" s="284">
        <v>0</v>
      </c>
      <c r="G45" s="95">
        <v>0</v>
      </c>
      <c r="H45" s="279">
        <f>SUM(F45:G45)</f>
        <v>0</v>
      </c>
      <c r="I45" s="95">
        <v>2359</v>
      </c>
      <c r="J45" s="95">
        <v>3949</v>
      </c>
      <c r="K45" s="95">
        <v>6949</v>
      </c>
      <c r="L45" s="95">
        <v>6342</v>
      </c>
      <c r="M45" s="95">
        <v>8189</v>
      </c>
      <c r="N45" s="279">
        <f>SUM(I45:M45)</f>
        <v>27788</v>
      </c>
      <c r="O45" s="281">
        <f>SUM(H45,N45)</f>
        <v>27788</v>
      </c>
    </row>
  </sheetData>
  <sheetProtection password="C7C4" sheet="1" objects="1" scenarios="1"/>
  <mergeCells count="11">
    <mergeCell ref="M3:N3"/>
    <mergeCell ref="M4:N4"/>
    <mergeCell ref="F18:H18"/>
    <mergeCell ref="I18:O18"/>
    <mergeCell ref="F34:H34"/>
    <mergeCell ref="O34:O35"/>
    <mergeCell ref="I34:N34"/>
    <mergeCell ref="P18:P19"/>
    <mergeCell ref="F26:H26"/>
    <mergeCell ref="I26:O26"/>
    <mergeCell ref="P26:P27"/>
  </mergeCells>
  <printOptions horizontalCentered="1"/>
  <pageMargins left="0.5905511811023623" right="0.5905511811023623" top="0.5905511811023623" bottom="0.5905511811023623" header="0.5118110236220472" footer="0.5118110236220472"/>
  <pageSetup firstPageNumber="30" useFirstPageNumber="1" horizontalDpi="600" verticalDpi="600" orientation="landscape" paperSize="9" scale="98" r:id="rId1"/>
  <headerFooter alignWithMargins="0">
    <oddFooter>&amp;C－&amp;P－</oddFooter>
  </headerFooter>
  <rowBreaks count="1" manualBreakCount="1">
    <brk id="31" max="255" man="1"/>
  </rowBreaks>
</worksheet>
</file>

<file path=xl/worksheets/sheet19.xml><?xml version="1.0" encoding="utf-8"?>
<worksheet xmlns="http://schemas.openxmlformats.org/spreadsheetml/2006/main" xmlns:r="http://schemas.openxmlformats.org/officeDocument/2006/relationships">
  <sheetPr codeName="Sheet9">
    <tabColor indexed="13"/>
  </sheetPr>
  <dimension ref="A1:Q138"/>
  <sheetViews>
    <sheetView zoomScaleSheetLayoutView="90" workbookViewId="0" topLeftCell="A1">
      <pane xSplit="5" ySplit="7" topLeftCell="F8" activePane="bottomRight" state="frozen"/>
      <selection pane="topLeft" activeCell="A1" sqref="A1"/>
      <selection pane="topRight" activeCell="A1" sqref="A1"/>
      <selection pane="bottomLeft" activeCell="A1" sqref="A1"/>
      <selection pane="bottomRight" activeCell="N142" sqref="N142"/>
    </sheetView>
  </sheetViews>
  <sheetFormatPr defaultColWidth="9.00390625" defaultRowHeight="13.5"/>
  <cols>
    <col min="1" max="2" width="1.625" style="299" customWidth="1"/>
    <col min="3" max="4" width="3.625" style="299" customWidth="1"/>
    <col min="5" max="5" width="21.25390625" style="299" customWidth="1"/>
    <col min="6" max="16" width="13.125" style="299" customWidth="1"/>
    <col min="17" max="16384" width="9.00390625" style="300" customWidth="1"/>
  </cols>
  <sheetData>
    <row r="1" spans="1:9" ht="13.5">
      <c r="A1" s="299" t="s">
        <v>175</v>
      </c>
      <c r="I1" s="301" t="s">
        <v>821</v>
      </c>
    </row>
    <row r="2" spans="9:15" ht="13.5">
      <c r="I2" s="303" t="s">
        <v>643</v>
      </c>
      <c r="N2" s="371" t="s">
        <v>311</v>
      </c>
      <c r="O2" s="371" t="s">
        <v>312</v>
      </c>
    </row>
    <row r="3" spans="2:15" ht="13.5">
      <c r="B3" s="299" t="s">
        <v>819</v>
      </c>
      <c r="M3" s="32"/>
      <c r="N3" s="372" t="s">
        <v>313</v>
      </c>
      <c r="O3" s="372" t="s">
        <v>314</v>
      </c>
    </row>
    <row r="4" spans="2:9" ht="13.5">
      <c r="B4" s="299" t="s">
        <v>679</v>
      </c>
      <c r="I4" s="302"/>
    </row>
    <row r="5" ht="14.25" thickBot="1">
      <c r="C5" s="299" t="s">
        <v>822</v>
      </c>
    </row>
    <row r="6" spans="3:16" ht="17.25" customHeight="1">
      <c r="C6" s="304" t="s">
        <v>823</v>
      </c>
      <c r="D6" s="305"/>
      <c r="E6" s="305"/>
      <c r="F6" s="306" t="s">
        <v>824</v>
      </c>
      <c r="G6" s="307"/>
      <c r="H6" s="308"/>
      <c r="I6" s="309" t="s">
        <v>825</v>
      </c>
      <c r="J6" s="307"/>
      <c r="K6" s="307"/>
      <c r="L6" s="307"/>
      <c r="M6" s="307"/>
      <c r="N6" s="307"/>
      <c r="O6" s="308"/>
      <c r="P6" s="310" t="s">
        <v>1213</v>
      </c>
    </row>
    <row r="7" spans="3:16" ht="17.25" customHeight="1">
      <c r="C7" s="311"/>
      <c r="D7" s="312"/>
      <c r="E7" s="312"/>
      <c r="F7" s="313" t="s">
        <v>989</v>
      </c>
      <c r="G7" s="314" t="s">
        <v>826</v>
      </c>
      <c r="H7" s="315" t="s">
        <v>990</v>
      </c>
      <c r="I7" s="316" t="s">
        <v>827</v>
      </c>
      <c r="J7" s="314" t="s">
        <v>706</v>
      </c>
      <c r="K7" s="313" t="s">
        <v>707</v>
      </c>
      <c r="L7" s="313" t="s">
        <v>262</v>
      </c>
      <c r="M7" s="313" t="s">
        <v>263</v>
      </c>
      <c r="N7" s="314" t="s">
        <v>264</v>
      </c>
      <c r="O7" s="315" t="s">
        <v>705</v>
      </c>
      <c r="P7" s="317"/>
    </row>
    <row r="8" spans="3:16" ht="17.25" customHeight="1">
      <c r="C8" s="373" t="s">
        <v>315</v>
      </c>
      <c r="D8" s="367"/>
      <c r="E8" s="367"/>
      <c r="F8" s="367"/>
      <c r="G8" s="367"/>
      <c r="H8" s="367"/>
      <c r="I8" s="367"/>
      <c r="J8" s="367"/>
      <c r="K8" s="367"/>
      <c r="L8" s="367"/>
      <c r="M8" s="367"/>
      <c r="N8" s="367"/>
      <c r="O8" s="367"/>
      <c r="P8" s="368"/>
    </row>
    <row r="9" spans="3:16" ht="17.25" customHeight="1">
      <c r="C9" s="318" t="s">
        <v>828</v>
      </c>
      <c r="D9" s="319"/>
      <c r="E9" s="319"/>
      <c r="F9" s="447">
        <f aca="true" t="shared" si="0" ref="F9:P9">F10+F16+F19+F23+F27+F28</f>
        <v>61844</v>
      </c>
      <c r="G9" s="448">
        <f t="shared" si="0"/>
        <v>50064</v>
      </c>
      <c r="H9" s="449">
        <f t="shared" si="0"/>
        <v>111908</v>
      </c>
      <c r="I9" s="450">
        <f t="shared" si="0"/>
        <v>0</v>
      </c>
      <c r="J9" s="448">
        <f t="shared" si="0"/>
        <v>78245</v>
      </c>
      <c r="K9" s="447">
        <f t="shared" si="0"/>
        <v>64332</v>
      </c>
      <c r="L9" s="447">
        <f t="shared" si="0"/>
        <v>52957</v>
      </c>
      <c r="M9" s="447">
        <f t="shared" si="0"/>
        <v>33777</v>
      </c>
      <c r="N9" s="448">
        <f t="shared" si="0"/>
        <v>35822</v>
      </c>
      <c r="O9" s="447">
        <f t="shared" si="0"/>
        <v>265133</v>
      </c>
      <c r="P9" s="451">
        <f t="shared" si="0"/>
        <v>377041</v>
      </c>
    </row>
    <row r="10" spans="3:16" ht="17.25" customHeight="1">
      <c r="C10" s="320"/>
      <c r="D10" s="321" t="s">
        <v>829</v>
      </c>
      <c r="E10" s="322"/>
      <c r="F10" s="452">
        <f aca="true" t="shared" si="1" ref="F10:P10">SUM(F11:F15)</f>
        <v>20106</v>
      </c>
      <c r="G10" s="453">
        <f t="shared" si="1"/>
        <v>14587</v>
      </c>
      <c r="H10" s="454">
        <f t="shared" si="1"/>
        <v>34693</v>
      </c>
      <c r="I10" s="455">
        <f t="shared" si="1"/>
        <v>0</v>
      </c>
      <c r="J10" s="453">
        <f t="shared" si="1"/>
        <v>23923</v>
      </c>
      <c r="K10" s="452">
        <f t="shared" si="1"/>
        <v>19013</v>
      </c>
      <c r="L10" s="452">
        <f t="shared" si="1"/>
        <v>17477</v>
      </c>
      <c r="M10" s="452">
        <f t="shared" si="1"/>
        <v>12366</v>
      </c>
      <c r="N10" s="453">
        <f t="shared" si="1"/>
        <v>16891</v>
      </c>
      <c r="O10" s="452">
        <f t="shared" si="1"/>
        <v>89670</v>
      </c>
      <c r="P10" s="456">
        <f t="shared" si="1"/>
        <v>124363</v>
      </c>
    </row>
    <row r="11" spans="3:16" ht="17.25" customHeight="1">
      <c r="C11" s="320"/>
      <c r="D11" s="323"/>
      <c r="E11" s="324" t="s">
        <v>830</v>
      </c>
      <c r="F11" s="325">
        <v>17339</v>
      </c>
      <c r="G11" s="325">
        <v>10393</v>
      </c>
      <c r="H11" s="454">
        <f>SUM(F11:G11)</f>
        <v>27732</v>
      </c>
      <c r="I11" s="326">
        <v>0</v>
      </c>
      <c r="J11" s="327">
        <v>14917</v>
      </c>
      <c r="K11" s="325">
        <v>9918</v>
      </c>
      <c r="L11" s="325">
        <v>7951</v>
      </c>
      <c r="M11" s="325">
        <v>5112</v>
      </c>
      <c r="N11" s="327">
        <v>5955</v>
      </c>
      <c r="O11" s="452">
        <f>SUM(I11:N11)</f>
        <v>43853</v>
      </c>
      <c r="P11" s="456">
        <f>H11+O11</f>
        <v>71585</v>
      </c>
    </row>
    <row r="12" spans="3:16" ht="17.25" customHeight="1">
      <c r="C12" s="320"/>
      <c r="D12" s="323"/>
      <c r="E12" s="324" t="s">
        <v>831</v>
      </c>
      <c r="F12" s="325">
        <v>6</v>
      </c>
      <c r="G12" s="325">
        <v>7</v>
      </c>
      <c r="H12" s="454">
        <f>SUM(F12:G12)</f>
        <v>13</v>
      </c>
      <c r="I12" s="326">
        <v>0</v>
      </c>
      <c r="J12" s="327">
        <v>27</v>
      </c>
      <c r="K12" s="325">
        <v>201</v>
      </c>
      <c r="L12" s="325">
        <v>330</v>
      </c>
      <c r="M12" s="325">
        <v>627</v>
      </c>
      <c r="N12" s="327">
        <v>2039</v>
      </c>
      <c r="O12" s="452">
        <f>SUM(I12:N12)</f>
        <v>3224</v>
      </c>
      <c r="P12" s="456">
        <f>H12+O12</f>
        <v>3237</v>
      </c>
    </row>
    <row r="13" spans="3:16" ht="17.25" customHeight="1">
      <c r="C13" s="320"/>
      <c r="D13" s="323"/>
      <c r="E13" s="324" t="s">
        <v>832</v>
      </c>
      <c r="F13" s="325">
        <v>1100</v>
      </c>
      <c r="G13" s="325">
        <v>2379</v>
      </c>
      <c r="H13" s="454">
        <f>SUM(F13:G13)</f>
        <v>3479</v>
      </c>
      <c r="I13" s="326">
        <v>0</v>
      </c>
      <c r="J13" s="327">
        <v>3785</v>
      </c>
      <c r="K13" s="325">
        <v>3503</v>
      </c>
      <c r="L13" s="325">
        <v>3704</v>
      </c>
      <c r="M13" s="325">
        <v>2659</v>
      </c>
      <c r="N13" s="327">
        <v>4079</v>
      </c>
      <c r="O13" s="452">
        <f>SUM(I13:N13)</f>
        <v>17730</v>
      </c>
      <c r="P13" s="456">
        <f>H13+O13</f>
        <v>21209</v>
      </c>
    </row>
    <row r="14" spans="3:16" ht="17.25" customHeight="1">
      <c r="C14" s="320"/>
      <c r="D14" s="323"/>
      <c r="E14" s="324" t="s">
        <v>833</v>
      </c>
      <c r="F14" s="325">
        <v>196</v>
      </c>
      <c r="G14" s="325">
        <v>208</v>
      </c>
      <c r="H14" s="454">
        <f>SUM(F14:G14)</f>
        <v>404</v>
      </c>
      <c r="I14" s="326">
        <v>0</v>
      </c>
      <c r="J14" s="327">
        <v>430</v>
      </c>
      <c r="K14" s="325">
        <v>363</v>
      </c>
      <c r="L14" s="325">
        <v>190</v>
      </c>
      <c r="M14" s="325">
        <v>250</v>
      </c>
      <c r="N14" s="327">
        <v>209</v>
      </c>
      <c r="O14" s="452">
        <f>SUM(I14:N14)</f>
        <v>1442</v>
      </c>
      <c r="P14" s="456">
        <f>H14+O14</f>
        <v>1846</v>
      </c>
    </row>
    <row r="15" spans="3:16" ht="17.25" customHeight="1">
      <c r="C15" s="320"/>
      <c r="D15" s="323"/>
      <c r="E15" s="324" t="s">
        <v>834</v>
      </c>
      <c r="F15" s="325">
        <v>1465</v>
      </c>
      <c r="G15" s="325">
        <v>1600</v>
      </c>
      <c r="H15" s="454">
        <f>SUM(F15:G15)</f>
        <v>3065</v>
      </c>
      <c r="I15" s="326">
        <v>0</v>
      </c>
      <c r="J15" s="327">
        <v>4764</v>
      </c>
      <c r="K15" s="325">
        <v>5028</v>
      </c>
      <c r="L15" s="325">
        <v>5302</v>
      </c>
      <c r="M15" s="325">
        <v>3718</v>
      </c>
      <c r="N15" s="327">
        <v>4609</v>
      </c>
      <c r="O15" s="452">
        <f>SUM(I15:N15)</f>
        <v>23421</v>
      </c>
      <c r="P15" s="456">
        <f>H15+O15</f>
        <v>26486</v>
      </c>
    </row>
    <row r="16" spans="3:16" ht="17.25" customHeight="1">
      <c r="C16" s="320"/>
      <c r="D16" s="321" t="s">
        <v>835</v>
      </c>
      <c r="E16" s="328"/>
      <c r="F16" s="452">
        <f aca="true" t="shared" si="2" ref="F16:P16">SUM(F17:F18)</f>
        <v>8579</v>
      </c>
      <c r="G16" s="453">
        <f t="shared" si="2"/>
        <v>8347</v>
      </c>
      <c r="H16" s="454">
        <f t="shared" si="2"/>
        <v>16926</v>
      </c>
      <c r="I16" s="455">
        <f t="shared" si="2"/>
        <v>0</v>
      </c>
      <c r="J16" s="453">
        <f t="shared" si="2"/>
        <v>15071</v>
      </c>
      <c r="K16" s="452">
        <f t="shared" si="2"/>
        <v>12599</v>
      </c>
      <c r="L16" s="452">
        <f t="shared" si="2"/>
        <v>9089</v>
      </c>
      <c r="M16" s="452">
        <f t="shared" si="2"/>
        <v>4815</v>
      </c>
      <c r="N16" s="453">
        <f t="shared" si="2"/>
        <v>2780</v>
      </c>
      <c r="O16" s="452">
        <f t="shared" si="2"/>
        <v>44354</v>
      </c>
      <c r="P16" s="456">
        <f t="shared" si="2"/>
        <v>61280</v>
      </c>
    </row>
    <row r="17" spans="3:16" ht="17.25" customHeight="1">
      <c r="C17" s="320"/>
      <c r="D17" s="323"/>
      <c r="E17" s="329" t="s">
        <v>836</v>
      </c>
      <c r="F17" s="325">
        <v>7143</v>
      </c>
      <c r="G17" s="325">
        <v>6696</v>
      </c>
      <c r="H17" s="454">
        <f>SUM(F17:G17)</f>
        <v>13839</v>
      </c>
      <c r="I17" s="326">
        <v>0</v>
      </c>
      <c r="J17" s="327">
        <v>12420</v>
      </c>
      <c r="K17" s="325">
        <v>9891</v>
      </c>
      <c r="L17" s="325">
        <v>7131</v>
      </c>
      <c r="M17" s="325">
        <v>3940</v>
      </c>
      <c r="N17" s="327">
        <v>2457</v>
      </c>
      <c r="O17" s="452">
        <f>SUM(I17:N17)</f>
        <v>35839</v>
      </c>
      <c r="P17" s="456">
        <f>H17+O17</f>
        <v>49678</v>
      </c>
    </row>
    <row r="18" spans="3:16" ht="17.25" customHeight="1">
      <c r="C18" s="320"/>
      <c r="D18" s="323"/>
      <c r="E18" s="329" t="s">
        <v>837</v>
      </c>
      <c r="F18" s="325">
        <v>1436</v>
      </c>
      <c r="G18" s="325">
        <v>1651</v>
      </c>
      <c r="H18" s="454">
        <f>SUM(F18:G18)</f>
        <v>3087</v>
      </c>
      <c r="I18" s="326">
        <v>0</v>
      </c>
      <c r="J18" s="327">
        <v>2651</v>
      </c>
      <c r="K18" s="325">
        <v>2708</v>
      </c>
      <c r="L18" s="325">
        <v>1958</v>
      </c>
      <c r="M18" s="325">
        <v>875</v>
      </c>
      <c r="N18" s="327">
        <v>323</v>
      </c>
      <c r="O18" s="452">
        <f>SUM(I18:N18)</f>
        <v>8515</v>
      </c>
      <c r="P18" s="456">
        <f>H18+O18</f>
        <v>11602</v>
      </c>
    </row>
    <row r="19" spans="3:16" ht="17.25" customHeight="1">
      <c r="C19" s="320"/>
      <c r="D19" s="321" t="s">
        <v>820</v>
      </c>
      <c r="E19" s="322"/>
      <c r="F19" s="452">
        <f aca="true" t="shared" si="3" ref="F19:P19">SUM(F20:F22)</f>
        <v>78</v>
      </c>
      <c r="G19" s="453">
        <f t="shared" si="3"/>
        <v>377</v>
      </c>
      <c r="H19" s="454">
        <f t="shared" si="3"/>
        <v>455</v>
      </c>
      <c r="I19" s="455">
        <f t="shared" si="3"/>
        <v>0</v>
      </c>
      <c r="J19" s="453">
        <f t="shared" si="3"/>
        <v>1687</v>
      </c>
      <c r="K19" s="452">
        <f t="shared" si="3"/>
        <v>2377</v>
      </c>
      <c r="L19" s="452">
        <f t="shared" si="3"/>
        <v>2590</v>
      </c>
      <c r="M19" s="452">
        <f t="shared" si="3"/>
        <v>1733</v>
      </c>
      <c r="N19" s="453">
        <f t="shared" si="3"/>
        <v>1672</v>
      </c>
      <c r="O19" s="452">
        <f t="shared" si="3"/>
        <v>10059</v>
      </c>
      <c r="P19" s="456">
        <f t="shared" si="3"/>
        <v>10514</v>
      </c>
    </row>
    <row r="20" spans="3:16" ht="17.25" customHeight="1">
      <c r="C20" s="320"/>
      <c r="D20" s="323"/>
      <c r="E20" s="324" t="s">
        <v>838</v>
      </c>
      <c r="F20" s="325">
        <v>72</v>
      </c>
      <c r="G20" s="325">
        <v>325</v>
      </c>
      <c r="H20" s="454">
        <f>SUM(F20:G20)</f>
        <v>397</v>
      </c>
      <c r="I20" s="326">
        <v>0</v>
      </c>
      <c r="J20" s="327">
        <v>1477</v>
      </c>
      <c r="K20" s="325">
        <v>1949</v>
      </c>
      <c r="L20" s="325">
        <v>2210</v>
      </c>
      <c r="M20" s="325">
        <v>1458</v>
      </c>
      <c r="N20" s="327">
        <v>1318</v>
      </c>
      <c r="O20" s="452">
        <f>SUM(I20:N20)</f>
        <v>8412</v>
      </c>
      <c r="P20" s="456">
        <f>H20+O20</f>
        <v>8809</v>
      </c>
    </row>
    <row r="21" spans="3:16" ht="24.75" customHeight="1">
      <c r="C21" s="320"/>
      <c r="D21" s="323"/>
      <c r="E21" s="330" t="s">
        <v>839</v>
      </c>
      <c r="F21" s="325">
        <v>6</v>
      </c>
      <c r="G21" s="325">
        <v>52</v>
      </c>
      <c r="H21" s="454">
        <f>SUM(F21:G21)</f>
        <v>58</v>
      </c>
      <c r="I21" s="326">
        <v>0</v>
      </c>
      <c r="J21" s="327">
        <v>210</v>
      </c>
      <c r="K21" s="325">
        <v>428</v>
      </c>
      <c r="L21" s="325">
        <v>380</v>
      </c>
      <c r="M21" s="325">
        <v>275</v>
      </c>
      <c r="N21" s="327">
        <v>354</v>
      </c>
      <c r="O21" s="452">
        <f>SUM(I21:N21)</f>
        <v>1647</v>
      </c>
      <c r="P21" s="456">
        <f>H21+O21</f>
        <v>1705</v>
      </c>
    </row>
    <row r="22" spans="3:16" ht="24.75" customHeight="1">
      <c r="C22" s="320"/>
      <c r="D22" s="329"/>
      <c r="E22" s="330" t="s">
        <v>840</v>
      </c>
      <c r="F22" s="325">
        <v>0</v>
      </c>
      <c r="G22" s="325">
        <v>0</v>
      </c>
      <c r="H22" s="454">
        <f>SUM(F22:G22)</f>
        <v>0</v>
      </c>
      <c r="I22" s="326">
        <v>0</v>
      </c>
      <c r="J22" s="327">
        <v>0</v>
      </c>
      <c r="K22" s="325">
        <v>0</v>
      </c>
      <c r="L22" s="325">
        <v>0</v>
      </c>
      <c r="M22" s="325">
        <v>0</v>
      </c>
      <c r="N22" s="327">
        <v>0</v>
      </c>
      <c r="O22" s="452">
        <f>SUM(I22:N22)</f>
        <v>0</v>
      </c>
      <c r="P22" s="456">
        <f>H22+O22</f>
        <v>0</v>
      </c>
    </row>
    <row r="23" spans="3:16" ht="17.25" customHeight="1">
      <c r="C23" s="320"/>
      <c r="D23" s="321" t="s">
        <v>66</v>
      </c>
      <c r="E23" s="322"/>
      <c r="F23" s="452">
        <f aca="true" t="shared" si="4" ref="F23:P23">SUM(F24:F26)</f>
        <v>6865</v>
      </c>
      <c r="G23" s="453">
        <f t="shared" si="4"/>
        <v>8161</v>
      </c>
      <c r="H23" s="454">
        <f t="shared" si="4"/>
        <v>15026</v>
      </c>
      <c r="I23" s="455">
        <f t="shared" si="4"/>
        <v>0</v>
      </c>
      <c r="J23" s="453">
        <f t="shared" si="4"/>
        <v>12472</v>
      </c>
      <c r="K23" s="452">
        <f t="shared" si="4"/>
        <v>11756</v>
      </c>
      <c r="L23" s="452">
        <f t="shared" si="4"/>
        <v>10025</v>
      </c>
      <c r="M23" s="452">
        <f t="shared" si="4"/>
        <v>6757</v>
      </c>
      <c r="N23" s="453">
        <f t="shared" si="4"/>
        <v>6784</v>
      </c>
      <c r="O23" s="452">
        <f t="shared" si="4"/>
        <v>47794</v>
      </c>
      <c r="P23" s="456">
        <f t="shared" si="4"/>
        <v>62820</v>
      </c>
    </row>
    <row r="24" spans="3:16" ht="17.25" customHeight="1">
      <c r="C24" s="320"/>
      <c r="D24" s="323"/>
      <c r="E24" s="331" t="s">
        <v>1344</v>
      </c>
      <c r="F24" s="325">
        <v>6090</v>
      </c>
      <c r="G24" s="325">
        <v>7618</v>
      </c>
      <c r="H24" s="454">
        <f>SUM(F24:G24)</f>
        <v>13708</v>
      </c>
      <c r="I24" s="326">
        <v>0</v>
      </c>
      <c r="J24" s="327">
        <v>11770</v>
      </c>
      <c r="K24" s="325">
        <v>11219</v>
      </c>
      <c r="L24" s="325">
        <v>9572</v>
      </c>
      <c r="M24" s="325">
        <v>6494</v>
      </c>
      <c r="N24" s="327">
        <v>6665</v>
      </c>
      <c r="O24" s="452">
        <f>SUM(I24:N24)</f>
        <v>45720</v>
      </c>
      <c r="P24" s="456">
        <f>H24+O24</f>
        <v>59428</v>
      </c>
    </row>
    <row r="25" spans="3:16" ht="17.25" customHeight="1">
      <c r="C25" s="320"/>
      <c r="D25" s="332"/>
      <c r="E25" s="329" t="s">
        <v>1345</v>
      </c>
      <c r="F25" s="325">
        <v>373</v>
      </c>
      <c r="G25" s="325">
        <v>290</v>
      </c>
      <c r="H25" s="454">
        <f>SUM(F25:G25)</f>
        <v>663</v>
      </c>
      <c r="I25" s="326">
        <v>0</v>
      </c>
      <c r="J25" s="327">
        <v>408</v>
      </c>
      <c r="K25" s="325">
        <v>319</v>
      </c>
      <c r="L25" s="325">
        <v>288</v>
      </c>
      <c r="M25" s="325">
        <v>180</v>
      </c>
      <c r="N25" s="327">
        <v>79</v>
      </c>
      <c r="O25" s="452">
        <f>SUM(I25:N25)</f>
        <v>1274</v>
      </c>
      <c r="P25" s="456">
        <f>H25+O25</f>
        <v>1937</v>
      </c>
    </row>
    <row r="26" spans="3:16" ht="17.25" customHeight="1">
      <c r="C26" s="320"/>
      <c r="D26" s="333"/>
      <c r="E26" s="324" t="s">
        <v>1346</v>
      </c>
      <c r="F26" s="325">
        <v>402</v>
      </c>
      <c r="G26" s="325">
        <v>253</v>
      </c>
      <c r="H26" s="454">
        <f>SUM(F26:G26)</f>
        <v>655</v>
      </c>
      <c r="I26" s="326">
        <v>0</v>
      </c>
      <c r="J26" s="327">
        <v>294</v>
      </c>
      <c r="K26" s="325">
        <v>218</v>
      </c>
      <c r="L26" s="325">
        <v>165</v>
      </c>
      <c r="M26" s="325">
        <v>83</v>
      </c>
      <c r="N26" s="327">
        <v>40</v>
      </c>
      <c r="O26" s="452">
        <f>SUM(I26:N26)</f>
        <v>800</v>
      </c>
      <c r="P26" s="456">
        <f>H26+O26</f>
        <v>1455</v>
      </c>
    </row>
    <row r="27" spans="3:16" ht="17.25" customHeight="1">
      <c r="C27" s="320"/>
      <c r="D27" s="323" t="s">
        <v>297</v>
      </c>
      <c r="E27" s="334"/>
      <c r="F27" s="325">
        <v>985</v>
      </c>
      <c r="G27" s="325">
        <v>790</v>
      </c>
      <c r="H27" s="454">
        <f>SUM(F27:G27)</f>
        <v>1775</v>
      </c>
      <c r="I27" s="326">
        <v>0</v>
      </c>
      <c r="J27" s="327">
        <v>1668</v>
      </c>
      <c r="K27" s="325">
        <v>1448</v>
      </c>
      <c r="L27" s="325">
        <v>1474</v>
      </c>
      <c r="M27" s="325">
        <v>985</v>
      </c>
      <c r="N27" s="327">
        <v>1051</v>
      </c>
      <c r="O27" s="452">
        <f>SUM(I27:N27)</f>
        <v>6626</v>
      </c>
      <c r="P27" s="456">
        <f>H27+O27</f>
        <v>8401</v>
      </c>
    </row>
    <row r="28" spans="3:16" ht="17.25" customHeight="1">
      <c r="C28" s="335"/>
      <c r="D28" s="336" t="s">
        <v>298</v>
      </c>
      <c r="E28" s="337"/>
      <c r="F28" s="338">
        <v>25231</v>
      </c>
      <c r="G28" s="338">
        <v>17802</v>
      </c>
      <c r="H28" s="462">
        <f>SUM(F28:G28)</f>
        <v>43033</v>
      </c>
      <c r="I28" s="339">
        <v>0</v>
      </c>
      <c r="J28" s="340">
        <v>23424</v>
      </c>
      <c r="K28" s="338">
        <v>17139</v>
      </c>
      <c r="L28" s="338">
        <v>12302</v>
      </c>
      <c r="M28" s="338">
        <v>7121</v>
      </c>
      <c r="N28" s="340">
        <v>6644</v>
      </c>
      <c r="O28" s="462">
        <f>SUM(I28:N28)</f>
        <v>66630</v>
      </c>
      <c r="P28" s="466">
        <f>H28+O28</f>
        <v>109663</v>
      </c>
    </row>
    <row r="29" spans="3:16" ht="17.25" customHeight="1">
      <c r="C29" s="318" t="s">
        <v>299</v>
      </c>
      <c r="D29" s="341"/>
      <c r="E29" s="342"/>
      <c r="F29" s="447">
        <f aca="true" t="shared" si="5" ref="F29:P29">SUM(F30:F35)</f>
        <v>50</v>
      </c>
      <c r="G29" s="448">
        <f t="shared" si="5"/>
        <v>133</v>
      </c>
      <c r="H29" s="449">
        <f t="shared" si="5"/>
        <v>183</v>
      </c>
      <c r="I29" s="450">
        <f t="shared" si="5"/>
        <v>0</v>
      </c>
      <c r="J29" s="448">
        <f t="shared" si="5"/>
        <v>1490</v>
      </c>
      <c r="K29" s="447">
        <f t="shared" si="5"/>
        <v>1614</v>
      </c>
      <c r="L29" s="447">
        <f t="shared" si="5"/>
        <v>1801</v>
      </c>
      <c r="M29" s="447">
        <f t="shared" si="5"/>
        <v>1100</v>
      </c>
      <c r="N29" s="448">
        <f t="shared" si="5"/>
        <v>828</v>
      </c>
      <c r="O29" s="447">
        <f t="shared" si="5"/>
        <v>6833</v>
      </c>
      <c r="P29" s="451">
        <f t="shared" si="5"/>
        <v>7016</v>
      </c>
    </row>
    <row r="30" spans="3:16" ht="17.25" customHeight="1">
      <c r="C30" s="320"/>
      <c r="D30" s="324" t="s">
        <v>300</v>
      </c>
      <c r="E30" s="328"/>
      <c r="F30" s="343"/>
      <c r="G30" s="344"/>
      <c r="H30" s="463"/>
      <c r="I30" s="345"/>
      <c r="J30" s="327">
        <v>0</v>
      </c>
      <c r="K30" s="325">
        <v>0</v>
      </c>
      <c r="L30" s="325">
        <v>0</v>
      </c>
      <c r="M30" s="325">
        <v>0</v>
      </c>
      <c r="N30" s="327">
        <v>0</v>
      </c>
      <c r="O30" s="452">
        <f aca="true" t="shared" si="6" ref="O30:O35">SUM(I30:N30)</f>
        <v>0</v>
      </c>
      <c r="P30" s="456">
        <f aca="true" t="shared" si="7" ref="P30:P35">H30+O30</f>
        <v>0</v>
      </c>
    </row>
    <row r="31" spans="3:16" ht="17.25" customHeight="1">
      <c r="C31" s="320"/>
      <c r="D31" s="324" t="s">
        <v>301</v>
      </c>
      <c r="E31" s="328"/>
      <c r="F31" s="325">
        <v>4</v>
      </c>
      <c r="G31" s="325">
        <v>8</v>
      </c>
      <c r="H31" s="454">
        <f>SUM(F31:G31)</f>
        <v>12</v>
      </c>
      <c r="I31" s="326">
        <v>0</v>
      </c>
      <c r="J31" s="327">
        <v>312</v>
      </c>
      <c r="K31" s="325">
        <v>358</v>
      </c>
      <c r="L31" s="325">
        <v>375</v>
      </c>
      <c r="M31" s="325">
        <v>277</v>
      </c>
      <c r="N31" s="327">
        <v>304</v>
      </c>
      <c r="O31" s="452">
        <f t="shared" si="6"/>
        <v>1626</v>
      </c>
      <c r="P31" s="456">
        <f t="shared" si="7"/>
        <v>1638</v>
      </c>
    </row>
    <row r="32" spans="3:16" ht="17.25" customHeight="1">
      <c r="C32" s="320"/>
      <c r="D32" s="324" t="s">
        <v>302</v>
      </c>
      <c r="E32" s="328"/>
      <c r="F32" s="325">
        <v>46</v>
      </c>
      <c r="G32" s="325">
        <v>52</v>
      </c>
      <c r="H32" s="454">
        <f>SUM(F32:G32)</f>
        <v>98</v>
      </c>
      <c r="I32" s="326">
        <v>0</v>
      </c>
      <c r="J32" s="327">
        <v>297</v>
      </c>
      <c r="K32" s="325">
        <v>379</v>
      </c>
      <c r="L32" s="325">
        <v>303</v>
      </c>
      <c r="M32" s="325">
        <v>187</v>
      </c>
      <c r="N32" s="327">
        <v>110</v>
      </c>
      <c r="O32" s="452">
        <f t="shared" si="6"/>
        <v>1276</v>
      </c>
      <c r="P32" s="456">
        <f t="shared" si="7"/>
        <v>1374</v>
      </c>
    </row>
    <row r="33" spans="3:16" ht="17.25" customHeight="1">
      <c r="C33" s="320"/>
      <c r="D33" s="324" t="s">
        <v>303</v>
      </c>
      <c r="E33" s="328"/>
      <c r="F33" s="346"/>
      <c r="G33" s="347">
        <v>73</v>
      </c>
      <c r="H33" s="454">
        <f>SUM(F33:G33)</f>
        <v>73</v>
      </c>
      <c r="I33" s="345"/>
      <c r="J33" s="327">
        <v>879</v>
      </c>
      <c r="K33" s="325">
        <v>875</v>
      </c>
      <c r="L33" s="325">
        <v>1115</v>
      </c>
      <c r="M33" s="325">
        <v>623</v>
      </c>
      <c r="N33" s="327">
        <v>408</v>
      </c>
      <c r="O33" s="452">
        <f t="shared" si="6"/>
        <v>3900</v>
      </c>
      <c r="P33" s="456">
        <f t="shared" si="7"/>
        <v>3973</v>
      </c>
    </row>
    <row r="34" spans="3:16" ht="17.25" customHeight="1">
      <c r="C34" s="320"/>
      <c r="D34" s="324" t="s">
        <v>304</v>
      </c>
      <c r="E34" s="328"/>
      <c r="F34" s="348"/>
      <c r="G34" s="346"/>
      <c r="H34" s="464"/>
      <c r="I34" s="349"/>
      <c r="J34" s="327">
        <v>0</v>
      </c>
      <c r="K34" s="325">
        <v>0</v>
      </c>
      <c r="L34" s="325">
        <v>0</v>
      </c>
      <c r="M34" s="325">
        <v>0</v>
      </c>
      <c r="N34" s="327">
        <v>0</v>
      </c>
      <c r="O34" s="452">
        <f t="shared" si="6"/>
        <v>0</v>
      </c>
      <c r="P34" s="456">
        <f t="shared" si="7"/>
        <v>0</v>
      </c>
    </row>
    <row r="35" spans="3:16" ht="24.75" customHeight="1">
      <c r="C35" s="350"/>
      <c r="D35" s="1677" t="s">
        <v>250</v>
      </c>
      <c r="E35" s="1678"/>
      <c r="F35" s="338">
        <v>0</v>
      </c>
      <c r="G35" s="338">
        <v>0</v>
      </c>
      <c r="H35" s="454">
        <f>SUM(F35:G35)</f>
        <v>0</v>
      </c>
      <c r="I35" s="351"/>
      <c r="J35" s="340">
        <v>2</v>
      </c>
      <c r="K35" s="338">
        <v>2</v>
      </c>
      <c r="L35" s="338">
        <v>8</v>
      </c>
      <c r="M35" s="338">
        <v>13</v>
      </c>
      <c r="N35" s="340">
        <v>6</v>
      </c>
      <c r="O35" s="467">
        <f t="shared" si="6"/>
        <v>31</v>
      </c>
      <c r="P35" s="466">
        <f t="shared" si="7"/>
        <v>31</v>
      </c>
    </row>
    <row r="36" spans="3:16" ht="17.25" customHeight="1">
      <c r="C36" s="320" t="s">
        <v>305</v>
      </c>
      <c r="D36" s="322"/>
      <c r="E36" s="322"/>
      <c r="F36" s="448">
        <f>SUM(F37:F39)</f>
        <v>0</v>
      </c>
      <c r="G36" s="448">
        <f>SUM(G37:G39)</f>
        <v>0</v>
      </c>
      <c r="H36" s="449">
        <f>SUM(H37:H39)</f>
        <v>0</v>
      </c>
      <c r="I36" s="457"/>
      <c r="J36" s="448">
        <f aca="true" t="shared" si="8" ref="J36:P36">SUM(J37:J39)</f>
        <v>2397</v>
      </c>
      <c r="K36" s="447">
        <f t="shared" si="8"/>
        <v>4006</v>
      </c>
      <c r="L36" s="447">
        <f t="shared" si="8"/>
        <v>7038</v>
      </c>
      <c r="M36" s="447">
        <f t="shared" si="8"/>
        <v>6451</v>
      </c>
      <c r="N36" s="448">
        <f t="shared" si="8"/>
        <v>8256</v>
      </c>
      <c r="O36" s="447">
        <f t="shared" si="8"/>
        <v>28148</v>
      </c>
      <c r="P36" s="451">
        <f t="shared" si="8"/>
        <v>28148</v>
      </c>
    </row>
    <row r="37" spans="3:16" ht="17.25" customHeight="1">
      <c r="C37" s="320"/>
      <c r="D37" s="331" t="s">
        <v>702</v>
      </c>
      <c r="E37" s="331"/>
      <c r="F37" s="327">
        <v>0</v>
      </c>
      <c r="G37" s="327">
        <v>0</v>
      </c>
      <c r="H37" s="454">
        <f>SUM(F37:G37)</f>
        <v>0</v>
      </c>
      <c r="I37" s="352"/>
      <c r="J37" s="327">
        <v>551</v>
      </c>
      <c r="K37" s="325">
        <v>1774</v>
      </c>
      <c r="L37" s="325">
        <v>3653</v>
      </c>
      <c r="M37" s="325">
        <v>3712</v>
      </c>
      <c r="N37" s="327">
        <v>4981</v>
      </c>
      <c r="O37" s="452">
        <f>SUM(I37:N37)</f>
        <v>14671</v>
      </c>
      <c r="P37" s="456">
        <f>H37+O37</f>
        <v>14671</v>
      </c>
    </row>
    <row r="38" spans="3:16" ht="17.25" customHeight="1">
      <c r="C38" s="320"/>
      <c r="D38" s="331" t="s">
        <v>703</v>
      </c>
      <c r="E38" s="331"/>
      <c r="F38" s="325">
        <v>0</v>
      </c>
      <c r="G38" s="325">
        <v>0</v>
      </c>
      <c r="H38" s="454">
        <f>SUM(F38:G38)</f>
        <v>0</v>
      </c>
      <c r="I38" s="353"/>
      <c r="J38" s="327">
        <v>1816</v>
      </c>
      <c r="K38" s="325">
        <v>2195</v>
      </c>
      <c r="L38" s="325">
        <v>3250</v>
      </c>
      <c r="M38" s="325">
        <v>2405</v>
      </c>
      <c r="N38" s="327">
        <v>1847</v>
      </c>
      <c r="O38" s="452">
        <f>SUM(I38:N38)</f>
        <v>11513</v>
      </c>
      <c r="P38" s="456">
        <f>H38+O38</f>
        <v>11513</v>
      </c>
    </row>
    <row r="39" spans="3:16" ht="17.25" customHeight="1">
      <c r="C39" s="320"/>
      <c r="D39" s="354" t="s">
        <v>704</v>
      </c>
      <c r="E39" s="354"/>
      <c r="F39" s="355">
        <v>0</v>
      </c>
      <c r="G39" s="355">
        <v>0</v>
      </c>
      <c r="H39" s="465">
        <f>SUM(F39:G39)</f>
        <v>0</v>
      </c>
      <c r="I39" s="356"/>
      <c r="J39" s="357">
        <v>30</v>
      </c>
      <c r="K39" s="358">
        <v>37</v>
      </c>
      <c r="L39" s="358">
        <v>135</v>
      </c>
      <c r="M39" s="358">
        <v>334</v>
      </c>
      <c r="N39" s="357">
        <v>1428</v>
      </c>
      <c r="O39" s="468">
        <f>SUM(I39:N39)</f>
        <v>1964</v>
      </c>
      <c r="P39" s="469">
        <f>H39+O39</f>
        <v>1964</v>
      </c>
    </row>
    <row r="40" spans="3:16" ht="17.25" customHeight="1" thickBot="1">
      <c r="C40" s="400" t="s">
        <v>306</v>
      </c>
      <c r="D40" s="401"/>
      <c r="E40" s="401"/>
      <c r="F40" s="458">
        <f aca="true" t="shared" si="9" ref="F40:P40">F9+F29+F36</f>
        <v>61894</v>
      </c>
      <c r="G40" s="459">
        <f t="shared" si="9"/>
        <v>50197</v>
      </c>
      <c r="H40" s="460">
        <f t="shared" si="9"/>
        <v>112091</v>
      </c>
      <c r="I40" s="461">
        <f t="shared" si="9"/>
        <v>0</v>
      </c>
      <c r="J40" s="459">
        <f t="shared" si="9"/>
        <v>82132</v>
      </c>
      <c r="K40" s="458">
        <f t="shared" si="9"/>
        <v>69952</v>
      </c>
      <c r="L40" s="458">
        <f t="shared" si="9"/>
        <v>61796</v>
      </c>
      <c r="M40" s="458">
        <f t="shared" si="9"/>
        <v>41328</v>
      </c>
      <c r="N40" s="459">
        <f t="shared" si="9"/>
        <v>44906</v>
      </c>
      <c r="O40" s="458">
        <f t="shared" si="9"/>
        <v>300114</v>
      </c>
      <c r="P40" s="470">
        <f t="shared" si="9"/>
        <v>412205</v>
      </c>
    </row>
    <row r="41" spans="3:16" ht="17.25" customHeight="1">
      <c r="C41" s="374" t="s">
        <v>316</v>
      </c>
      <c r="D41" s="369"/>
      <c r="E41" s="369"/>
      <c r="F41" s="369"/>
      <c r="G41" s="369"/>
      <c r="H41" s="369"/>
      <c r="I41" s="369"/>
      <c r="J41" s="369"/>
      <c r="K41" s="369"/>
      <c r="L41" s="369"/>
      <c r="M41" s="369"/>
      <c r="N41" s="369"/>
      <c r="O41" s="369"/>
      <c r="P41" s="370"/>
    </row>
    <row r="42" spans="3:17" ht="17.25" customHeight="1">
      <c r="C42" s="318" t="s">
        <v>828</v>
      </c>
      <c r="D42" s="319"/>
      <c r="E42" s="319"/>
      <c r="F42" s="447">
        <f aca="true" t="shared" si="10" ref="F42:P42">F43+F49+F52+F56+F58+F59</f>
        <v>77438472</v>
      </c>
      <c r="G42" s="448">
        <f t="shared" si="10"/>
        <v>100672503</v>
      </c>
      <c r="H42" s="449">
        <f t="shared" si="10"/>
        <v>178110975</v>
      </c>
      <c r="I42" s="450">
        <f t="shared" si="10"/>
        <v>0</v>
      </c>
      <c r="J42" s="448">
        <f t="shared" si="10"/>
        <v>241215070</v>
      </c>
      <c r="K42" s="447">
        <f t="shared" si="10"/>
        <v>239458636</v>
      </c>
      <c r="L42" s="447">
        <f t="shared" si="10"/>
        <v>245669974</v>
      </c>
      <c r="M42" s="447">
        <f t="shared" si="10"/>
        <v>177072698</v>
      </c>
      <c r="N42" s="448">
        <f t="shared" si="10"/>
        <v>200418171</v>
      </c>
      <c r="O42" s="447">
        <f t="shared" si="10"/>
        <v>1103834549</v>
      </c>
      <c r="P42" s="451">
        <f t="shared" si="10"/>
        <v>1281945524</v>
      </c>
      <c r="Q42" s="299"/>
    </row>
    <row r="43" spans="3:17" ht="17.25" customHeight="1">
      <c r="C43" s="320"/>
      <c r="D43" s="321" t="s">
        <v>829</v>
      </c>
      <c r="E43" s="322"/>
      <c r="F43" s="452">
        <f aca="true" t="shared" si="11" ref="F43:P43">SUM(F44:F48)</f>
        <v>34766994</v>
      </c>
      <c r="G43" s="453">
        <f t="shared" si="11"/>
        <v>35687043</v>
      </c>
      <c r="H43" s="454">
        <f t="shared" si="11"/>
        <v>70454037</v>
      </c>
      <c r="I43" s="455">
        <f t="shared" si="11"/>
        <v>0</v>
      </c>
      <c r="J43" s="453">
        <f t="shared" si="11"/>
        <v>85957145</v>
      </c>
      <c r="K43" s="452">
        <f t="shared" si="11"/>
        <v>82882961</v>
      </c>
      <c r="L43" s="452">
        <f t="shared" si="11"/>
        <v>92731106</v>
      </c>
      <c r="M43" s="452">
        <f t="shared" si="11"/>
        <v>75144060</v>
      </c>
      <c r="N43" s="453">
        <f t="shared" si="11"/>
        <v>109311519</v>
      </c>
      <c r="O43" s="452">
        <f t="shared" si="11"/>
        <v>446026791</v>
      </c>
      <c r="P43" s="456">
        <f t="shared" si="11"/>
        <v>516480828</v>
      </c>
      <c r="Q43" s="299"/>
    </row>
    <row r="44" spans="3:17" ht="17.25" customHeight="1">
      <c r="C44" s="320"/>
      <c r="D44" s="323"/>
      <c r="E44" s="324" t="s">
        <v>830</v>
      </c>
      <c r="F44" s="325">
        <v>30534367</v>
      </c>
      <c r="G44" s="327">
        <v>25935509</v>
      </c>
      <c r="H44" s="454">
        <f>SUM(F44:G44)</f>
        <v>56469876</v>
      </c>
      <c r="I44" s="326">
        <v>0</v>
      </c>
      <c r="J44" s="327">
        <v>65326173</v>
      </c>
      <c r="K44" s="325">
        <v>61212097</v>
      </c>
      <c r="L44" s="325">
        <v>68222661</v>
      </c>
      <c r="M44" s="325">
        <v>54261272</v>
      </c>
      <c r="N44" s="327">
        <v>67355234</v>
      </c>
      <c r="O44" s="452">
        <f>SUM(I44:N44)</f>
        <v>316377437</v>
      </c>
      <c r="P44" s="456">
        <f>H44+O44</f>
        <v>372847313</v>
      </c>
      <c r="Q44" s="299"/>
    </row>
    <row r="45" spans="3:17" ht="17.25" customHeight="1">
      <c r="C45" s="320"/>
      <c r="D45" s="323"/>
      <c r="E45" s="324" t="s">
        <v>831</v>
      </c>
      <c r="F45" s="325">
        <v>19642</v>
      </c>
      <c r="G45" s="327">
        <v>9138</v>
      </c>
      <c r="H45" s="454">
        <f>SUM(F45:G45)</f>
        <v>28780</v>
      </c>
      <c r="I45" s="326">
        <v>0</v>
      </c>
      <c r="J45" s="327">
        <v>99718</v>
      </c>
      <c r="K45" s="325">
        <v>1109057</v>
      </c>
      <c r="L45" s="325">
        <v>1979975</v>
      </c>
      <c r="M45" s="325">
        <v>3540250</v>
      </c>
      <c r="N45" s="327">
        <v>13057506</v>
      </c>
      <c r="O45" s="452">
        <f>SUM(I45:N45)</f>
        <v>19786506</v>
      </c>
      <c r="P45" s="456">
        <f>H45+O45</f>
        <v>19815286</v>
      </c>
      <c r="Q45" s="299"/>
    </row>
    <row r="46" spans="3:17" ht="17.25" customHeight="1">
      <c r="C46" s="320"/>
      <c r="D46" s="323"/>
      <c r="E46" s="324" t="s">
        <v>832</v>
      </c>
      <c r="F46" s="325">
        <v>2477150</v>
      </c>
      <c r="G46" s="327">
        <v>7817139</v>
      </c>
      <c r="H46" s="454">
        <f>SUM(F46:G46)</f>
        <v>10294289</v>
      </c>
      <c r="I46" s="326">
        <v>0</v>
      </c>
      <c r="J46" s="327">
        <v>15318033</v>
      </c>
      <c r="K46" s="325">
        <v>14924640</v>
      </c>
      <c r="L46" s="325">
        <v>17125442</v>
      </c>
      <c r="M46" s="325">
        <v>13344578</v>
      </c>
      <c r="N46" s="327">
        <v>23921346</v>
      </c>
      <c r="O46" s="452">
        <f>SUM(I46:N46)</f>
        <v>84634039</v>
      </c>
      <c r="P46" s="456">
        <f>H46+O46</f>
        <v>94928328</v>
      </c>
      <c r="Q46" s="299"/>
    </row>
    <row r="47" spans="3:17" ht="17.25" customHeight="1">
      <c r="C47" s="320"/>
      <c r="D47" s="323"/>
      <c r="E47" s="324" t="s">
        <v>833</v>
      </c>
      <c r="F47" s="325">
        <v>462565</v>
      </c>
      <c r="G47" s="327">
        <v>489847</v>
      </c>
      <c r="H47" s="454">
        <f>SUM(F47:G47)</f>
        <v>952412</v>
      </c>
      <c r="I47" s="326">
        <v>0</v>
      </c>
      <c r="J47" s="327">
        <v>1078401</v>
      </c>
      <c r="K47" s="325">
        <v>1085597</v>
      </c>
      <c r="L47" s="325">
        <v>529113</v>
      </c>
      <c r="M47" s="325">
        <v>721040</v>
      </c>
      <c r="N47" s="327">
        <v>621503</v>
      </c>
      <c r="O47" s="452">
        <f>SUM(I47:N47)</f>
        <v>4035654</v>
      </c>
      <c r="P47" s="456">
        <f>H47+O47</f>
        <v>4988066</v>
      </c>
      <c r="Q47" s="299"/>
    </row>
    <row r="48" spans="3:17" ht="17.25" customHeight="1">
      <c r="C48" s="320"/>
      <c r="D48" s="323"/>
      <c r="E48" s="324" t="s">
        <v>834</v>
      </c>
      <c r="F48" s="325">
        <v>1273270</v>
      </c>
      <c r="G48" s="327">
        <v>1435410</v>
      </c>
      <c r="H48" s="454">
        <f>SUM(F48:G48)</f>
        <v>2708680</v>
      </c>
      <c r="I48" s="326">
        <v>0</v>
      </c>
      <c r="J48" s="327">
        <v>4134820</v>
      </c>
      <c r="K48" s="325">
        <v>4551570</v>
      </c>
      <c r="L48" s="325">
        <v>4873915</v>
      </c>
      <c r="M48" s="325">
        <v>3276920</v>
      </c>
      <c r="N48" s="327">
        <v>4355930</v>
      </c>
      <c r="O48" s="452">
        <f>SUM(I48:N48)</f>
        <v>21193155</v>
      </c>
      <c r="P48" s="456">
        <f>H48+O48</f>
        <v>23901835</v>
      </c>
      <c r="Q48" s="299"/>
    </row>
    <row r="49" spans="3:17" ht="17.25" customHeight="1">
      <c r="C49" s="320"/>
      <c r="D49" s="321" t="s">
        <v>835</v>
      </c>
      <c r="E49" s="328"/>
      <c r="F49" s="452">
        <f aca="true" t="shared" si="12" ref="F49:P49">SUM(F50:F51)</f>
        <v>21328717</v>
      </c>
      <c r="G49" s="453">
        <f t="shared" si="12"/>
        <v>38856118</v>
      </c>
      <c r="H49" s="454">
        <f t="shared" si="12"/>
        <v>60184835</v>
      </c>
      <c r="I49" s="455">
        <f t="shared" si="12"/>
        <v>0</v>
      </c>
      <c r="J49" s="453">
        <f t="shared" si="12"/>
        <v>77079872</v>
      </c>
      <c r="K49" s="452">
        <f t="shared" si="12"/>
        <v>78485036</v>
      </c>
      <c r="L49" s="452">
        <f t="shared" si="12"/>
        <v>68905231</v>
      </c>
      <c r="M49" s="452">
        <f t="shared" si="12"/>
        <v>41108650</v>
      </c>
      <c r="N49" s="453">
        <f t="shared" si="12"/>
        <v>25386489</v>
      </c>
      <c r="O49" s="452">
        <f t="shared" si="12"/>
        <v>290965278</v>
      </c>
      <c r="P49" s="456">
        <f t="shared" si="12"/>
        <v>351150113</v>
      </c>
      <c r="Q49" s="299"/>
    </row>
    <row r="50" spans="3:17" ht="17.25" customHeight="1">
      <c r="C50" s="320"/>
      <c r="D50" s="323"/>
      <c r="E50" s="329" t="s">
        <v>836</v>
      </c>
      <c r="F50" s="325">
        <v>17302134</v>
      </c>
      <c r="G50" s="327">
        <v>30292314</v>
      </c>
      <c r="H50" s="454">
        <f>SUM(F50:G50)</f>
        <v>47594448</v>
      </c>
      <c r="I50" s="326">
        <v>0</v>
      </c>
      <c r="J50" s="327">
        <v>65041422</v>
      </c>
      <c r="K50" s="325">
        <v>63062215</v>
      </c>
      <c r="L50" s="325">
        <v>55826485</v>
      </c>
      <c r="M50" s="325">
        <v>34119207</v>
      </c>
      <c r="N50" s="327">
        <v>22967059</v>
      </c>
      <c r="O50" s="452">
        <f>SUM(I50:N50)</f>
        <v>241016388</v>
      </c>
      <c r="P50" s="456">
        <f>H50+O50</f>
        <v>288610836</v>
      </c>
      <c r="Q50" s="299"/>
    </row>
    <row r="51" spans="3:17" ht="17.25" customHeight="1">
      <c r="C51" s="320"/>
      <c r="D51" s="323"/>
      <c r="E51" s="329" t="s">
        <v>837</v>
      </c>
      <c r="F51" s="325">
        <v>4026583</v>
      </c>
      <c r="G51" s="327">
        <v>8563804</v>
      </c>
      <c r="H51" s="454">
        <f>SUM(F51:G51)</f>
        <v>12590387</v>
      </c>
      <c r="I51" s="326">
        <v>0</v>
      </c>
      <c r="J51" s="327">
        <v>12038450</v>
      </c>
      <c r="K51" s="325">
        <v>15422821</v>
      </c>
      <c r="L51" s="325">
        <v>13078746</v>
      </c>
      <c r="M51" s="325">
        <v>6989443</v>
      </c>
      <c r="N51" s="327">
        <v>2419430</v>
      </c>
      <c r="O51" s="452">
        <f>SUM(I51:N51)</f>
        <v>49948890</v>
      </c>
      <c r="P51" s="456">
        <f>H51+O51</f>
        <v>62539277</v>
      </c>
      <c r="Q51" s="299"/>
    </row>
    <row r="52" spans="3:17" ht="17.25" customHeight="1">
      <c r="C52" s="320"/>
      <c r="D52" s="321" t="s">
        <v>820</v>
      </c>
      <c r="E52" s="322"/>
      <c r="F52" s="452">
        <f aca="true" t="shared" si="13" ref="F52:P52">SUM(F53:F55)</f>
        <v>137704</v>
      </c>
      <c r="G52" s="453">
        <f t="shared" si="13"/>
        <v>1182915</v>
      </c>
      <c r="H52" s="454">
        <f t="shared" si="13"/>
        <v>1320619</v>
      </c>
      <c r="I52" s="455">
        <f t="shared" si="13"/>
        <v>0</v>
      </c>
      <c r="J52" s="453">
        <f t="shared" si="13"/>
        <v>8049390</v>
      </c>
      <c r="K52" s="452">
        <f t="shared" si="13"/>
        <v>14089268</v>
      </c>
      <c r="L52" s="452">
        <f t="shared" si="13"/>
        <v>18420148</v>
      </c>
      <c r="M52" s="452">
        <f t="shared" si="13"/>
        <v>15226257</v>
      </c>
      <c r="N52" s="453">
        <f t="shared" si="13"/>
        <v>13498199</v>
      </c>
      <c r="O52" s="452">
        <f t="shared" si="13"/>
        <v>69283262</v>
      </c>
      <c r="P52" s="456">
        <f t="shared" si="13"/>
        <v>70603881</v>
      </c>
      <c r="Q52" s="299"/>
    </row>
    <row r="53" spans="3:17" ht="17.25" customHeight="1">
      <c r="C53" s="320"/>
      <c r="D53" s="323"/>
      <c r="E53" s="324" t="s">
        <v>838</v>
      </c>
      <c r="F53" s="325">
        <v>123132</v>
      </c>
      <c r="G53" s="327">
        <v>994849</v>
      </c>
      <c r="H53" s="454">
        <f>SUM(F53:G53)</f>
        <v>1117981</v>
      </c>
      <c r="I53" s="326">
        <v>0</v>
      </c>
      <c r="J53" s="327">
        <v>6970468</v>
      </c>
      <c r="K53" s="325">
        <v>11598290</v>
      </c>
      <c r="L53" s="325">
        <v>15644439</v>
      </c>
      <c r="M53" s="325">
        <v>13249897</v>
      </c>
      <c r="N53" s="327">
        <v>10866783</v>
      </c>
      <c r="O53" s="452">
        <f>SUM(I53:N53)</f>
        <v>58329877</v>
      </c>
      <c r="P53" s="456">
        <f>H53+O53</f>
        <v>59447858</v>
      </c>
      <c r="Q53" s="299"/>
    </row>
    <row r="54" spans="3:17" ht="24.75" customHeight="1">
      <c r="C54" s="320"/>
      <c r="D54" s="323"/>
      <c r="E54" s="330" t="s">
        <v>839</v>
      </c>
      <c r="F54" s="325">
        <v>14572</v>
      </c>
      <c r="G54" s="327">
        <v>188066</v>
      </c>
      <c r="H54" s="454">
        <f>SUM(F54:G54)</f>
        <v>202638</v>
      </c>
      <c r="I54" s="326">
        <v>0</v>
      </c>
      <c r="J54" s="327">
        <v>1078922</v>
      </c>
      <c r="K54" s="325">
        <v>2490978</v>
      </c>
      <c r="L54" s="325">
        <v>2775709</v>
      </c>
      <c r="M54" s="325">
        <v>1976360</v>
      </c>
      <c r="N54" s="327">
        <v>2631416</v>
      </c>
      <c r="O54" s="452">
        <f>SUM(I54:N54)</f>
        <v>10953385</v>
      </c>
      <c r="P54" s="456">
        <f>H54+O54</f>
        <v>11156023</v>
      </c>
      <c r="Q54" s="299"/>
    </row>
    <row r="55" spans="3:17" ht="24.75" customHeight="1">
      <c r="C55" s="320"/>
      <c r="D55" s="329"/>
      <c r="E55" s="330" t="s">
        <v>840</v>
      </c>
      <c r="F55" s="325">
        <v>0</v>
      </c>
      <c r="G55" s="327">
        <v>0</v>
      </c>
      <c r="H55" s="454">
        <f>SUM(F55:G55)</f>
        <v>0</v>
      </c>
      <c r="I55" s="326">
        <v>0</v>
      </c>
      <c r="J55" s="327">
        <v>0</v>
      </c>
      <c r="K55" s="325">
        <v>0</v>
      </c>
      <c r="L55" s="325">
        <v>0</v>
      </c>
      <c r="M55" s="325">
        <v>0</v>
      </c>
      <c r="N55" s="327">
        <v>0</v>
      </c>
      <c r="O55" s="452">
        <f>SUM(I55:N55)</f>
        <v>0</v>
      </c>
      <c r="P55" s="456">
        <f>H55+O55</f>
        <v>0</v>
      </c>
      <c r="Q55" s="299"/>
    </row>
    <row r="56" spans="3:17" ht="17.25" customHeight="1">
      <c r="C56" s="320"/>
      <c r="D56" s="321" t="s">
        <v>66</v>
      </c>
      <c r="E56" s="322"/>
      <c r="F56" s="452">
        <f aca="true" t="shared" si="14" ref="F56:P56">F57</f>
        <v>4621007</v>
      </c>
      <c r="G56" s="453">
        <f t="shared" si="14"/>
        <v>6687794</v>
      </c>
      <c r="H56" s="454">
        <f t="shared" si="14"/>
        <v>11308801</v>
      </c>
      <c r="I56" s="455">
        <f t="shared" si="14"/>
        <v>0</v>
      </c>
      <c r="J56" s="453">
        <f t="shared" si="14"/>
        <v>12835978</v>
      </c>
      <c r="K56" s="452">
        <f t="shared" si="14"/>
        <v>15502682</v>
      </c>
      <c r="L56" s="452">
        <f t="shared" si="14"/>
        <v>15634561</v>
      </c>
      <c r="M56" s="452">
        <f t="shared" si="14"/>
        <v>12115591</v>
      </c>
      <c r="N56" s="453">
        <f t="shared" si="14"/>
        <v>15015111</v>
      </c>
      <c r="O56" s="452">
        <f t="shared" si="14"/>
        <v>71103923</v>
      </c>
      <c r="P56" s="456">
        <f t="shared" si="14"/>
        <v>82412724</v>
      </c>
      <c r="Q56" s="299"/>
    </row>
    <row r="57" spans="3:17" ht="17.25" customHeight="1">
      <c r="C57" s="320"/>
      <c r="D57" s="323"/>
      <c r="E57" s="324" t="s">
        <v>1344</v>
      </c>
      <c r="F57" s="325">
        <v>4621007</v>
      </c>
      <c r="G57" s="327">
        <v>6687794</v>
      </c>
      <c r="H57" s="454">
        <f>SUM(F57:G57)</f>
        <v>11308801</v>
      </c>
      <c r="I57" s="326">
        <v>0</v>
      </c>
      <c r="J57" s="327">
        <v>12835978</v>
      </c>
      <c r="K57" s="325">
        <v>15502682</v>
      </c>
      <c r="L57" s="325">
        <v>15634561</v>
      </c>
      <c r="M57" s="325">
        <v>12115591</v>
      </c>
      <c r="N57" s="327">
        <v>15015111</v>
      </c>
      <c r="O57" s="452">
        <f>SUM(I57:N57)</f>
        <v>71103923</v>
      </c>
      <c r="P57" s="456">
        <f>H57+O57</f>
        <v>82412724</v>
      </c>
      <c r="Q57" s="299"/>
    </row>
    <row r="58" spans="3:17" ht="17.25" customHeight="1">
      <c r="C58" s="359"/>
      <c r="D58" s="324" t="s">
        <v>307</v>
      </c>
      <c r="E58" s="328"/>
      <c r="F58" s="360">
        <v>5887378</v>
      </c>
      <c r="G58" s="360">
        <v>10699809</v>
      </c>
      <c r="H58" s="471">
        <f>SUM(F58:G58)</f>
        <v>16587187</v>
      </c>
      <c r="I58" s="361">
        <v>0</v>
      </c>
      <c r="J58" s="360">
        <v>28053635</v>
      </c>
      <c r="K58" s="362">
        <v>27079615</v>
      </c>
      <c r="L58" s="362">
        <v>30673395</v>
      </c>
      <c r="M58" s="362">
        <v>22202416</v>
      </c>
      <c r="N58" s="360">
        <v>26415084</v>
      </c>
      <c r="O58" s="472">
        <f>SUM(I58:N58)</f>
        <v>134424145</v>
      </c>
      <c r="P58" s="473">
        <f>H58+O58</f>
        <v>151011332</v>
      </c>
      <c r="Q58" s="299"/>
    </row>
    <row r="59" spans="3:17" ht="17.25" customHeight="1">
      <c r="C59" s="335"/>
      <c r="D59" s="336" t="s">
        <v>308</v>
      </c>
      <c r="E59" s="337"/>
      <c r="F59" s="338">
        <v>10696672</v>
      </c>
      <c r="G59" s="340">
        <v>7558824</v>
      </c>
      <c r="H59" s="462">
        <f>SUM(F59:G59)</f>
        <v>18255496</v>
      </c>
      <c r="I59" s="339">
        <v>0</v>
      </c>
      <c r="J59" s="340">
        <v>29239050</v>
      </c>
      <c r="K59" s="338">
        <v>21419074</v>
      </c>
      <c r="L59" s="338">
        <v>19305533</v>
      </c>
      <c r="M59" s="338">
        <v>11275724</v>
      </c>
      <c r="N59" s="340">
        <v>10791769</v>
      </c>
      <c r="O59" s="462">
        <f>SUM(I59:N59)</f>
        <v>92031150</v>
      </c>
      <c r="P59" s="466">
        <f>H59+O59</f>
        <v>110286646</v>
      </c>
      <c r="Q59" s="299"/>
    </row>
    <row r="60" spans="3:17" ht="17.25" customHeight="1">
      <c r="C60" s="318" t="s">
        <v>299</v>
      </c>
      <c r="D60" s="341"/>
      <c r="E60" s="342"/>
      <c r="F60" s="447">
        <f aca="true" t="shared" si="15" ref="F60:P60">SUM(F61:F66)</f>
        <v>226374</v>
      </c>
      <c r="G60" s="448">
        <f t="shared" si="15"/>
        <v>2294906</v>
      </c>
      <c r="H60" s="449">
        <f t="shared" si="15"/>
        <v>2521280</v>
      </c>
      <c r="I60" s="450">
        <f t="shared" si="15"/>
        <v>0</v>
      </c>
      <c r="J60" s="448">
        <f t="shared" si="15"/>
        <v>28309556</v>
      </c>
      <c r="K60" s="447">
        <f t="shared" si="15"/>
        <v>31934867</v>
      </c>
      <c r="L60" s="447">
        <f t="shared" si="15"/>
        <v>40739810</v>
      </c>
      <c r="M60" s="447">
        <f t="shared" si="15"/>
        <v>24173003</v>
      </c>
      <c r="N60" s="448">
        <f t="shared" si="15"/>
        <v>17655545</v>
      </c>
      <c r="O60" s="447">
        <f t="shared" si="15"/>
        <v>142812781</v>
      </c>
      <c r="P60" s="451">
        <f t="shared" si="15"/>
        <v>145334061</v>
      </c>
      <c r="Q60" s="299"/>
    </row>
    <row r="61" spans="3:17" ht="17.25" customHeight="1">
      <c r="C61" s="320"/>
      <c r="D61" s="324" t="s">
        <v>300</v>
      </c>
      <c r="E61" s="328"/>
      <c r="F61" s="343"/>
      <c r="G61" s="344"/>
      <c r="H61" s="463"/>
      <c r="I61" s="345"/>
      <c r="J61" s="327">
        <v>0</v>
      </c>
      <c r="K61" s="325">
        <v>0</v>
      </c>
      <c r="L61" s="325">
        <v>0</v>
      </c>
      <c r="M61" s="325">
        <v>0</v>
      </c>
      <c r="N61" s="327">
        <v>0</v>
      </c>
      <c r="O61" s="452">
        <f aca="true" t="shared" si="16" ref="O61:O66">SUM(I61:N61)</f>
        <v>0</v>
      </c>
      <c r="P61" s="456">
        <f aca="true" t="shared" si="17" ref="P61:P66">H61+O61</f>
        <v>0</v>
      </c>
      <c r="Q61" s="299"/>
    </row>
    <row r="62" spans="3:17" ht="17.25" customHeight="1">
      <c r="C62" s="320"/>
      <c r="D62" s="324" t="s">
        <v>301</v>
      </c>
      <c r="E62" s="328"/>
      <c r="F62" s="325">
        <v>10294</v>
      </c>
      <c r="G62" s="327">
        <v>51559</v>
      </c>
      <c r="H62" s="454">
        <f>SUM(F62:G62)</f>
        <v>61853</v>
      </c>
      <c r="I62" s="326">
        <v>0</v>
      </c>
      <c r="J62" s="327">
        <v>2468316</v>
      </c>
      <c r="K62" s="325">
        <v>2752067</v>
      </c>
      <c r="L62" s="325">
        <v>4106895</v>
      </c>
      <c r="M62" s="325">
        <v>2594413</v>
      </c>
      <c r="N62" s="327">
        <v>3274819</v>
      </c>
      <c r="O62" s="452">
        <f t="shared" si="16"/>
        <v>15196510</v>
      </c>
      <c r="P62" s="456">
        <f t="shared" si="17"/>
        <v>15258363</v>
      </c>
      <c r="Q62" s="299"/>
    </row>
    <row r="63" spans="3:17" ht="17.25" customHeight="1">
      <c r="C63" s="320"/>
      <c r="D63" s="324" t="s">
        <v>302</v>
      </c>
      <c r="E63" s="328"/>
      <c r="F63" s="325">
        <v>216080</v>
      </c>
      <c r="G63" s="327">
        <v>399130</v>
      </c>
      <c r="H63" s="454">
        <f>SUM(F63:G63)</f>
        <v>615210</v>
      </c>
      <c r="I63" s="326">
        <v>0</v>
      </c>
      <c r="J63" s="327">
        <v>3361273</v>
      </c>
      <c r="K63" s="325">
        <v>6158987</v>
      </c>
      <c r="L63" s="325">
        <v>6699321</v>
      </c>
      <c r="M63" s="325">
        <v>4383872</v>
      </c>
      <c r="N63" s="327">
        <v>2810309</v>
      </c>
      <c r="O63" s="452">
        <f t="shared" si="16"/>
        <v>23413762</v>
      </c>
      <c r="P63" s="456">
        <f t="shared" si="17"/>
        <v>24028972</v>
      </c>
      <c r="Q63" s="299"/>
    </row>
    <row r="64" spans="3:17" ht="17.25" customHeight="1">
      <c r="C64" s="320"/>
      <c r="D64" s="324" t="s">
        <v>303</v>
      </c>
      <c r="E64" s="328"/>
      <c r="F64" s="346"/>
      <c r="G64" s="327">
        <v>1844217</v>
      </c>
      <c r="H64" s="454">
        <f>SUM(F64:G64)</f>
        <v>1844217</v>
      </c>
      <c r="I64" s="345"/>
      <c r="J64" s="327">
        <v>22452781</v>
      </c>
      <c r="K64" s="325">
        <v>22999073</v>
      </c>
      <c r="L64" s="325">
        <v>29786984</v>
      </c>
      <c r="M64" s="325">
        <v>16987785</v>
      </c>
      <c r="N64" s="327">
        <v>11450413</v>
      </c>
      <c r="O64" s="452">
        <f t="shared" si="16"/>
        <v>103677036</v>
      </c>
      <c r="P64" s="456">
        <f t="shared" si="17"/>
        <v>105521253</v>
      </c>
      <c r="Q64" s="299"/>
    </row>
    <row r="65" spans="3:17" ht="17.25" customHeight="1">
      <c r="C65" s="320"/>
      <c r="D65" s="324" t="s">
        <v>304</v>
      </c>
      <c r="E65" s="328"/>
      <c r="F65" s="348"/>
      <c r="G65" s="346"/>
      <c r="H65" s="464"/>
      <c r="I65" s="349"/>
      <c r="J65" s="327">
        <v>0</v>
      </c>
      <c r="K65" s="325">
        <v>0</v>
      </c>
      <c r="L65" s="325">
        <v>0</v>
      </c>
      <c r="M65" s="325">
        <v>0</v>
      </c>
      <c r="N65" s="327">
        <v>0</v>
      </c>
      <c r="O65" s="452">
        <f t="shared" si="16"/>
        <v>0</v>
      </c>
      <c r="P65" s="456">
        <f t="shared" si="17"/>
        <v>0</v>
      </c>
      <c r="Q65" s="299"/>
    </row>
    <row r="66" spans="3:17" ht="24.75" customHeight="1">
      <c r="C66" s="350"/>
      <c r="D66" s="1677" t="s">
        <v>250</v>
      </c>
      <c r="E66" s="1678"/>
      <c r="F66" s="325">
        <v>0</v>
      </c>
      <c r="G66" s="325">
        <v>0</v>
      </c>
      <c r="H66" s="454">
        <f>SUM(F66:G66)</f>
        <v>0</v>
      </c>
      <c r="I66" s="351"/>
      <c r="J66" s="340">
        <v>27186</v>
      </c>
      <c r="K66" s="338">
        <v>24740</v>
      </c>
      <c r="L66" s="338">
        <v>146610</v>
      </c>
      <c r="M66" s="338">
        <v>206933</v>
      </c>
      <c r="N66" s="340">
        <v>120004</v>
      </c>
      <c r="O66" s="467">
        <f t="shared" si="16"/>
        <v>525473</v>
      </c>
      <c r="P66" s="466">
        <f t="shared" si="17"/>
        <v>525473</v>
      </c>
      <c r="Q66" s="299"/>
    </row>
    <row r="67" spans="3:17" ht="17.25" customHeight="1">
      <c r="C67" s="320" t="s">
        <v>305</v>
      </c>
      <c r="D67" s="322"/>
      <c r="E67" s="322"/>
      <c r="F67" s="448">
        <f>SUM(F68:F70)</f>
        <v>0</v>
      </c>
      <c r="G67" s="448">
        <f>SUM(G68:G70)</f>
        <v>0</v>
      </c>
      <c r="H67" s="449">
        <f>SUM(H68:H70)</f>
        <v>0</v>
      </c>
      <c r="I67" s="457"/>
      <c r="J67" s="448">
        <f aca="true" t="shared" si="18" ref="J67:P67">SUM(J68:J70)</f>
        <v>57793602</v>
      </c>
      <c r="K67" s="447">
        <f t="shared" si="18"/>
        <v>100185309</v>
      </c>
      <c r="L67" s="447">
        <f t="shared" si="18"/>
        <v>187763794</v>
      </c>
      <c r="M67" s="447">
        <f t="shared" si="18"/>
        <v>184836890</v>
      </c>
      <c r="N67" s="448">
        <f t="shared" si="18"/>
        <v>257598255</v>
      </c>
      <c r="O67" s="447">
        <f t="shared" si="18"/>
        <v>788177850</v>
      </c>
      <c r="P67" s="451">
        <f t="shared" si="18"/>
        <v>788177850</v>
      </c>
      <c r="Q67" s="299"/>
    </row>
    <row r="68" spans="3:17" ht="17.25" customHeight="1">
      <c r="C68" s="320"/>
      <c r="D68" s="331" t="s">
        <v>702</v>
      </c>
      <c r="E68" s="331"/>
      <c r="F68" s="327">
        <v>0</v>
      </c>
      <c r="G68" s="327">
        <v>0</v>
      </c>
      <c r="H68" s="454">
        <f>SUM(F68:G68)</f>
        <v>0</v>
      </c>
      <c r="I68" s="352"/>
      <c r="J68" s="327">
        <v>11639226</v>
      </c>
      <c r="K68" s="325">
        <v>41260151</v>
      </c>
      <c r="L68" s="325">
        <v>92489061</v>
      </c>
      <c r="M68" s="325">
        <v>101998141</v>
      </c>
      <c r="N68" s="327">
        <v>146153372</v>
      </c>
      <c r="O68" s="452">
        <f>SUM(I68:N68)</f>
        <v>393539951</v>
      </c>
      <c r="P68" s="456">
        <f>H68+O68</f>
        <v>393539951</v>
      </c>
      <c r="Q68" s="299"/>
    </row>
    <row r="69" spans="3:17" ht="17.25" customHeight="1">
      <c r="C69" s="320"/>
      <c r="D69" s="331" t="s">
        <v>703</v>
      </c>
      <c r="E69" s="331"/>
      <c r="F69" s="325">
        <v>0</v>
      </c>
      <c r="G69" s="327">
        <v>0</v>
      </c>
      <c r="H69" s="454">
        <f>SUM(F69:G69)</f>
        <v>0</v>
      </c>
      <c r="I69" s="353"/>
      <c r="J69" s="327">
        <v>45396702</v>
      </c>
      <c r="K69" s="325">
        <v>57923612</v>
      </c>
      <c r="L69" s="325">
        <v>90944975</v>
      </c>
      <c r="M69" s="325">
        <v>70643386</v>
      </c>
      <c r="N69" s="327">
        <v>56769281</v>
      </c>
      <c r="O69" s="452">
        <f>SUM(I69:N69)</f>
        <v>321677956</v>
      </c>
      <c r="P69" s="456">
        <f>H69+O69</f>
        <v>321677956</v>
      </c>
      <c r="Q69" s="299"/>
    </row>
    <row r="70" spans="3:17" ht="17.25" customHeight="1">
      <c r="C70" s="320"/>
      <c r="D70" s="354" t="s">
        <v>704</v>
      </c>
      <c r="E70" s="354"/>
      <c r="F70" s="355">
        <v>0</v>
      </c>
      <c r="G70" s="363">
        <v>0</v>
      </c>
      <c r="H70" s="465">
        <f>SUM(F70:G70)</f>
        <v>0</v>
      </c>
      <c r="I70" s="356"/>
      <c r="J70" s="357">
        <v>757674</v>
      </c>
      <c r="K70" s="358">
        <v>1001546</v>
      </c>
      <c r="L70" s="358">
        <v>4329758</v>
      </c>
      <c r="M70" s="358">
        <v>12195363</v>
      </c>
      <c r="N70" s="357">
        <v>54675602</v>
      </c>
      <c r="O70" s="468">
        <f>SUM(I70:N70)</f>
        <v>72959943</v>
      </c>
      <c r="P70" s="469">
        <f>H70+O70</f>
        <v>72959943</v>
      </c>
      <c r="Q70" s="299"/>
    </row>
    <row r="71" spans="3:17" ht="17.25" customHeight="1" thickBot="1">
      <c r="C71" s="400" t="s">
        <v>306</v>
      </c>
      <c r="D71" s="401"/>
      <c r="E71" s="401"/>
      <c r="F71" s="458">
        <f aca="true" t="shared" si="19" ref="F71:P71">F42+F60+F67</f>
        <v>77664846</v>
      </c>
      <c r="G71" s="459">
        <f t="shared" si="19"/>
        <v>102967409</v>
      </c>
      <c r="H71" s="460">
        <f t="shared" si="19"/>
        <v>180632255</v>
      </c>
      <c r="I71" s="461">
        <f t="shared" si="19"/>
        <v>0</v>
      </c>
      <c r="J71" s="459">
        <f t="shared" si="19"/>
        <v>327318228</v>
      </c>
      <c r="K71" s="458">
        <f t="shared" si="19"/>
        <v>371578812</v>
      </c>
      <c r="L71" s="458">
        <f t="shared" si="19"/>
        <v>474173578</v>
      </c>
      <c r="M71" s="458">
        <f t="shared" si="19"/>
        <v>386082591</v>
      </c>
      <c r="N71" s="459">
        <f t="shared" si="19"/>
        <v>475671971</v>
      </c>
      <c r="O71" s="458">
        <f t="shared" si="19"/>
        <v>2034825180</v>
      </c>
      <c r="P71" s="470">
        <f t="shared" si="19"/>
        <v>2215457435</v>
      </c>
      <c r="Q71" s="299"/>
    </row>
    <row r="72" spans="3:16" ht="17.25" customHeight="1">
      <c r="C72" s="374" t="s">
        <v>317</v>
      </c>
      <c r="D72" s="369"/>
      <c r="E72" s="369"/>
      <c r="F72" s="369"/>
      <c r="G72" s="369"/>
      <c r="H72" s="369"/>
      <c r="I72" s="369"/>
      <c r="J72" s="369"/>
      <c r="K72" s="369"/>
      <c r="L72" s="369"/>
      <c r="M72" s="369"/>
      <c r="N72" s="369"/>
      <c r="O72" s="369"/>
      <c r="P72" s="370"/>
    </row>
    <row r="73" spans="3:17" ht="17.25" customHeight="1">
      <c r="C73" s="318" t="s">
        <v>828</v>
      </c>
      <c r="D73" s="319"/>
      <c r="E73" s="319"/>
      <c r="F73" s="447">
        <f aca="true" t="shared" si="20" ref="F73:P73">F74+F80+F83+F87+F91+F92</f>
        <v>879541528</v>
      </c>
      <c r="G73" s="448">
        <f t="shared" si="20"/>
        <v>1096954043</v>
      </c>
      <c r="H73" s="449">
        <f t="shared" si="20"/>
        <v>1976495571</v>
      </c>
      <c r="I73" s="450">
        <f t="shared" si="20"/>
        <v>0</v>
      </c>
      <c r="J73" s="474">
        <f t="shared" si="20"/>
        <v>2583584498</v>
      </c>
      <c r="K73" s="447">
        <f t="shared" si="20"/>
        <v>2547655213</v>
      </c>
      <c r="L73" s="447">
        <f t="shared" si="20"/>
        <v>2608109166</v>
      </c>
      <c r="M73" s="447">
        <f t="shared" si="20"/>
        <v>1876952639</v>
      </c>
      <c r="N73" s="448">
        <f t="shared" si="20"/>
        <v>2117436926</v>
      </c>
      <c r="O73" s="447">
        <f t="shared" si="20"/>
        <v>11733738442</v>
      </c>
      <c r="P73" s="451">
        <f t="shared" si="20"/>
        <v>13710234013</v>
      </c>
      <c r="Q73" s="299"/>
    </row>
    <row r="74" spans="3:17" ht="17.25" customHeight="1">
      <c r="C74" s="320"/>
      <c r="D74" s="321" t="s">
        <v>829</v>
      </c>
      <c r="E74" s="322"/>
      <c r="F74" s="452">
        <f aca="true" t="shared" si="21" ref="F74:P74">SUM(F75:F79)</f>
        <v>370532646</v>
      </c>
      <c r="G74" s="453">
        <f t="shared" si="21"/>
        <v>379363071</v>
      </c>
      <c r="H74" s="454">
        <f t="shared" si="21"/>
        <v>749895717</v>
      </c>
      <c r="I74" s="455">
        <f t="shared" si="21"/>
        <v>0</v>
      </c>
      <c r="J74" s="475">
        <f t="shared" si="21"/>
        <v>913838053</v>
      </c>
      <c r="K74" s="452">
        <f t="shared" si="21"/>
        <v>880722046</v>
      </c>
      <c r="L74" s="452">
        <f t="shared" si="21"/>
        <v>985036269</v>
      </c>
      <c r="M74" s="452">
        <f t="shared" si="21"/>
        <v>799201626</v>
      </c>
      <c r="N74" s="453">
        <f t="shared" si="21"/>
        <v>1161729916</v>
      </c>
      <c r="O74" s="452">
        <f t="shared" si="21"/>
        <v>4740527910</v>
      </c>
      <c r="P74" s="456">
        <f t="shared" si="21"/>
        <v>5490423627</v>
      </c>
      <c r="Q74" s="299"/>
    </row>
    <row r="75" spans="3:17" ht="17.25" customHeight="1">
      <c r="C75" s="320"/>
      <c r="D75" s="323"/>
      <c r="E75" s="324" t="s">
        <v>830</v>
      </c>
      <c r="F75" s="325">
        <v>326624054</v>
      </c>
      <c r="G75" s="327">
        <v>277399538</v>
      </c>
      <c r="H75" s="454">
        <f>SUM(F75:G75)</f>
        <v>604023592</v>
      </c>
      <c r="I75" s="326">
        <v>0</v>
      </c>
      <c r="J75" s="364">
        <v>698656132</v>
      </c>
      <c r="K75" s="325">
        <v>654640654</v>
      </c>
      <c r="L75" s="325">
        <v>729114571</v>
      </c>
      <c r="M75" s="325">
        <v>580337418</v>
      </c>
      <c r="N75" s="327">
        <v>719887495</v>
      </c>
      <c r="O75" s="452">
        <f>SUM(I75:N75)</f>
        <v>3382636270</v>
      </c>
      <c r="P75" s="456">
        <f>H75+O75</f>
        <v>3986659862</v>
      </c>
      <c r="Q75" s="299"/>
    </row>
    <row r="76" spans="3:17" ht="17.25" customHeight="1">
      <c r="C76" s="320"/>
      <c r="D76" s="323"/>
      <c r="E76" s="324" t="s">
        <v>831</v>
      </c>
      <c r="F76" s="325">
        <v>210168</v>
      </c>
      <c r="G76" s="327">
        <v>97772</v>
      </c>
      <c r="H76" s="454">
        <f>SUM(F76:G76)</f>
        <v>307940</v>
      </c>
      <c r="I76" s="326">
        <v>0</v>
      </c>
      <c r="J76" s="364">
        <v>1066982</v>
      </c>
      <c r="K76" s="325">
        <v>11864232</v>
      </c>
      <c r="L76" s="325">
        <v>21174578</v>
      </c>
      <c r="M76" s="325">
        <v>37880666</v>
      </c>
      <c r="N76" s="327">
        <v>139660811</v>
      </c>
      <c r="O76" s="452">
        <f>SUM(I76:N76)</f>
        <v>211647269</v>
      </c>
      <c r="P76" s="456">
        <f>H76+O76</f>
        <v>211955209</v>
      </c>
      <c r="Q76" s="299"/>
    </row>
    <row r="77" spans="3:17" ht="17.25" customHeight="1">
      <c r="C77" s="320"/>
      <c r="D77" s="323"/>
      <c r="E77" s="324" t="s">
        <v>832</v>
      </c>
      <c r="F77" s="325">
        <v>26093934</v>
      </c>
      <c r="G77" s="327">
        <v>82366312</v>
      </c>
      <c r="H77" s="454">
        <f>SUM(F77:G77)</f>
        <v>108460246</v>
      </c>
      <c r="I77" s="326">
        <v>0</v>
      </c>
      <c r="J77" s="364">
        <v>161417402</v>
      </c>
      <c r="K77" s="325">
        <v>157249580</v>
      </c>
      <c r="L77" s="325">
        <v>180448822</v>
      </c>
      <c r="M77" s="325">
        <v>140623983</v>
      </c>
      <c r="N77" s="327">
        <v>252097754</v>
      </c>
      <c r="O77" s="452">
        <f>SUM(I77:N77)</f>
        <v>891837541</v>
      </c>
      <c r="P77" s="456">
        <f>H77+O77</f>
        <v>1000297787</v>
      </c>
      <c r="Q77" s="299"/>
    </row>
    <row r="78" spans="3:17" ht="17.25" customHeight="1">
      <c r="C78" s="320"/>
      <c r="D78" s="323"/>
      <c r="E78" s="324" t="s">
        <v>833</v>
      </c>
      <c r="F78" s="325">
        <v>4871790</v>
      </c>
      <c r="G78" s="327">
        <v>5145349</v>
      </c>
      <c r="H78" s="454">
        <f>SUM(F78:G78)</f>
        <v>10017139</v>
      </c>
      <c r="I78" s="326">
        <v>0</v>
      </c>
      <c r="J78" s="364">
        <v>11349337</v>
      </c>
      <c r="K78" s="325">
        <v>11451880</v>
      </c>
      <c r="L78" s="325">
        <v>5559148</v>
      </c>
      <c r="M78" s="325">
        <v>7590359</v>
      </c>
      <c r="N78" s="327">
        <v>6524556</v>
      </c>
      <c r="O78" s="452">
        <f>SUM(I78:N78)</f>
        <v>42475280</v>
      </c>
      <c r="P78" s="456">
        <f>H78+O78</f>
        <v>52492419</v>
      </c>
      <c r="Q78" s="299"/>
    </row>
    <row r="79" spans="3:17" ht="17.25" customHeight="1">
      <c r="C79" s="320"/>
      <c r="D79" s="323"/>
      <c r="E79" s="324" t="s">
        <v>834</v>
      </c>
      <c r="F79" s="325">
        <v>12732700</v>
      </c>
      <c r="G79" s="327">
        <v>14354100</v>
      </c>
      <c r="H79" s="454">
        <f>SUM(F79:G79)</f>
        <v>27086800</v>
      </c>
      <c r="I79" s="326">
        <v>0</v>
      </c>
      <c r="J79" s="364">
        <v>41348200</v>
      </c>
      <c r="K79" s="325">
        <v>45515700</v>
      </c>
      <c r="L79" s="325">
        <v>48739150</v>
      </c>
      <c r="M79" s="325">
        <v>32769200</v>
      </c>
      <c r="N79" s="327">
        <v>43559300</v>
      </c>
      <c r="O79" s="452">
        <f>SUM(I79:N79)</f>
        <v>211931550</v>
      </c>
      <c r="P79" s="456">
        <f>H79+O79</f>
        <v>239018350</v>
      </c>
      <c r="Q79" s="299"/>
    </row>
    <row r="80" spans="3:17" ht="17.25" customHeight="1">
      <c r="C80" s="320"/>
      <c r="D80" s="321" t="s">
        <v>835</v>
      </c>
      <c r="E80" s="328"/>
      <c r="F80" s="452">
        <f aca="true" t="shared" si="22" ref="F80:P80">SUM(F81:F82)</f>
        <v>223243387</v>
      </c>
      <c r="G80" s="453">
        <f t="shared" si="22"/>
        <v>406753013</v>
      </c>
      <c r="H80" s="454">
        <f t="shared" si="22"/>
        <v>629996400</v>
      </c>
      <c r="I80" s="455">
        <f t="shared" si="22"/>
        <v>0</v>
      </c>
      <c r="J80" s="475">
        <f t="shared" si="22"/>
        <v>806016050</v>
      </c>
      <c r="K80" s="452">
        <f t="shared" si="22"/>
        <v>820831630</v>
      </c>
      <c r="L80" s="452">
        <f t="shared" si="22"/>
        <v>720704878</v>
      </c>
      <c r="M80" s="452">
        <f t="shared" si="22"/>
        <v>429817309</v>
      </c>
      <c r="N80" s="453">
        <f t="shared" si="22"/>
        <v>265388716</v>
      </c>
      <c r="O80" s="452">
        <f t="shared" si="22"/>
        <v>3042758583</v>
      </c>
      <c r="P80" s="456">
        <f t="shared" si="22"/>
        <v>3672754983</v>
      </c>
      <c r="Q80" s="299"/>
    </row>
    <row r="81" spans="3:17" ht="17.25" customHeight="1">
      <c r="C81" s="320"/>
      <c r="D81" s="323"/>
      <c r="E81" s="329" t="s">
        <v>836</v>
      </c>
      <c r="F81" s="325">
        <v>180769683</v>
      </c>
      <c r="G81" s="327">
        <v>316473413</v>
      </c>
      <c r="H81" s="454">
        <f>SUM(F81:G81)</f>
        <v>497243096</v>
      </c>
      <c r="I81" s="326">
        <v>0</v>
      </c>
      <c r="J81" s="364">
        <v>679025866</v>
      </c>
      <c r="K81" s="325">
        <v>658221227</v>
      </c>
      <c r="L81" s="325">
        <v>582929106</v>
      </c>
      <c r="M81" s="325">
        <v>356079073</v>
      </c>
      <c r="N81" s="327">
        <v>239864757</v>
      </c>
      <c r="O81" s="452">
        <f>SUM(I81:N81)</f>
        <v>2516120029</v>
      </c>
      <c r="P81" s="456">
        <f>H81+O81</f>
        <v>3013363125</v>
      </c>
      <c r="Q81" s="299"/>
    </row>
    <row r="82" spans="3:17" ht="17.25" customHeight="1">
      <c r="C82" s="320"/>
      <c r="D82" s="323"/>
      <c r="E82" s="329" t="s">
        <v>837</v>
      </c>
      <c r="F82" s="325">
        <v>42473704</v>
      </c>
      <c r="G82" s="327">
        <v>90279600</v>
      </c>
      <c r="H82" s="454">
        <f>SUM(F82:G82)</f>
        <v>132753304</v>
      </c>
      <c r="I82" s="326">
        <v>0</v>
      </c>
      <c r="J82" s="364">
        <v>126990184</v>
      </c>
      <c r="K82" s="325">
        <v>162610403</v>
      </c>
      <c r="L82" s="325">
        <v>137775772</v>
      </c>
      <c r="M82" s="325">
        <v>73738236</v>
      </c>
      <c r="N82" s="327">
        <v>25523959</v>
      </c>
      <c r="O82" s="452">
        <f>SUM(I82:N82)</f>
        <v>526638554</v>
      </c>
      <c r="P82" s="456">
        <f>H82+O82</f>
        <v>659391858</v>
      </c>
      <c r="Q82" s="299"/>
    </row>
    <row r="83" spans="3:17" ht="17.25" customHeight="1">
      <c r="C83" s="320"/>
      <c r="D83" s="321" t="s">
        <v>820</v>
      </c>
      <c r="E83" s="322"/>
      <c r="F83" s="452">
        <f aca="true" t="shared" si="23" ref="F83:P83">SUM(F84:F86)</f>
        <v>1438972</v>
      </c>
      <c r="G83" s="453">
        <f t="shared" si="23"/>
        <v>12361268</v>
      </c>
      <c r="H83" s="454">
        <f t="shared" si="23"/>
        <v>13800240</v>
      </c>
      <c r="I83" s="455">
        <f t="shared" si="23"/>
        <v>0</v>
      </c>
      <c r="J83" s="475">
        <f t="shared" si="23"/>
        <v>84098565</v>
      </c>
      <c r="K83" s="452">
        <f t="shared" si="23"/>
        <v>147105484</v>
      </c>
      <c r="L83" s="452">
        <f t="shared" si="23"/>
        <v>192432788</v>
      </c>
      <c r="M83" s="452">
        <f t="shared" si="23"/>
        <v>158890197</v>
      </c>
      <c r="N83" s="453">
        <f t="shared" si="23"/>
        <v>140951932</v>
      </c>
      <c r="O83" s="452">
        <f t="shared" si="23"/>
        <v>723478966</v>
      </c>
      <c r="P83" s="456">
        <f t="shared" si="23"/>
        <v>737279206</v>
      </c>
      <c r="Q83" s="299"/>
    </row>
    <row r="84" spans="3:17" ht="17.25" customHeight="1">
      <c r="C84" s="320"/>
      <c r="D84" s="323"/>
      <c r="E84" s="324" t="s">
        <v>838</v>
      </c>
      <c r="F84" s="325">
        <v>1286698</v>
      </c>
      <c r="G84" s="327">
        <v>10396001</v>
      </c>
      <c r="H84" s="454">
        <f>SUM(F84:G84)</f>
        <v>11682699</v>
      </c>
      <c r="I84" s="326">
        <v>0</v>
      </c>
      <c r="J84" s="364">
        <v>72834772</v>
      </c>
      <c r="K84" s="325">
        <v>121169168</v>
      </c>
      <c r="L84" s="325">
        <v>163453654</v>
      </c>
      <c r="M84" s="325">
        <v>138290384</v>
      </c>
      <c r="N84" s="327">
        <v>113461636</v>
      </c>
      <c r="O84" s="452">
        <f>SUM(I84:N84)</f>
        <v>609209614</v>
      </c>
      <c r="P84" s="456">
        <f>H84+O84</f>
        <v>620892313</v>
      </c>
      <c r="Q84" s="299"/>
    </row>
    <row r="85" spans="3:17" ht="24.75" customHeight="1">
      <c r="C85" s="320"/>
      <c r="D85" s="323"/>
      <c r="E85" s="330" t="s">
        <v>839</v>
      </c>
      <c r="F85" s="325">
        <v>152274</v>
      </c>
      <c r="G85" s="327">
        <v>1965267</v>
      </c>
      <c r="H85" s="454">
        <f>SUM(F85:G85)</f>
        <v>2117541</v>
      </c>
      <c r="I85" s="326">
        <v>0</v>
      </c>
      <c r="J85" s="364">
        <v>11263793</v>
      </c>
      <c r="K85" s="325">
        <v>25936316</v>
      </c>
      <c r="L85" s="325">
        <v>28979134</v>
      </c>
      <c r="M85" s="325">
        <v>20599813</v>
      </c>
      <c r="N85" s="327">
        <v>27490296</v>
      </c>
      <c r="O85" s="452">
        <f>SUM(I85:N85)</f>
        <v>114269352</v>
      </c>
      <c r="P85" s="456">
        <f>H85+O85</f>
        <v>116386893</v>
      </c>
      <c r="Q85" s="299"/>
    </row>
    <row r="86" spans="3:17" ht="24.75" customHeight="1">
      <c r="C86" s="320"/>
      <c r="D86" s="329"/>
      <c r="E86" s="330" t="s">
        <v>840</v>
      </c>
      <c r="F86" s="325">
        <v>0</v>
      </c>
      <c r="G86" s="327">
        <v>0</v>
      </c>
      <c r="H86" s="454">
        <f>SUM(F86:G86)</f>
        <v>0</v>
      </c>
      <c r="I86" s="326">
        <v>0</v>
      </c>
      <c r="J86" s="364">
        <v>0</v>
      </c>
      <c r="K86" s="325">
        <v>0</v>
      </c>
      <c r="L86" s="325">
        <v>0</v>
      </c>
      <c r="M86" s="325">
        <v>0</v>
      </c>
      <c r="N86" s="327">
        <v>0</v>
      </c>
      <c r="O86" s="452">
        <f>SUM(I86:N86)</f>
        <v>0</v>
      </c>
      <c r="P86" s="456">
        <f>H86+O86</f>
        <v>0</v>
      </c>
      <c r="Q86" s="299"/>
    </row>
    <row r="87" spans="3:17" ht="17.25" customHeight="1">
      <c r="C87" s="320"/>
      <c r="D87" s="321" t="s">
        <v>66</v>
      </c>
      <c r="E87" s="322"/>
      <c r="F87" s="452">
        <f aca="true" t="shared" si="24" ref="F87:P87">SUM(F88:F90)</f>
        <v>108421314</v>
      </c>
      <c r="G87" s="453">
        <f t="shared" si="24"/>
        <v>105932589</v>
      </c>
      <c r="H87" s="454">
        <f t="shared" si="24"/>
        <v>214353903</v>
      </c>
      <c r="I87" s="455">
        <f t="shared" si="24"/>
        <v>0</v>
      </c>
      <c r="J87" s="453">
        <f t="shared" si="24"/>
        <v>174067526</v>
      </c>
      <c r="K87" s="452">
        <f t="shared" si="24"/>
        <v>187392732</v>
      </c>
      <c r="L87" s="452">
        <f t="shared" si="24"/>
        <v>183575414</v>
      </c>
      <c r="M87" s="452">
        <f t="shared" si="24"/>
        <v>136959596</v>
      </c>
      <c r="N87" s="453">
        <f t="shared" si="24"/>
        <v>158384410</v>
      </c>
      <c r="O87" s="452">
        <f t="shared" si="24"/>
        <v>840379678</v>
      </c>
      <c r="P87" s="456">
        <f t="shared" si="24"/>
        <v>1054733581</v>
      </c>
      <c r="Q87" s="299"/>
    </row>
    <row r="88" spans="3:17" ht="17.25" customHeight="1">
      <c r="C88" s="320"/>
      <c r="D88" s="323"/>
      <c r="E88" s="331" t="s">
        <v>1344</v>
      </c>
      <c r="F88" s="325">
        <v>46210070</v>
      </c>
      <c r="G88" s="327">
        <v>66877940</v>
      </c>
      <c r="H88" s="454">
        <f>SUM(F88:G88)</f>
        <v>113088010</v>
      </c>
      <c r="I88" s="326">
        <v>0</v>
      </c>
      <c r="J88" s="327">
        <v>128359780</v>
      </c>
      <c r="K88" s="325">
        <v>155026820</v>
      </c>
      <c r="L88" s="325">
        <v>156345610</v>
      </c>
      <c r="M88" s="325">
        <v>121155910</v>
      </c>
      <c r="N88" s="327">
        <v>150151110</v>
      </c>
      <c r="O88" s="452">
        <f>SUM(I88:N88)</f>
        <v>711039230</v>
      </c>
      <c r="P88" s="456">
        <f>H88+O88</f>
        <v>824127240</v>
      </c>
      <c r="Q88" s="299"/>
    </row>
    <row r="89" spans="3:17" ht="17.25" customHeight="1">
      <c r="C89" s="320"/>
      <c r="D89" s="332"/>
      <c r="E89" s="329" t="s">
        <v>1345</v>
      </c>
      <c r="F89" s="325">
        <v>10112373</v>
      </c>
      <c r="G89" s="327">
        <v>7627307</v>
      </c>
      <c r="H89" s="454">
        <f>SUM(F89:G89)</f>
        <v>17739680</v>
      </c>
      <c r="I89" s="326">
        <v>0</v>
      </c>
      <c r="J89" s="327">
        <v>11937391</v>
      </c>
      <c r="K89" s="325">
        <v>10348465</v>
      </c>
      <c r="L89" s="325">
        <v>10235319</v>
      </c>
      <c r="M89" s="325">
        <v>6712795</v>
      </c>
      <c r="N89" s="327">
        <v>3206843</v>
      </c>
      <c r="O89" s="452">
        <f>SUM(I89:N89)</f>
        <v>42440813</v>
      </c>
      <c r="P89" s="456">
        <f>H89+O89</f>
        <v>60180493</v>
      </c>
      <c r="Q89" s="299"/>
    </row>
    <row r="90" spans="3:17" ht="17.25" customHeight="1">
      <c r="C90" s="320"/>
      <c r="D90" s="333"/>
      <c r="E90" s="324" t="s">
        <v>1346</v>
      </c>
      <c r="F90" s="325">
        <v>52098871</v>
      </c>
      <c r="G90" s="327">
        <v>31427342</v>
      </c>
      <c r="H90" s="454">
        <f>SUM(F90:G90)</f>
        <v>83526213</v>
      </c>
      <c r="I90" s="326">
        <v>0</v>
      </c>
      <c r="J90" s="327">
        <v>33770355</v>
      </c>
      <c r="K90" s="325">
        <v>22017447</v>
      </c>
      <c r="L90" s="325">
        <v>16994485</v>
      </c>
      <c r="M90" s="325">
        <v>9090891</v>
      </c>
      <c r="N90" s="327">
        <v>5026457</v>
      </c>
      <c r="O90" s="452">
        <f>SUM(I90:N90)</f>
        <v>86899635</v>
      </c>
      <c r="P90" s="456">
        <f>H90+O90</f>
        <v>170425848</v>
      </c>
      <c r="Q90" s="299"/>
    </row>
    <row r="91" spans="3:17" ht="17.25" customHeight="1">
      <c r="C91" s="320"/>
      <c r="D91" s="323" t="s">
        <v>297</v>
      </c>
      <c r="E91" s="334"/>
      <c r="F91" s="325">
        <v>61464577</v>
      </c>
      <c r="G91" s="327">
        <v>111671806</v>
      </c>
      <c r="H91" s="454">
        <f>SUM(F91:G91)</f>
        <v>173136383</v>
      </c>
      <c r="I91" s="326">
        <v>0</v>
      </c>
      <c r="J91" s="327">
        <v>292902412</v>
      </c>
      <c r="K91" s="325">
        <v>282577468</v>
      </c>
      <c r="L91" s="325">
        <v>319967336</v>
      </c>
      <c r="M91" s="325">
        <v>231523370</v>
      </c>
      <c r="N91" s="327">
        <v>275592256</v>
      </c>
      <c r="O91" s="452">
        <f>SUM(I91:N91)</f>
        <v>1402562842</v>
      </c>
      <c r="P91" s="456">
        <f>H91+O91</f>
        <v>1575699225</v>
      </c>
      <c r="Q91" s="299"/>
    </row>
    <row r="92" spans="3:17" ht="17.25" customHeight="1">
      <c r="C92" s="335"/>
      <c r="D92" s="336" t="s">
        <v>310</v>
      </c>
      <c r="E92" s="337"/>
      <c r="F92" s="338">
        <v>114440632</v>
      </c>
      <c r="G92" s="340">
        <v>80872296</v>
      </c>
      <c r="H92" s="462">
        <f>SUM(F92:G92)</f>
        <v>195312928</v>
      </c>
      <c r="I92" s="339">
        <v>0</v>
      </c>
      <c r="J92" s="340">
        <v>312661892</v>
      </c>
      <c r="K92" s="338">
        <v>229025853</v>
      </c>
      <c r="L92" s="338">
        <v>206392481</v>
      </c>
      <c r="M92" s="338">
        <v>120560541</v>
      </c>
      <c r="N92" s="340">
        <v>115389696</v>
      </c>
      <c r="O92" s="462">
        <f>SUM(I92:N92)</f>
        <v>984030463</v>
      </c>
      <c r="P92" s="466">
        <f>H92+O92</f>
        <v>1179343391</v>
      </c>
      <c r="Q92" s="299"/>
    </row>
    <row r="93" spans="3:17" ht="17.25" customHeight="1">
      <c r="C93" s="318" t="s">
        <v>299</v>
      </c>
      <c r="D93" s="341"/>
      <c r="E93" s="342"/>
      <c r="F93" s="447">
        <f aca="true" t="shared" si="25" ref="F93:P93">SUM(F94:F99)</f>
        <v>2388214</v>
      </c>
      <c r="G93" s="448">
        <f t="shared" si="25"/>
        <v>24026779</v>
      </c>
      <c r="H93" s="449">
        <f t="shared" si="25"/>
        <v>26414993</v>
      </c>
      <c r="I93" s="450">
        <f t="shared" si="25"/>
        <v>0</v>
      </c>
      <c r="J93" s="474">
        <f t="shared" si="25"/>
        <v>296098756</v>
      </c>
      <c r="K93" s="447">
        <f t="shared" si="25"/>
        <v>334535960</v>
      </c>
      <c r="L93" s="447">
        <f t="shared" si="25"/>
        <v>426306362</v>
      </c>
      <c r="M93" s="447">
        <f t="shared" si="25"/>
        <v>253263054</v>
      </c>
      <c r="N93" s="448">
        <f t="shared" si="25"/>
        <v>184827272</v>
      </c>
      <c r="O93" s="447">
        <f t="shared" si="25"/>
        <v>1495031404</v>
      </c>
      <c r="P93" s="451">
        <f t="shared" si="25"/>
        <v>1521446397</v>
      </c>
      <c r="Q93" s="299"/>
    </row>
    <row r="94" spans="3:17" ht="17.25" customHeight="1">
      <c r="C94" s="320"/>
      <c r="D94" s="324" t="s">
        <v>300</v>
      </c>
      <c r="E94" s="328"/>
      <c r="F94" s="343"/>
      <c r="G94" s="344"/>
      <c r="H94" s="463"/>
      <c r="I94" s="345"/>
      <c r="J94" s="364">
        <v>0</v>
      </c>
      <c r="K94" s="325">
        <v>0</v>
      </c>
      <c r="L94" s="325">
        <v>0</v>
      </c>
      <c r="M94" s="325">
        <v>0</v>
      </c>
      <c r="N94" s="327">
        <v>0</v>
      </c>
      <c r="O94" s="452">
        <f aca="true" t="shared" si="26" ref="O94:O99">SUM(I94:N94)</f>
        <v>0</v>
      </c>
      <c r="P94" s="456">
        <f aca="true" t="shared" si="27" ref="P94:P99">H94+O94</f>
        <v>0</v>
      </c>
      <c r="Q94" s="299"/>
    </row>
    <row r="95" spans="3:17" ht="17.25" customHeight="1">
      <c r="C95" s="320"/>
      <c r="D95" s="324" t="s">
        <v>301</v>
      </c>
      <c r="E95" s="328"/>
      <c r="F95" s="325">
        <v>108600</v>
      </c>
      <c r="G95" s="327">
        <v>543943</v>
      </c>
      <c r="H95" s="454">
        <f>SUM(F95:G95)</f>
        <v>652543</v>
      </c>
      <c r="I95" s="326">
        <v>0</v>
      </c>
      <c r="J95" s="364">
        <v>26021115</v>
      </c>
      <c r="K95" s="325">
        <v>29024646</v>
      </c>
      <c r="L95" s="325">
        <v>43327594</v>
      </c>
      <c r="M95" s="325">
        <v>27333511</v>
      </c>
      <c r="N95" s="327">
        <v>34549193</v>
      </c>
      <c r="O95" s="452">
        <f t="shared" si="26"/>
        <v>160256059</v>
      </c>
      <c r="P95" s="456">
        <f t="shared" si="27"/>
        <v>160908602</v>
      </c>
      <c r="Q95" s="299"/>
    </row>
    <row r="96" spans="3:17" ht="17.25" customHeight="1">
      <c r="C96" s="320"/>
      <c r="D96" s="324" t="s">
        <v>302</v>
      </c>
      <c r="E96" s="328"/>
      <c r="F96" s="325">
        <v>2279614</v>
      </c>
      <c r="G96" s="327">
        <v>4210795</v>
      </c>
      <c r="H96" s="454">
        <f>SUM(F96:G96)</f>
        <v>6490409</v>
      </c>
      <c r="I96" s="326">
        <v>0</v>
      </c>
      <c r="J96" s="364">
        <v>35461322</v>
      </c>
      <c r="K96" s="325">
        <v>64977133</v>
      </c>
      <c r="L96" s="325">
        <v>70677705</v>
      </c>
      <c r="M96" s="325">
        <v>46249763</v>
      </c>
      <c r="N96" s="327">
        <v>29648739</v>
      </c>
      <c r="O96" s="452">
        <f t="shared" si="26"/>
        <v>247014662</v>
      </c>
      <c r="P96" s="456">
        <f t="shared" si="27"/>
        <v>253505071</v>
      </c>
      <c r="Q96" s="299"/>
    </row>
    <row r="97" spans="3:17" ht="17.25" customHeight="1">
      <c r="C97" s="320"/>
      <c r="D97" s="324" t="s">
        <v>303</v>
      </c>
      <c r="E97" s="328"/>
      <c r="F97" s="346"/>
      <c r="G97" s="327">
        <v>19272041</v>
      </c>
      <c r="H97" s="454">
        <f>SUM(F97:G97)</f>
        <v>19272041</v>
      </c>
      <c r="I97" s="345"/>
      <c r="J97" s="364">
        <v>234332226</v>
      </c>
      <c r="K97" s="325">
        <v>240275649</v>
      </c>
      <c r="L97" s="325">
        <v>310768992</v>
      </c>
      <c r="M97" s="325">
        <v>177517337</v>
      </c>
      <c r="N97" s="327">
        <v>119375301</v>
      </c>
      <c r="O97" s="452">
        <f t="shared" si="26"/>
        <v>1082269505</v>
      </c>
      <c r="P97" s="456">
        <f t="shared" si="27"/>
        <v>1101541546</v>
      </c>
      <c r="Q97" s="299"/>
    </row>
    <row r="98" spans="3:17" ht="17.25" customHeight="1">
      <c r="C98" s="320"/>
      <c r="D98" s="324" t="s">
        <v>304</v>
      </c>
      <c r="E98" s="328"/>
      <c r="F98" s="348"/>
      <c r="G98" s="346"/>
      <c r="H98" s="464"/>
      <c r="I98" s="349"/>
      <c r="J98" s="364">
        <v>0</v>
      </c>
      <c r="K98" s="325">
        <v>0</v>
      </c>
      <c r="L98" s="325">
        <v>0</v>
      </c>
      <c r="M98" s="325">
        <v>0</v>
      </c>
      <c r="N98" s="327">
        <v>0</v>
      </c>
      <c r="O98" s="452">
        <f t="shared" si="26"/>
        <v>0</v>
      </c>
      <c r="P98" s="456">
        <f t="shared" si="27"/>
        <v>0</v>
      </c>
      <c r="Q98" s="299"/>
    </row>
    <row r="99" spans="3:17" ht="24.75" customHeight="1">
      <c r="C99" s="350"/>
      <c r="D99" s="1677" t="s">
        <v>250</v>
      </c>
      <c r="E99" s="1678"/>
      <c r="F99" s="338">
        <v>0</v>
      </c>
      <c r="G99" s="340">
        <v>0</v>
      </c>
      <c r="H99" s="454">
        <f>SUM(F99:G99)</f>
        <v>0</v>
      </c>
      <c r="I99" s="351"/>
      <c r="J99" s="365">
        <v>284093</v>
      </c>
      <c r="K99" s="338">
        <v>258532</v>
      </c>
      <c r="L99" s="338">
        <v>1532071</v>
      </c>
      <c r="M99" s="338">
        <v>2162443</v>
      </c>
      <c r="N99" s="340">
        <v>1254039</v>
      </c>
      <c r="O99" s="467">
        <f t="shared" si="26"/>
        <v>5491178</v>
      </c>
      <c r="P99" s="466">
        <f t="shared" si="27"/>
        <v>5491178</v>
      </c>
      <c r="Q99" s="299"/>
    </row>
    <row r="100" spans="3:17" ht="17.25" customHeight="1">
      <c r="C100" s="320" t="s">
        <v>305</v>
      </c>
      <c r="D100" s="322"/>
      <c r="E100" s="322"/>
      <c r="F100" s="448">
        <f>SUM(F101:F103)</f>
        <v>0</v>
      </c>
      <c r="G100" s="448">
        <f>SUM(G101:G103)</f>
        <v>0</v>
      </c>
      <c r="H100" s="449">
        <f>SUM(H101:H103)</f>
        <v>0</v>
      </c>
      <c r="I100" s="457"/>
      <c r="J100" s="474">
        <f aca="true" t="shared" si="28" ref="J100:P100">SUM(J101:J103)</f>
        <v>603137722</v>
      </c>
      <c r="K100" s="447">
        <f t="shared" si="28"/>
        <v>1044595340</v>
      </c>
      <c r="L100" s="447">
        <f t="shared" si="28"/>
        <v>1958518868</v>
      </c>
      <c r="M100" s="447">
        <f t="shared" si="28"/>
        <v>1927729639</v>
      </c>
      <c r="N100" s="448">
        <f t="shared" si="28"/>
        <v>2683988886</v>
      </c>
      <c r="O100" s="447">
        <f t="shared" si="28"/>
        <v>8217970455</v>
      </c>
      <c r="P100" s="451">
        <f t="shared" si="28"/>
        <v>8217970455</v>
      </c>
      <c r="Q100" s="299"/>
    </row>
    <row r="101" spans="3:17" ht="17.25" customHeight="1">
      <c r="C101" s="320"/>
      <c r="D101" s="331" t="s">
        <v>702</v>
      </c>
      <c r="E101" s="331"/>
      <c r="F101" s="327">
        <v>0</v>
      </c>
      <c r="G101" s="327">
        <v>0</v>
      </c>
      <c r="H101" s="454">
        <f>SUM(F101:G101)</f>
        <v>0</v>
      </c>
      <c r="I101" s="352"/>
      <c r="J101" s="364">
        <v>121408296</v>
      </c>
      <c r="K101" s="325">
        <v>429996745</v>
      </c>
      <c r="L101" s="325">
        <v>964761519</v>
      </c>
      <c r="M101" s="325">
        <v>1063981965</v>
      </c>
      <c r="N101" s="327">
        <v>1524626139</v>
      </c>
      <c r="O101" s="452">
        <f>SUM(I101:N101)</f>
        <v>4104774664</v>
      </c>
      <c r="P101" s="456">
        <f>H101+O101</f>
        <v>4104774664</v>
      </c>
      <c r="Q101" s="299"/>
    </row>
    <row r="102" spans="3:17" ht="17.25" customHeight="1">
      <c r="C102" s="320"/>
      <c r="D102" s="331" t="s">
        <v>703</v>
      </c>
      <c r="E102" s="331"/>
      <c r="F102" s="325">
        <v>0</v>
      </c>
      <c r="G102" s="327">
        <v>0</v>
      </c>
      <c r="H102" s="454">
        <f>SUM(F102:G102)</f>
        <v>0</v>
      </c>
      <c r="I102" s="353"/>
      <c r="J102" s="364">
        <v>473898938</v>
      </c>
      <c r="K102" s="325">
        <v>604251135</v>
      </c>
      <c r="L102" s="325">
        <v>948940850</v>
      </c>
      <c r="M102" s="325">
        <v>737711575</v>
      </c>
      <c r="N102" s="327">
        <v>592161683</v>
      </c>
      <c r="O102" s="452">
        <f>SUM(I102:N102)</f>
        <v>3356964181</v>
      </c>
      <c r="P102" s="456">
        <f>H102+O102</f>
        <v>3356964181</v>
      </c>
      <c r="Q102" s="299"/>
    </row>
    <row r="103" spans="3:17" ht="17.25" customHeight="1">
      <c r="C103" s="320"/>
      <c r="D103" s="354" t="s">
        <v>704</v>
      </c>
      <c r="E103" s="354"/>
      <c r="F103" s="355">
        <v>0</v>
      </c>
      <c r="G103" s="363">
        <v>0</v>
      </c>
      <c r="H103" s="465">
        <f>SUM(F103:G103)</f>
        <v>0</v>
      </c>
      <c r="I103" s="356"/>
      <c r="J103" s="366">
        <v>7830488</v>
      </c>
      <c r="K103" s="358">
        <v>10347460</v>
      </c>
      <c r="L103" s="358">
        <v>44816499</v>
      </c>
      <c r="M103" s="358">
        <v>126036099</v>
      </c>
      <c r="N103" s="357">
        <v>567201064</v>
      </c>
      <c r="O103" s="468">
        <f>SUM(I103:N103)</f>
        <v>756231610</v>
      </c>
      <c r="P103" s="469">
        <f>H103+O103</f>
        <v>756231610</v>
      </c>
      <c r="Q103" s="299"/>
    </row>
    <row r="104" spans="3:17" ht="17.25" customHeight="1" thickBot="1">
      <c r="C104" s="400" t="s">
        <v>306</v>
      </c>
      <c r="D104" s="401"/>
      <c r="E104" s="401"/>
      <c r="F104" s="458">
        <f aca="true" t="shared" si="29" ref="F104:P104">F73+F93+F100</f>
        <v>881929742</v>
      </c>
      <c r="G104" s="459">
        <f t="shared" si="29"/>
        <v>1120980822</v>
      </c>
      <c r="H104" s="460">
        <f t="shared" si="29"/>
        <v>2002910564</v>
      </c>
      <c r="I104" s="461">
        <f t="shared" si="29"/>
        <v>0</v>
      </c>
      <c r="J104" s="476">
        <f t="shared" si="29"/>
        <v>3482820976</v>
      </c>
      <c r="K104" s="458">
        <f t="shared" si="29"/>
        <v>3926786513</v>
      </c>
      <c r="L104" s="458">
        <f t="shared" si="29"/>
        <v>4992934396</v>
      </c>
      <c r="M104" s="458">
        <f t="shared" si="29"/>
        <v>4057945332</v>
      </c>
      <c r="N104" s="459">
        <f t="shared" si="29"/>
        <v>4986253084</v>
      </c>
      <c r="O104" s="458">
        <f t="shared" si="29"/>
        <v>21446740301</v>
      </c>
      <c r="P104" s="470">
        <f t="shared" si="29"/>
        <v>23449650865</v>
      </c>
      <c r="Q104" s="299"/>
    </row>
    <row r="105" spans="3:16" ht="17.25" customHeight="1">
      <c r="C105" s="374" t="s">
        <v>318</v>
      </c>
      <c r="D105" s="369"/>
      <c r="E105" s="369"/>
      <c r="F105" s="369"/>
      <c r="G105" s="369"/>
      <c r="H105" s="369"/>
      <c r="I105" s="369"/>
      <c r="J105" s="369"/>
      <c r="K105" s="369"/>
      <c r="L105" s="369"/>
      <c r="M105" s="369"/>
      <c r="N105" s="369"/>
      <c r="O105" s="369"/>
      <c r="P105" s="370"/>
    </row>
    <row r="106" spans="3:17" ht="17.25" customHeight="1">
      <c r="C106" s="318" t="s">
        <v>828</v>
      </c>
      <c r="D106" s="319"/>
      <c r="E106" s="319"/>
      <c r="F106" s="447">
        <f aca="true" t="shared" si="30" ref="F106:P106">F107+F113+F116+F120+F124+F125</f>
        <v>803013874</v>
      </c>
      <c r="G106" s="448">
        <f t="shared" si="30"/>
        <v>995336486</v>
      </c>
      <c r="H106" s="449">
        <f t="shared" si="30"/>
        <v>1798350360</v>
      </c>
      <c r="I106" s="450">
        <f t="shared" si="30"/>
        <v>0</v>
      </c>
      <c r="J106" s="474">
        <f t="shared" si="30"/>
        <v>2356473335</v>
      </c>
      <c r="K106" s="447">
        <f t="shared" si="30"/>
        <v>2315808162</v>
      </c>
      <c r="L106" s="447">
        <f t="shared" si="30"/>
        <v>2367837855</v>
      </c>
      <c r="M106" s="447">
        <f t="shared" si="30"/>
        <v>1701256663</v>
      </c>
      <c r="N106" s="448">
        <f t="shared" si="30"/>
        <v>1917252874</v>
      </c>
      <c r="O106" s="447">
        <f t="shared" si="30"/>
        <v>10658628889</v>
      </c>
      <c r="P106" s="451">
        <f t="shared" si="30"/>
        <v>12456979249</v>
      </c>
      <c r="Q106" s="299"/>
    </row>
    <row r="107" spans="3:17" ht="17.25" customHeight="1">
      <c r="C107" s="320"/>
      <c r="D107" s="321" t="s">
        <v>829</v>
      </c>
      <c r="E107" s="322"/>
      <c r="F107" s="452">
        <f aca="true" t="shared" si="31" ref="F107:P107">SUM(F108:F112)</f>
        <v>333471157</v>
      </c>
      <c r="G107" s="453">
        <f t="shared" si="31"/>
        <v>341421469</v>
      </c>
      <c r="H107" s="454">
        <f t="shared" si="31"/>
        <v>674892626</v>
      </c>
      <c r="I107" s="455">
        <f t="shared" si="31"/>
        <v>0</v>
      </c>
      <c r="J107" s="475">
        <f t="shared" si="31"/>
        <v>822442154</v>
      </c>
      <c r="K107" s="452">
        <f t="shared" si="31"/>
        <v>792623887</v>
      </c>
      <c r="L107" s="452">
        <f t="shared" si="31"/>
        <v>886524846</v>
      </c>
      <c r="M107" s="452">
        <f t="shared" si="31"/>
        <v>719277890</v>
      </c>
      <c r="N107" s="453">
        <f t="shared" si="31"/>
        <v>1045551953</v>
      </c>
      <c r="O107" s="452">
        <f t="shared" si="31"/>
        <v>4266420730</v>
      </c>
      <c r="P107" s="456">
        <f t="shared" si="31"/>
        <v>4941313356</v>
      </c>
      <c r="Q107" s="299"/>
    </row>
    <row r="108" spans="3:17" ht="17.25" customHeight="1">
      <c r="C108" s="320"/>
      <c r="D108" s="323"/>
      <c r="E108" s="324" t="s">
        <v>830</v>
      </c>
      <c r="F108" s="325">
        <v>293953857</v>
      </c>
      <c r="G108" s="327">
        <v>249655155</v>
      </c>
      <c r="H108" s="454">
        <f>SUM(F108:G108)</f>
        <v>543609012</v>
      </c>
      <c r="I108" s="326">
        <v>0</v>
      </c>
      <c r="J108" s="364">
        <v>628779896</v>
      </c>
      <c r="K108" s="325">
        <v>589172096</v>
      </c>
      <c r="L108" s="325">
        <v>656199568</v>
      </c>
      <c r="M108" s="325">
        <v>522301343</v>
      </c>
      <c r="N108" s="327">
        <v>647896049</v>
      </c>
      <c r="O108" s="452">
        <f>SUM(I108:N108)</f>
        <v>3044348952</v>
      </c>
      <c r="P108" s="456">
        <f>H108+O108</f>
        <v>3587957964</v>
      </c>
      <c r="Q108" s="299"/>
    </row>
    <row r="109" spans="3:17" ht="17.25" customHeight="1">
      <c r="C109" s="320"/>
      <c r="D109" s="323"/>
      <c r="E109" s="324" t="s">
        <v>831</v>
      </c>
      <c r="F109" s="325">
        <v>189147</v>
      </c>
      <c r="G109" s="327">
        <v>87992</v>
      </c>
      <c r="H109" s="454">
        <f>SUM(F109:G109)</f>
        <v>277139</v>
      </c>
      <c r="I109" s="326">
        <v>0</v>
      </c>
      <c r="J109" s="364">
        <v>960278</v>
      </c>
      <c r="K109" s="325">
        <v>10665721</v>
      </c>
      <c r="L109" s="325">
        <v>19057036</v>
      </c>
      <c r="M109" s="325">
        <v>34092446</v>
      </c>
      <c r="N109" s="327">
        <v>125694235</v>
      </c>
      <c r="O109" s="452">
        <f>SUM(I109:N109)</f>
        <v>190469716</v>
      </c>
      <c r="P109" s="456">
        <f>H109+O109</f>
        <v>190746855</v>
      </c>
      <c r="Q109" s="299"/>
    </row>
    <row r="110" spans="3:17" ht="17.25" customHeight="1">
      <c r="C110" s="320"/>
      <c r="D110" s="323"/>
      <c r="E110" s="324" t="s">
        <v>832</v>
      </c>
      <c r="F110" s="325">
        <v>23484187</v>
      </c>
      <c r="G110" s="327">
        <v>74128908</v>
      </c>
      <c r="H110" s="454">
        <f>SUM(F110:G110)</f>
        <v>97613095</v>
      </c>
      <c r="I110" s="326">
        <v>0</v>
      </c>
      <c r="J110" s="364">
        <v>145274365</v>
      </c>
      <c r="K110" s="325">
        <v>141515388</v>
      </c>
      <c r="L110" s="325">
        <v>162402544</v>
      </c>
      <c r="M110" s="325">
        <v>126560601</v>
      </c>
      <c r="N110" s="327">
        <v>226886279</v>
      </c>
      <c r="O110" s="452">
        <f>SUM(I110:N110)</f>
        <v>802639177</v>
      </c>
      <c r="P110" s="456">
        <f>H110+O110</f>
        <v>900252272</v>
      </c>
      <c r="Q110" s="299"/>
    </row>
    <row r="111" spans="3:17" ht="17.25" customHeight="1">
      <c r="C111" s="320"/>
      <c r="D111" s="323"/>
      <c r="E111" s="324" t="s">
        <v>833</v>
      </c>
      <c r="F111" s="325">
        <v>4384536</v>
      </c>
      <c r="G111" s="327">
        <v>4630724</v>
      </c>
      <c r="H111" s="454">
        <f>SUM(F111:G111)</f>
        <v>9015260</v>
      </c>
      <c r="I111" s="326">
        <v>0</v>
      </c>
      <c r="J111" s="364">
        <v>10214235</v>
      </c>
      <c r="K111" s="325">
        <v>10306552</v>
      </c>
      <c r="L111" s="325">
        <v>5003163</v>
      </c>
      <c r="M111" s="325">
        <v>6831220</v>
      </c>
      <c r="N111" s="327">
        <v>5872020</v>
      </c>
      <c r="O111" s="452">
        <f>SUM(I111:N111)</f>
        <v>38227190</v>
      </c>
      <c r="P111" s="456">
        <f>H111+O111</f>
        <v>47242450</v>
      </c>
      <c r="Q111" s="299"/>
    </row>
    <row r="112" spans="3:17" ht="17.25" customHeight="1">
      <c r="C112" s="320"/>
      <c r="D112" s="323"/>
      <c r="E112" s="324" t="s">
        <v>834</v>
      </c>
      <c r="F112" s="325">
        <v>11459430</v>
      </c>
      <c r="G112" s="327">
        <v>12918690</v>
      </c>
      <c r="H112" s="454">
        <f>SUM(F112:G112)</f>
        <v>24378120</v>
      </c>
      <c r="I112" s="326">
        <v>0</v>
      </c>
      <c r="J112" s="364">
        <v>37213380</v>
      </c>
      <c r="K112" s="325">
        <v>40964130</v>
      </c>
      <c r="L112" s="325">
        <v>43862535</v>
      </c>
      <c r="M112" s="325">
        <v>29492280</v>
      </c>
      <c r="N112" s="327">
        <v>39203370</v>
      </c>
      <c r="O112" s="452">
        <f>SUM(I112:N112)</f>
        <v>190735695</v>
      </c>
      <c r="P112" s="456">
        <f>H112+O112</f>
        <v>215113815</v>
      </c>
      <c r="Q112" s="299"/>
    </row>
    <row r="113" spans="3:17" ht="17.25" customHeight="1">
      <c r="C113" s="320"/>
      <c r="D113" s="321" t="s">
        <v>835</v>
      </c>
      <c r="E113" s="328"/>
      <c r="F113" s="452">
        <f aca="true" t="shared" si="32" ref="F113:P113">SUM(F114:F115)</f>
        <v>200909766</v>
      </c>
      <c r="G113" s="453">
        <f t="shared" si="32"/>
        <v>366074142</v>
      </c>
      <c r="H113" s="454">
        <f t="shared" si="32"/>
        <v>566983908</v>
      </c>
      <c r="I113" s="455">
        <f t="shared" si="32"/>
        <v>0</v>
      </c>
      <c r="J113" s="475">
        <f t="shared" si="32"/>
        <v>725407609</v>
      </c>
      <c r="K113" s="452">
        <f t="shared" si="32"/>
        <v>738793679</v>
      </c>
      <c r="L113" s="452">
        <f t="shared" si="32"/>
        <v>648551208</v>
      </c>
      <c r="M113" s="452">
        <f t="shared" si="32"/>
        <v>386816044</v>
      </c>
      <c r="N113" s="453">
        <f t="shared" si="32"/>
        <v>238853646</v>
      </c>
      <c r="O113" s="452">
        <f t="shared" si="32"/>
        <v>2738422186</v>
      </c>
      <c r="P113" s="456">
        <f t="shared" si="32"/>
        <v>3305406094</v>
      </c>
      <c r="Q113" s="299"/>
    </row>
    <row r="114" spans="3:17" ht="17.25" customHeight="1">
      <c r="C114" s="320"/>
      <c r="D114" s="323"/>
      <c r="E114" s="329" t="s">
        <v>836</v>
      </c>
      <c r="F114" s="325">
        <v>162683995</v>
      </c>
      <c r="G114" s="327">
        <v>284823055</v>
      </c>
      <c r="H114" s="454">
        <f>SUM(F114:G114)</f>
        <v>447507050</v>
      </c>
      <c r="I114" s="326">
        <v>0</v>
      </c>
      <c r="J114" s="364">
        <v>611117686</v>
      </c>
      <c r="K114" s="325">
        <v>592409755</v>
      </c>
      <c r="L114" s="325">
        <v>524557192</v>
      </c>
      <c r="M114" s="325">
        <v>320451978</v>
      </c>
      <c r="N114" s="327">
        <v>215882230</v>
      </c>
      <c r="O114" s="452">
        <f>SUM(I114:N114)</f>
        <v>2264418841</v>
      </c>
      <c r="P114" s="456">
        <f>H114+O114</f>
        <v>2711925891</v>
      </c>
      <c r="Q114" s="299"/>
    </row>
    <row r="115" spans="3:17" ht="17.25" customHeight="1">
      <c r="C115" s="320"/>
      <c r="D115" s="323"/>
      <c r="E115" s="329" t="s">
        <v>837</v>
      </c>
      <c r="F115" s="325">
        <v>38225771</v>
      </c>
      <c r="G115" s="327">
        <v>81251087</v>
      </c>
      <c r="H115" s="454">
        <f>SUM(F115:G115)</f>
        <v>119476858</v>
      </c>
      <c r="I115" s="326">
        <v>0</v>
      </c>
      <c r="J115" s="364">
        <v>114289923</v>
      </c>
      <c r="K115" s="325">
        <v>146383924</v>
      </c>
      <c r="L115" s="325">
        <v>123994016</v>
      </c>
      <c r="M115" s="325">
        <v>66364066</v>
      </c>
      <c r="N115" s="327">
        <v>22971416</v>
      </c>
      <c r="O115" s="452">
        <f>SUM(I115:N115)</f>
        <v>474003345</v>
      </c>
      <c r="P115" s="456">
        <f>H115+O115</f>
        <v>593480203</v>
      </c>
      <c r="Q115" s="299"/>
    </row>
    <row r="116" spans="3:17" ht="17.25" customHeight="1">
      <c r="C116" s="320"/>
      <c r="D116" s="321" t="s">
        <v>820</v>
      </c>
      <c r="E116" s="322"/>
      <c r="F116" s="452">
        <f aca="true" t="shared" si="33" ref="F116:P116">SUM(F117:F119)</f>
        <v>1295045</v>
      </c>
      <c r="G116" s="453">
        <f t="shared" si="33"/>
        <v>11124963</v>
      </c>
      <c r="H116" s="454">
        <f t="shared" si="33"/>
        <v>12420008</v>
      </c>
      <c r="I116" s="455">
        <f t="shared" si="33"/>
        <v>0</v>
      </c>
      <c r="J116" s="475">
        <f t="shared" si="33"/>
        <v>75687963</v>
      </c>
      <c r="K116" s="452">
        <f t="shared" si="33"/>
        <v>132393865</v>
      </c>
      <c r="L116" s="452">
        <f t="shared" si="33"/>
        <v>173188379</v>
      </c>
      <c r="M116" s="452">
        <f t="shared" si="33"/>
        <v>143000454</v>
      </c>
      <c r="N116" s="453">
        <f t="shared" si="33"/>
        <v>126878534</v>
      </c>
      <c r="O116" s="452">
        <f t="shared" si="33"/>
        <v>651149195</v>
      </c>
      <c r="P116" s="456">
        <f t="shared" si="33"/>
        <v>663569203</v>
      </c>
      <c r="Q116" s="299"/>
    </row>
    <row r="117" spans="3:17" ht="17.25" customHeight="1">
      <c r="C117" s="320"/>
      <c r="D117" s="323"/>
      <c r="E117" s="324" t="s">
        <v>838</v>
      </c>
      <c r="F117" s="325">
        <v>1158001</v>
      </c>
      <c r="G117" s="327">
        <v>9356253</v>
      </c>
      <c r="H117" s="454">
        <f>SUM(F117:G117)</f>
        <v>10514254</v>
      </c>
      <c r="I117" s="326">
        <v>0</v>
      </c>
      <c r="J117" s="364">
        <v>65550636</v>
      </c>
      <c r="K117" s="325">
        <v>109051363</v>
      </c>
      <c r="L117" s="325">
        <v>147107319</v>
      </c>
      <c r="M117" s="325">
        <v>124460737</v>
      </c>
      <c r="N117" s="327">
        <v>102135256</v>
      </c>
      <c r="O117" s="452">
        <f>SUM(I117:N117)</f>
        <v>548305311</v>
      </c>
      <c r="P117" s="456">
        <f>H117+O117</f>
        <v>558819565</v>
      </c>
      <c r="Q117" s="299"/>
    </row>
    <row r="118" spans="3:17" ht="24.75" customHeight="1">
      <c r="C118" s="320"/>
      <c r="D118" s="323"/>
      <c r="E118" s="330" t="s">
        <v>839</v>
      </c>
      <c r="F118" s="325">
        <v>137044</v>
      </c>
      <c r="G118" s="327">
        <v>1768710</v>
      </c>
      <c r="H118" s="454">
        <f>SUM(F118:G118)</f>
        <v>1905754</v>
      </c>
      <c r="I118" s="326">
        <v>0</v>
      </c>
      <c r="J118" s="364">
        <v>10137327</v>
      </c>
      <c r="K118" s="325">
        <v>23342502</v>
      </c>
      <c r="L118" s="325">
        <v>26081060</v>
      </c>
      <c r="M118" s="325">
        <v>18539717</v>
      </c>
      <c r="N118" s="327">
        <v>24743278</v>
      </c>
      <c r="O118" s="452">
        <f>SUM(I118:N118)</f>
        <v>102843884</v>
      </c>
      <c r="P118" s="456">
        <f>H118+O118</f>
        <v>104749638</v>
      </c>
      <c r="Q118" s="299"/>
    </row>
    <row r="119" spans="3:17" ht="24.75" customHeight="1">
      <c r="C119" s="320"/>
      <c r="D119" s="329"/>
      <c r="E119" s="330" t="s">
        <v>840</v>
      </c>
      <c r="F119" s="325">
        <v>0</v>
      </c>
      <c r="G119" s="327">
        <v>0</v>
      </c>
      <c r="H119" s="454">
        <f>SUM(F119:G119)</f>
        <v>0</v>
      </c>
      <c r="I119" s="326">
        <v>0</v>
      </c>
      <c r="J119" s="364">
        <v>0</v>
      </c>
      <c r="K119" s="325">
        <v>0</v>
      </c>
      <c r="L119" s="325">
        <v>0</v>
      </c>
      <c r="M119" s="325">
        <v>0</v>
      </c>
      <c r="N119" s="327">
        <v>0</v>
      </c>
      <c r="O119" s="452">
        <f>SUM(I119:N119)</f>
        <v>0</v>
      </c>
      <c r="P119" s="456">
        <f>H119+O119</f>
        <v>0</v>
      </c>
      <c r="Q119" s="299"/>
    </row>
    <row r="120" spans="3:17" ht="17.25" customHeight="1">
      <c r="C120" s="320"/>
      <c r="D120" s="321" t="s">
        <v>66</v>
      </c>
      <c r="E120" s="322"/>
      <c r="F120" s="452">
        <f aca="true" t="shared" si="34" ref="F120:P120">SUM(F121:F123)</f>
        <v>97579561</v>
      </c>
      <c r="G120" s="453">
        <f t="shared" si="34"/>
        <v>95339297</v>
      </c>
      <c r="H120" s="454">
        <f t="shared" si="34"/>
        <v>192918858</v>
      </c>
      <c r="I120" s="455">
        <f t="shared" si="34"/>
        <v>0</v>
      </c>
      <c r="J120" s="453">
        <f t="shared" si="34"/>
        <v>156661969</v>
      </c>
      <c r="K120" s="452">
        <f t="shared" si="34"/>
        <v>168651813</v>
      </c>
      <c r="L120" s="452">
        <f t="shared" si="34"/>
        <v>165211048</v>
      </c>
      <c r="M120" s="452">
        <f t="shared" si="34"/>
        <v>123231219</v>
      </c>
      <c r="N120" s="453">
        <f t="shared" si="34"/>
        <v>142546429</v>
      </c>
      <c r="O120" s="452">
        <f t="shared" si="34"/>
        <v>756302478</v>
      </c>
      <c r="P120" s="456">
        <f t="shared" si="34"/>
        <v>949221336</v>
      </c>
      <c r="Q120" s="299"/>
    </row>
    <row r="121" spans="3:17" ht="17.25" customHeight="1">
      <c r="C121" s="320"/>
      <c r="D121" s="323"/>
      <c r="E121" s="331" t="s">
        <v>1344</v>
      </c>
      <c r="F121" s="325">
        <v>41589063</v>
      </c>
      <c r="G121" s="327">
        <v>60190146</v>
      </c>
      <c r="H121" s="454">
        <f>SUM(F121:G121)</f>
        <v>101779209</v>
      </c>
      <c r="I121" s="326">
        <v>0</v>
      </c>
      <c r="J121" s="327">
        <v>115525042</v>
      </c>
      <c r="K121" s="325">
        <v>139525888</v>
      </c>
      <c r="L121" s="325">
        <v>140704249</v>
      </c>
      <c r="M121" s="325">
        <v>109007911</v>
      </c>
      <c r="N121" s="327">
        <v>135136464</v>
      </c>
      <c r="O121" s="452">
        <f>SUM(I121:N121)</f>
        <v>639899554</v>
      </c>
      <c r="P121" s="456">
        <f>H121+O121</f>
        <v>741678763</v>
      </c>
      <c r="Q121" s="299"/>
    </row>
    <row r="122" spans="3:17" ht="17.25" customHeight="1">
      <c r="C122" s="320"/>
      <c r="D122" s="332"/>
      <c r="E122" s="329" t="s">
        <v>1345</v>
      </c>
      <c r="F122" s="325">
        <v>9101540</v>
      </c>
      <c r="G122" s="327">
        <v>6864566</v>
      </c>
      <c r="H122" s="454">
        <f>SUM(F122:G122)</f>
        <v>15966106</v>
      </c>
      <c r="I122" s="326">
        <v>0</v>
      </c>
      <c r="J122" s="327">
        <v>10743636</v>
      </c>
      <c r="K122" s="325">
        <v>9310242</v>
      </c>
      <c r="L122" s="325">
        <v>9211779</v>
      </c>
      <c r="M122" s="325">
        <v>6041511</v>
      </c>
      <c r="N122" s="327">
        <v>2886154</v>
      </c>
      <c r="O122" s="452">
        <f>SUM(I122:N122)</f>
        <v>38193322</v>
      </c>
      <c r="P122" s="456">
        <f>H122+O122</f>
        <v>54159428</v>
      </c>
      <c r="Q122" s="299"/>
    </row>
    <row r="123" spans="3:17" ht="17.25" customHeight="1">
      <c r="C123" s="320"/>
      <c r="D123" s="333"/>
      <c r="E123" s="324" t="s">
        <v>1346</v>
      </c>
      <c r="F123" s="325">
        <v>46888958</v>
      </c>
      <c r="G123" s="327">
        <v>28284585</v>
      </c>
      <c r="H123" s="454">
        <f>SUM(F123:G123)</f>
        <v>75173543</v>
      </c>
      <c r="I123" s="326">
        <v>0</v>
      </c>
      <c r="J123" s="327">
        <v>30393291</v>
      </c>
      <c r="K123" s="325">
        <v>19815683</v>
      </c>
      <c r="L123" s="325">
        <v>15295020</v>
      </c>
      <c r="M123" s="325">
        <v>8181797</v>
      </c>
      <c r="N123" s="327">
        <v>4523811</v>
      </c>
      <c r="O123" s="452">
        <f>SUM(I123:N123)</f>
        <v>78209602</v>
      </c>
      <c r="P123" s="456">
        <f>H123+O123</f>
        <v>153383145</v>
      </c>
      <c r="Q123" s="299"/>
    </row>
    <row r="124" spans="3:17" ht="17.25" customHeight="1">
      <c r="C124" s="320"/>
      <c r="D124" s="323" t="s">
        <v>297</v>
      </c>
      <c r="E124" s="334"/>
      <c r="F124" s="325">
        <v>55317713</v>
      </c>
      <c r="G124" s="327">
        <v>100504319</v>
      </c>
      <c r="H124" s="454">
        <f>SUM(F124:G124)</f>
        <v>155822032</v>
      </c>
      <c r="I124" s="326">
        <v>0</v>
      </c>
      <c r="J124" s="327">
        <v>263611748</v>
      </c>
      <c r="K124" s="325">
        <v>254319065</v>
      </c>
      <c r="L124" s="325">
        <v>287969893</v>
      </c>
      <c r="M124" s="325">
        <v>208370515</v>
      </c>
      <c r="N124" s="327">
        <v>248032616</v>
      </c>
      <c r="O124" s="452">
        <f>SUM(I124:N124)</f>
        <v>1262303837</v>
      </c>
      <c r="P124" s="456">
        <f>H124+O124</f>
        <v>1418125869</v>
      </c>
      <c r="Q124" s="299"/>
    </row>
    <row r="125" spans="3:17" ht="17.25" customHeight="1">
      <c r="C125" s="335"/>
      <c r="D125" s="336" t="s">
        <v>310</v>
      </c>
      <c r="E125" s="337"/>
      <c r="F125" s="338">
        <v>114440632</v>
      </c>
      <c r="G125" s="340">
        <v>80872296</v>
      </c>
      <c r="H125" s="462">
        <f>SUM(F125:G125)</f>
        <v>195312928</v>
      </c>
      <c r="I125" s="339">
        <v>0</v>
      </c>
      <c r="J125" s="340">
        <v>312661892</v>
      </c>
      <c r="K125" s="338">
        <v>229025853</v>
      </c>
      <c r="L125" s="338">
        <v>206392481</v>
      </c>
      <c r="M125" s="338">
        <v>120560541</v>
      </c>
      <c r="N125" s="340">
        <v>115389696</v>
      </c>
      <c r="O125" s="462">
        <f>SUM(I125:N125)</f>
        <v>984030463</v>
      </c>
      <c r="P125" s="466">
        <f>H125+O125</f>
        <v>1179343391</v>
      </c>
      <c r="Q125" s="299"/>
    </row>
    <row r="126" spans="3:17" ht="17.25" customHeight="1">
      <c r="C126" s="318" t="s">
        <v>299</v>
      </c>
      <c r="D126" s="341"/>
      <c r="E126" s="342"/>
      <c r="F126" s="447">
        <f aca="true" t="shared" si="35" ref="F126:P126">SUM(F127:F132)</f>
        <v>2149381</v>
      </c>
      <c r="G126" s="448">
        <f t="shared" si="35"/>
        <v>21624052</v>
      </c>
      <c r="H126" s="449">
        <f t="shared" si="35"/>
        <v>23773433</v>
      </c>
      <c r="I126" s="450">
        <f t="shared" si="35"/>
        <v>0</v>
      </c>
      <c r="J126" s="474">
        <f t="shared" si="35"/>
        <v>266488333</v>
      </c>
      <c r="K126" s="447">
        <f t="shared" si="35"/>
        <v>301081606</v>
      </c>
      <c r="L126" s="447">
        <f t="shared" si="35"/>
        <v>383674961</v>
      </c>
      <c r="M126" s="447">
        <f t="shared" si="35"/>
        <v>227936268</v>
      </c>
      <c r="N126" s="448">
        <f t="shared" si="35"/>
        <v>166344144</v>
      </c>
      <c r="O126" s="447">
        <f t="shared" si="35"/>
        <v>1345525312</v>
      </c>
      <c r="P126" s="451">
        <f t="shared" si="35"/>
        <v>1369298745</v>
      </c>
      <c r="Q126" s="299"/>
    </row>
    <row r="127" spans="3:17" ht="17.25" customHeight="1">
      <c r="C127" s="320"/>
      <c r="D127" s="324" t="s">
        <v>300</v>
      </c>
      <c r="E127" s="328"/>
      <c r="F127" s="343"/>
      <c r="G127" s="344"/>
      <c r="H127" s="463"/>
      <c r="I127" s="345"/>
      <c r="J127" s="364">
        <v>0</v>
      </c>
      <c r="K127" s="325">
        <v>0</v>
      </c>
      <c r="L127" s="325">
        <v>0</v>
      </c>
      <c r="M127" s="325">
        <v>0</v>
      </c>
      <c r="N127" s="327">
        <v>0</v>
      </c>
      <c r="O127" s="452">
        <f aca="true" t="shared" si="36" ref="O127:O132">SUM(I127:N127)</f>
        <v>0</v>
      </c>
      <c r="P127" s="456">
        <f aca="true" t="shared" si="37" ref="P127:P132">H127+O127</f>
        <v>0</v>
      </c>
      <c r="Q127" s="299"/>
    </row>
    <row r="128" spans="3:17" ht="17.25" customHeight="1">
      <c r="C128" s="320"/>
      <c r="D128" s="324" t="s">
        <v>301</v>
      </c>
      <c r="E128" s="328"/>
      <c r="F128" s="325">
        <v>97738</v>
      </c>
      <c r="G128" s="327">
        <v>489546</v>
      </c>
      <c r="H128" s="454">
        <f>SUM(F128:G128)</f>
        <v>587284</v>
      </c>
      <c r="I128" s="326">
        <v>0</v>
      </c>
      <c r="J128" s="364">
        <v>23418863</v>
      </c>
      <c r="K128" s="325">
        <v>26122028</v>
      </c>
      <c r="L128" s="325">
        <v>38994657</v>
      </c>
      <c r="M128" s="325">
        <v>24600052</v>
      </c>
      <c r="N128" s="327">
        <v>31094133</v>
      </c>
      <c r="O128" s="452">
        <f t="shared" si="36"/>
        <v>144229733</v>
      </c>
      <c r="P128" s="456">
        <f t="shared" si="37"/>
        <v>144817017</v>
      </c>
      <c r="Q128" s="299"/>
    </row>
    <row r="129" spans="3:17" ht="17.25" customHeight="1">
      <c r="C129" s="320"/>
      <c r="D129" s="324" t="s">
        <v>302</v>
      </c>
      <c r="E129" s="328"/>
      <c r="F129" s="325">
        <v>2051643</v>
      </c>
      <c r="G129" s="327">
        <v>3789697</v>
      </c>
      <c r="H129" s="454">
        <f>SUM(F129:G129)</f>
        <v>5841340</v>
      </c>
      <c r="I129" s="326">
        <v>0</v>
      </c>
      <c r="J129" s="364">
        <v>31915080</v>
      </c>
      <c r="K129" s="325">
        <v>58479233</v>
      </c>
      <c r="L129" s="325">
        <v>63609830</v>
      </c>
      <c r="M129" s="325">
        <v>41624732</v>
      </c>
      <c r="N129" s="327">
        <v>26683825</v>
      </c>
      <c r="O129" s="452">
        <f t="shared" si="36"/>
        <v>222312700</v>
      </c>
      <c r="P129" s="456">
        <f t="shared" si="37"/>
        <v>228154040</v>
      </c>
      <c r="Q129" s="299"/>
    </row>
    <row r="130" spans="3:17" ht="17.25" customHeight="1">
      <c r="C130" s="320"/>
      <c r="D130" s="324" t="s">
        <v>303</v>
      </c>
      <c r="E130" s="328"/>
      <c r="F130" s="346"/>
      <c r="G130" s="327">
        <v>17344809</v>
      </c>
      <c r="H130" s="454">
        <f>SUM(F130:G130)</f>
        <v>17344809</v>
      </c>
      <c r="I130" s="345"/>
      <c r="J130" s="364">
        <v>210898707</v>
      </c>
      <c r="K130" s="325">
        <v>216247667</v>
      </c>
      <c r="L130" s="325">
        <v>279691615</v>
      </c>
      <c r="M130" s="325">
        <v>159765292</v>
      </c>
      <c r="N130" s="327">
        <v>107437553</v>
      </c>
      <c r="O130" s="452">
        <f t="shared" si="36"/>
        <v>974040834</v>
      </c>
      <c r="P130" s="456">
        <f t="shared" si="37"/>
        <v>991385643</v>
      </c>
      <c r="Q130" s="299"/>
    </row>
    <row r="131" spans="3:17" ht="17.25" customHeight="1">
      <c r="C131" s="320"/>
      <c r="D131" s="324" t="s">
        <v>304</v>
      </c>
      <c r="E131" s="328"/>
      <c r="F131" s="348"/>
      <c r="G131" s="346"/>
      <c r="H131" s="464"/>
      <c r="I131" s="349"/>
      <c r="J131" s="364">
        <v>0</v>
      </c>
      <c r="K131" s="325">
        <v>0</v>
      </c>
      <c r="L131" s="325">
        <v>0</v>
      </c>
      <c r="M131" s="325">
        <v>0</v>
      </c>
      <c r="N131" s="327">
        <v>0</v>
      </c>
      <c r="O131" s="452">
        <f t="shared" si="36"/>
        <v>0</v>
      </c>
      <c r="P131" s="456">
        <f t="shared" si="37"/>
        <v>0</v>
      </c>
      <c r="Q131" s="299"/>
    </row>
    <row r="132" spans="3:17" ht="24.75" customHeight="1">
      <c r="C132" s="350"/>
      <c r="D132" s="1677" t="s">
        <v>250</v>
      </c>
      <c r="E132" s="1678"/>
      <c r="F132" s="338">
        <v>0</v>
      </c>
      <c r="G132" s="340">
        <v>0</v>
      </c>
      <c r="H132" s="454">
        <f>SUM(F132:G132)</f>
        <v>0</v>
      </c>
      <c r="I132" s="351"/>
      <c r="J132" s="365">
        <v>255683</v>
      </c>
      <c r="K132" s="338">
        <v>232678</v>
      </c>
      <c r="L132" s="338">
        <v>1378859</v>
      </c>
      <c r="M132" s="338">
        <v>1946192</v>
      </c>
      <c r="N132" s="340">
        <v>1128633</v>
      </c>
      <c r="O132" s="467">
        <f t="shared" si="36"/>
        <v>4942045</v>
      </c>
      <c r="P132" s="466">
        <f t="shared" si="37"/>
        <v>4942045</v>
      </c>
      <c r="Q132" s="299"/>
    </row>
    <row r="133" spans="3:17" ht="17.25" customHeight="1">
      <c r="C133" s="320" t="s">
        <v>305</v>
      </c>
      <c r="D133" s="322"/>
      <c r="E133" s="322"/>
      <c r="F133" s="448">
        <f>SUM(F134:F136)</f>
        <v>0</v>
      </c>
      <c r="G133" s="448">
        <f>SUM(G134:G136)</f>
        <v>0</v>
      </c>
      <c r="H133" s="449">
        <f>SUM(H134:H136)</f>
        <v>0</v>
      </c>
      <c r="I133" s="457"/>
      <c r="J133" s="474">
        <f aca="true" t="shared" si="38" ref="J133:P133">SUM(J134:J136)</f>
        <v>543061098</v>
      </c>
      <c r="K133" s="447">
        <f t="shared" si="38"/>
        <v>940737552</v>
      </c>
      <c r="L133" s="447">
        <f t="shared" si="38"/>
        <v>1763379721</v>
      </c>
      <c r="M133" s="447">
        <f t="shared" si="38"/>
        <v>1737010824</v>
      </c>
      <c r="N133" s="448">
        <f t="shared" si="38"/>
        <v>2418128308</v>
      </c>
      <c r="O133" s="447">
        <f t="shared" si="38"/>
        <v>7402317503</v>
      </c>
      <c r="P133" s="451">
        <f t="shared" si="38"/>
        <v>7402317503</v>
      </c>
      <c r="Q133" s="299"/>
    </row>
    <row r="134" spans="3:17" ht="17.25" customHeight="1">
      <c r="C134" s="320"/>
      <c r="D134" s="331" t="s">
        <v>702</v>
      </c>
      <c r="E134" s="331"/>
      <c r="F134" s="327">
        <v>0</v>
      </c>
      <c r="G134" s="327">
        <v>0</v>
      </c>
      <c r="H134" s="454">
        <f>SUM(F134:G134)</f>
        <v>0</v>
      </c>
      <c r="I134" s="352"/>
      <c r="J134" s="364">
        <v>109505364</v>
      </c>
      <c r="K134" s="325">
        <v>387599982</v>
      </c>
      <c r="L134" s="325">
        <v>868895595</v>
      </c>
      <c r="M134" s="325">
        <v>959639124</v>
      </c>
      <c r="N134" s="327">
        <v>1374703366</v>
      </c>
      <c r="O134" s="452">
        <f>SUM(I134:N134)</f>
        <v>3700343431</v>
      </c>
      <c r="P134" s="456">
        <f>H134+O134</f>
        <v>3700343431</v>
      </c>
      <c r="Q134" s="299"/>
    </row>
    <row r="135" spans="3:17" ht="17.25" customHeight="1">
      <c r="C135" s="320"/>
      <c r="D135" s="331" t="s">
        <v>703</v>
      </c>
      <c r="E135" s="331"/>
      <c r="F135" s="325">
        <v>0</v>
      </c>
      <c r="G135" s="327">
        <v>0</v>
      </c>
      <c r="H135" s="454">
        <f>SUM(F135:G135)</f>
        <v>0</v>
      </c>
      <c r="I135" s="353"/>
      <c r="J135" s="364">
        <v>426508304</v>
      </c>
      <c r="K135" s="325">
        <v>543824877</v>
      </c>
      <c r="L135" s="325">
        <v>854149332</v>
      </c>
      <c r="M135" s="325">
        <v>663939346</v>
      </c>
      <c r="N135" s="327">
        <v>532944614</v>
      </c>
      <c r="O135" s="452">
        <f>SUM(I135:N135)</f>
        <v>3021366473</v>
      </c>
      <c r="P135" s="456">
        <f>H135+O135</f>
        <v>3021366473</v>
      </c>
      <c r="Q135" s="299"/>
    </row>
    <row r="136" spans="3:17" ht="17.25" customHeight="1">
      <c r="C136" s="320"/>
      <c r="D136" s="354" t="s">
        <v>704</v>
      </c>
      <c r="E136" s="354"/>
      <c r="F136" s="340">
        <v>0</v>
      </c>
      <c r="G136" s="363">
        <v>0</v>
      </c>
      <c r="H136" s="465">
        <f>SUM(F136:G136)</f>
        <v>0</v>
      </c>
      <c r="I136" s="356"/>
      <c r="J136" s="366">
        <v>7047430</v>
      </c>
      <c r="K136" s="358">
        <v>9312693</v>
      </c>
      <c r="L136" s="358">
        <v>40334794</v>
      </c>
      <c r="M136" s="358">
        <v>113432354</v>
      </c>
      <c r="N136" s="357">
        <v>510480328</v>
      </c>
      <c r="O136" s="468">
        <f>SUM(I136:N136)</f>
        <v>680607599</v>
      </c>
      <c r="P136" s="469">
        <f>H136+O136</f>
        <v>680607599</v>
      </c>
      <c r="Q136" s="299"/>
    </row>
    <row r="137" spans="3:17" ht="17.25" customHeight="1" thickBot="1">
      <c r="C137" s="400" t="s">
        <v>306</v>
      </c>
      <c r="D137" s="401"/>
      <c r="E137" s="401"/>
      <c r="F137" s="459">
        <f aca="true" t="shared" si="39" ref="F137:P137">F106+F126+F133</f>
        <v>805163255</v>
      </c>
      <c r="G137" s="459">
        <f t="shared" si="39"/>
        <v>1016960538</v>
      </c>
      <c r="H137" s="460">
        <f t="shared" si="39"/>
        <v>1822123793</v>
      </c>
      <c r="I137" s="461">
        <f t="shared" si="39"/>
        <v>0</v>
      </c>
      <c r="J137" s="476">
        <f t="shared" si="39"/>
        <v>3166022766</v>
      </c>
      <c r="K137" s="458">
        <f t="shared" si="39"/>
        <v>3557627320</v>
      </c>
      <c r="L137" s="458">
        <f t="shared" si="39"/>
        <v>4514892537</v>
      </c>
      <c r="M137" s="458">
        <f t="shared" si="39"/>
        <v>3666203755</v>
      </c>
      <c r="N137" s="459">
        <f t="shared" si="39"/>
        <v>4501725326</v>
      </c>
      <c r="O137" s="458">
        <f t="shared" si="39"/>
        <v>19406471704</v>
      </c>
      <c r="P137" s="470">
        <f t="shared" si="39"/>
        <v>21228595497</v>
      </c>
      <c r="Q137" s="299"/>
    </row>
    <row r="138" ht="13.5">
      <c r="Q138" s="299"/>
    </row>
  </sheetData>
  <sheetProtection password="C7C4" sheet="1" objects="1" scenarios="1"/>
  <mergeCells count="4">
    <mergeCell ref="D132:E132"/>
    <mergeCell ref="D35:E35"/>
    <mergeCell ref="D66:E66"/>
    <mergeCell ref="D99:E99"/>
  </mergeCells>
  <printOptions horizontalCentered="1"/>
  <pageMargins left="0.3937007874015748" right="0.3937007874015748" top="0.7086614173228347" bottom="0.4724409448818898" header="0.5118110236220472" footer="0.31496062992125984"/>
  <pageSetup firstPageNumber="32"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xml><?xml version="1.0" encoding="utf-8"?>
<worksheet xmlns="http://schemas.openxmlformats.org/spreadsheetml/2006/main" xmlns:r="http://schemas.openxmlformats.org/officeDocument/2006/relationships">
  <sheetPr codeName="Sheet2">
    <tabColor indexed="13"/>
  </sheetPr>
  <dimension ref="A1:AE31"/>
  <sheetViews>
    <sheetView workbookViewId="0" topLeftCell="A1">
      <selection activeCell="A24" sqref="A24"/>
    </sheetView>
  </sheetViews>
  <sheetFormatPr defaultColWidth="9.00390625" defaultRowHeight="13.5"/>
  <cols>
    <col min="1" max="16384" width="2.625" style="0" customWidth="1"/>
  </cols>
  <sheetData>
    <row r="1" ht="13.5">
      <c r="A1" t="s">
        <v>74</v>
      </c>
    </row>
    <row r="3" spans="29:31" ht="13.5">
      <c r="AC3" s="611" t="s">
        <v>150</v>
      </c>
      <c r="AD3" s="611"/>
      <c r="AE3" s="611"/>
    </row>
    <row r="5" spans="1:30" ht="13.5">
      <c r="A5" t="s">
        <v>75</v>
      </c>
      <c r="C5" t="s">
        <v>83</v>
      </c>
      <c r="R5" s="612" t="s">
        <v>151</v>
      </c>
      <c r="S5" s="612"/>
      <c r="T5" s="612"/>
      <c r="U5" s="612"/>
      <c r="V5" s="612"/>
      <c r="W5" s="612"/>
      <c r="X5" s="612"/>
      <c r="Y5" s="612"/>
      <c r="Z5" s="612"/>
      <c r="AA5" s="612"/>
      <c r="AB5" s="612"/>
      <c r="AD5">
        <v>2</v>
      </c>
    </row>
    <row r="6" spans="18:28" ht="13.5">
      <c r="R6" s="10"/>
      <c r="S6" s="10"/>
      <c r="T6" s="10"/>
      <c r="U6" s="10"/>
      <c r="V6" s="10"/>
      <c r="W6" s="10"/>
      <c r="X6" s="10"/>
      <c r="Y6" s="10"/>
      <c r="Z6" s="10"/>
      <c r="AA6" s="10"/>
      <c r="AB6" s="10"/>
    </row>
    <row r="7" spans="1:30" ht="13.5">
      <c r="A7" t="s">
        <v>76</v>
      </c>
      <c r="C7" t="s">
        <v>84</v>
      </c>
      <c r="R7" s="612" t="s">
        <v>151</v>
      </c>
      <c r="S7" s="612"/>
      <c r="T7" s="612"/>
      <c r="U7" s="612"/>
      <c r="V7" s="612"/>
      <c r="W7" s="612"/>
      <c r="X7" s="612"/>
      <c r="Y7" s="612"/>
      <c r="Z7" s="612"/>
      <c r="AA7" s="612"/>
      <c r="AB7" s="612"/>
      <c r="AD7">
        <v>3</v>
      </c>
    </row>
    <row r="8" spans="18:28" ht="13.5">
      <c r="R8" s="10"/>
      <c r="S8" s="10"/>
      <c r="T8" s="10"/>
      <c r="U8" s="10"/>
      <c r="V8" s="10"/>
      <c r="W8" s="10"/>
      <c r="X8" s="10"/>
      <c r="Y8" s="10"/>
      <c r="Z8" s="10"/>
      <c r="AA8" s="10"/>
      <c r="AB8" s="10"/>
    </row>
    <row r="9" spans="1:30" ht="13.5">
      <c r="A9" t="s">
        <v>77</v>
      </c>
      <c r="C9" t="s">
        <v>1047</v>
      </c>
      <c r="R9" s="612" t="s">
        <v>151</v>
      </c>
      <c r="S9" s="612"/>
      <c r="T9" s="612"/>
      <c r="U9" s="612"/>
      <c r="V9" s="612"/>
      <c r="W9" s="612"/>
      <c r="X9" s="612"/>
      <c r="Y9" s="612"/>
      <c r="Z9" s="612"/>
      <c r="AA9" s="612"/>
      <c r="AB9" s="612"/>
      <c r="AD9" s="162">
        <v>5</v>
      </c>
    </row>
    <row r="10" spans="18:30" ht="13.5">
      <c r="R10" s="10"/>
      <c r="S10" s="10"/>
      <c r="T10" s="10"/>
      <c r="U10" s="10"/>
      <c r="V10" s="10"/>
      <c r="W10" s="10"/>
      <c r="X10" s="10"/>
      <c r="Y10" s="10"/>
      <c r="Z10" s="10"/>
      <c r="AA10" s="10"/>
      <c r="AB10" s="10"/>
      <c r="AD10" s="162"/>
    </row>
    <row r="11" spans="1:30" ht="13.5">
      <c r="A11" t="s">
        <v>78</v>
      </c>
      <c r="C11" t="s">
        <v>1048</v>
      </c>
      <c r="R11" s="612" t="s">
        <v>151</v>
      </c>
      <c r="S11" s="612"/>
      <c r="T11" s="612"/>
      <c r="U11" s="612"/>
      <c r="V11" s="612"/>
      <c r="W11" s="612"/>
      <c r="X11" s="612"/>
      <c r="Y11" s="612"/>
      <c r="Z11" s="612"/>
      <c r="AA11" s="612"/>
      <c r="AB11" s="612"/>
      <c r="AD11" s="162">
        <v>6</v>
      </c>
    </row>
    <row r="12" spans="18:30" ht="13.5">
      <c r="R12" s="10"/>
      <c r="S12" s="10"/>
      <c r="T12" s="10"/>
      <c r="U12" s="10"/>
      <c r="V12" s="10"/>
      <c r="W12" s="10"/>
      <c r="X12" s="10"/>
      <c r="Y12" s="10"/>
      <c r="Z12" s="10"/>
      <c r="AA12" s="10"/>
      <c r="AB12" s="10"/>
      <c r="AD12" s="162"/>
    </row>
    <row r="13" spans="1:30" ht="13.5">
      <c r="A13" t="s">
        <v>79</v>
      </c>
      <c r="C13" t="s">
        <v>147</v>
      </c>
      <c r="R13" s="612" t="s">
        <v>151</v>
      </c>
      <c r="S13" s="612"/>
      <c r="T13" s="612"/>
      <c r="U13" s="612"/>
      <c r="V13" s="612"/>
      <c r="W13" s="612"/>
      <c r="X13" s="612"/>
      <c r="Y13" s="612"/>
      <c r="Z13" s="612"/>
      <c r="AA13" s="612"/>
      <c r="AB13" s="612"/>
      <c r="AD13" s="162">
        <v>7</v>
      </c>
    </row>
    <row r="14" spans="18:30" ht="13.5">
      <c r="R14" s="10"/>
      <c r="S14" s="10"/>
      <c r="T14" s="10"/>
      <c r="U14" s="10"/>
      <c r="V14" s="10"/>
      <c r="W14" s="10"/>
      <c r="X14" s="10"/>
      <c r="Y14" s="10"/>
      <c r="Z14" s="10"/>
      <c r="AA14" s="10"/>
      <c r="AB14" s="10"/>
      <c r="AD14" s="162"/>
    </row>
    <row r="15" spans="1:30" ht="13.5">
      <c r="A15" t="s">
        <v>80</v>
      </c>
      <c r="C15" t="s">
        <v>148</v>
      </c>
      <c r="R15" s="612" t="s">
        <v>151</v>
      </c>
      <c r="S15" s="612"/>
      <c r="T15" s="612"/>
      <c r="U15" s="612"/>
      <c r="V15" s="612"/>
      <c r="W15" s="612"/>
      <c r="X15" s="612"/>
      <c r="Y15" s="612"/>
      <c r="Z15" s="612"/>
      <c r="AA15" s="612"/>
      <c r="AB15" s="612"/>
      <c r="AD15" s="162">
        <v>9</v>
      </c>
    </row>
    <row r="16" spans="18:30" ht="13.5">
      <c r="R16" s="10"/>
      <c r="S16" s="10"/>
      <c r="T16" s="10"/>
      <c r="U16" s="10"/>
      <c r="V16" s="10"/>
      <c r="W16" s="10"/>
      <c r="X16" s="10"/>
      <c r="Y16" s="10"/>
      <c r="Z16" s="10"/>
      <c r="AA16" s="10"/>
      <c r="AB16" s="10"/>
      <c r="AD16" s="162"/>
    </row>
    <row r="17" spans="1:30" ht="13.5">
      <c r="A17" t="s">
        <v>82</v>
      </c>
      <c r="C17" t="s">
        <v>385</v>
      </c>
      <c r="R17" s="612" t="s">
        <v>151</v>
      </c>
      <c r="S17" s="612"/>
      <c r="T17" s="612"/>
      <c r="U17" s="612"/>
      <c r="V17" s="612"/>
      <c r="W17" s="612"/>
      <c r="X17" s="612"/>
      <c r="Y17" s="612"/>
      <c r="Z17" s="612"/>
      <c r="AA17" s="612"/>
      <c r="AB17" s="612"/>
      <c r="AD17" s="162">
        <v>11</v>
      </c>
    </row>
    <row r="18" spans="18:30" ht="13.5">
      <c r="R18" s="10"/>
      <c r="S18" s="10"/>
      <c r="T18" s="10"/>
      <c r="U18" s="10"/>
      <c r="V18" s="10"/>
      <c r="W18" s="10"/>
      <c r="X18" s="10"/>
      <c r="Y18" s="10"/>
      <c r="Z18" s="10"/>
      <c r="AA18" s="10"/>
      <c r="AB18" s="10"/>
      <c r="AD18" s="162"/>
    </row>
    <row r="19" spans="1:30" ht="13.5">
      <c r="A19" t="s">
        <v>384</v>
      </c>
      <c r="C19" t="s">
        <v>149</v>
      </c>
      <c r="R19" s="612" t="s">
        <v>151</v>
      </c>
      <c r="S19" s="612"/>
      <c r="T19" s="612"/>
      <c r="U19" s="612"/>
      <c r="V19" s="612"/>
      <c r="W19" s="612"/>
      <c r="X19" s="612"/>
      <c r="Y19" s="612"/>
      <c r="Z19" s="612"/>
      <c r="AA19" s="612"/>
      <c r="AB19" s="612"/>
      <c r="AD19" s="162">
        <v>13</v>
      </c>
    </row>
    <row r="20" spans="18:30" ht="13.5">
      <c r="R20" s="10"/>
      <c r="S20" s="10"/>
      <c r="T20" s="10"/>
      <c r="U20" s="10"/>
      <c r="V20" s="10"/>
      <c r="W20" s="10"/>
      <c r="X20" s="10"/>
      <c r="Y20" s="10"/>
      <c r="Z20" s="10"/>
      <c r="AA20" s="10"/>
      <c r="AB20" s="10"/>
      <c r="AD20" s="162"/>
    </row>
    <row r="21" spans="1:30" ht="13.5">
      <c r="A21" t="s">
        <v>129</v>
      </c>
      <c r="R21" s="612" t="s">
        <v>151</v>
      </c>
      <c r="S21" s="612"/>
      <c r="T21" s="612"/>
      <c r="U21" s="612"/>
      <c r="V21" s="612"/>
      <c r="W21" s="612"/>
      <c r="X21" s="612"/>
      <c r="Y21" s="612"/>
      <c r="Z21" s="612"/>
      <c r="AA21" s="612"/>
      <c r="AB21" s="612"/>
      <c r="AD21" s="162">
        <v>14</v>
      </c>
    </row>
    <row r="22" ht="13.5">
      <c r="AD22" s="162"/>
    </row>
    <row r="23" spans="1:30" ht="13.5">
      <c r="A23" t="s">
        <v>1517</v>
      </c>
      <c r="R23" s="612" t="s">
        <v>151</v>
      </c>
      <c r="S23" s="612"/>
      <c r="T23" s="612"/>
      <c r="U23" s="612"/>
      <c r="V23" s="612"/>
      <c r="W23" s="612"/>
      <c r="X23" s="612"/>
      <c r="Y23" s="612"/>
      <c r="Z23" s="612"/>
      <c r="AA23" s="612"/>
      <c r="AB23" s="612"/>
      <c r="AD23" s="162">
        <v>28</v>
      </c>
    </row>
    <row r="27" ht="13.5">
      <c r="B27" t="s">
        <v>212</v>
      </c>
    </row>
    <row r="29" spans="3:12" ht="18" customHeight="1">
      <c r="C29" s="414" t="s">
        <v>213</v>
      </c>
      <c r="D29" t="s">
        <v>214</v>
      </c>
      <c r="H29" t="s">
        <v>217</v>
      </c>
      <c r="I29" s="552" t="s">
        <v>1347</v>
      </c>
      <c r="L29" t="s">
        <v>216</v>
      </c>
    </row>
    <row r="30" spans="3:12" ht="18" customHeight="1">
      <c r="C30" s="414" t="s">
        <v>213</v>
      </c>
      <c r="D30" t="s">
        <v>215</v>
      </c>
      <c r="H30" t="s">
        <v>217</v>
      </c>
      <c r="I30" t="s">
        <v>130</v>
      </c>
      <c r="L30" t="s">
        <v>218</v>
      </c>
    </row>
    <row r="31" ht="13.5">
      <c r="C31" s="414"/>
    </row>
  </sheetData>
  <sheetProtection password="C7C4" sheet="1" objects="1" scenarios="1"/>
  <mergeCells count="11">
    <mergeCell ref="R15:AB15"/>
    <mergeCell ref="R23:AB23"/>
    <mergeCell ref="R21:AB21"/>
    <mergeCell ref="R19:AB19"/>
    <mergeCell ref="R17:AB17"/>
    <mergeCell ref="AC3:AE3"/>
    <mergeCell ref="R5:AB5"/>
    <mergeCell ref="R7:AB7"/>
    <mergeCell ref="R13:AB13"/>
    <mergeCell ref="R9:AB9"/>
    <mergeCell ref="R11:AB11"/>
  </mergeCells>
  <printOptions/>
  <pageMargins left="0.75" right="0.75" top="1" bottom="1" header="0.512" footer="0.512"/>
  <pageSetup firstPageNumber="1" useFirstPageNumber="1" horizontalDpi="600" verticalDpi="600" orientation="portrait" paperSize="9" r:id="rId1"/>
  <headerFooter alignWithMargins="0">
    <oddFooter>&amp;C－&amp;P－</oddFooter>
  </headerFooter>
  <ignoredErrors>
    <ignoredError sqref="I29" numberStoredAsText="1"/>
  </ignoredErrors>
</worksheet>
</file>

<file path=xl/worksheets/sheet20.xml><?xml version="1.0" encoding="utf-8"?>
<worksheet xmlns="http://schemas.openxmlformats.org/spreadsheetml/2006/main" xmlns:r="http://schemas.openxmlformats.org/officeDocument/2006/relationships">
  <sheetPr>
    <tabColor indexed="13"/>
  </sheetPr>
  <dimension ref="A1:Q138"/>
  <sheetViews>
    <sheetView zoomScaleSheetLayoutView="90" workbookViewId="0" topLeftCell="A16">
      <selection activeCell="L123" sqref="L123"/>
    </sheetView>
  </sheetViews>
  <sheetFormatPr defaultColWidth="9.00390625" defaultRowHeight="13.5"/>
  <cols>
    <col min="1" max="2" width="1.625" style="299" customWidth="1"/>
    <col min="3" max="4" width="3.625" style="299" customWidth="1"/>
    <col min="5" max="5" width="21.25390625" style="299" customWidth="1"/>
    <col min="6" max="16" width="13.125" style="299" customWidth="1"/>
    <col min="17" max="16384" width="9.00390625" style="300" customWidth="1"/>
  </cols>
  <sheetData>
    <row r="1" spans="1:9" ht="13.5">
      <c r="A1" s="299" t="s">
        <v>71</v>
      </c>
      <c r="I1" s="301" t="s">
        <v>821</v>
      </c>
    </row>
    <row r="2" spans="9:15" ht="13.5">
      <c r="I2" s="303" t="s">
        <v>643</v>
      </c>
      <c r="N2" s="371" t="s">
        <v>311</v>
      </c>
      <c r="O2" s="371" t="s">
        <v>793</v>
      </c>
    </row>
    <row r="3" spans="2:15" ht="13.5">
      <c r="B3" s="299" t="s">
        <v>800</v>
      </c>
      <c r="M3" s="32"/>
      <c r="N3" s="372" t="s">
        <v>313</v>
      </c>
      <c r="O3" s="372" t="s">
        <v>314</v>
      </c>
    </row>
    <row r="4" spans="2:9" ht="13.5">
      <c r="B4" s="299" t="s">
        <v>682</v>
      </c>
      <c r="I4" s="302"/>
    </row>
    <row r="5" ht="14.25" thickBot="1">
      <c r="C5" s="299" t="s">
        <v>394</v>
      </c>
    </row>
    <row r="6" spans="3:16" ht="17.25" customHeight="1">
      <c r="C6" s="304" t="s">
        <v>823</v>
      </c>
      <c r="D6" s="305"/>
      <c r="E6" s="305"/>
      <c r="F6" s="306" t="s">
        <v>824</v>
      </c>
      <c r="G6" s="307"/>
      <c r="H6" s="308"/>
      <c r="I6" s="309" t="s">
        <v>825</v>
      </c>
      <c r="J6" s="307"/>
      <c r="K6" s="307"/>
      <c r="L6" s="307"/>
      <c r="M6" s="307"/>
      <c r="N6" s="307"/>
      <c r="O6" s="308"/>
      <c r="P6" s="310" t="s">
        <v>1213</v>
      </c>
    </row>
    <row r="7" spans="3:16" ht="17.25" customHeight="1">
      <c r="C7" s="311"/>
      <c r="D7" s="312"/>
      <c r="E7" s="312"/>
      <c r="F7" s="313" t="s">
        <v>794</v>
      </c>
      <c r="G7" s="314" t="s">
        <v>795</v>
      </c>
      <c r="H7" s="315" t="s">
        <v>990</v>
      </c>
      <c r="I7" s="316" t="s">
        <v>827</v>
      </c>
      <c r="J7" s="314" t="s">
        <v>706</v>
      </c>
      <c r="K7" s="313" t="s">
        <v>707</v>
      </c>
      <c r="L7" s="313" t="s">
        <v>262</v>
      </c>
      <c r="M7" s="313" t="s">
        <v>263</v>
      </c>
      <c r="N7" s="314" t="s">
        <v>264</v>
      </c>
      <c r="O7" s="315" t="s">
        <v>705</v>
      </c>
      <c r="P7" s="317"/>
    </row>
    <row r="8" spans="3:16" ht="17.25" customHeight="1">
      <c r="C8" s="373" t="s">
        <v>796</v>
      </c>
      <c r="D8" s="367"/>
      <c r="E8" s="367"/>
      <c r="F8" s="367"/>
      <c r="G8" s="367"/>
      <c r="H8" s="367"/>
      <c r="I8" s="367"/>
      <c r="J8" s="367"/>
      <c r="K8" s="367"/>
      <c r="L8" s="367"/>
      <c r="M8" s="367"/>
      <c r="N8" s="367"/>
      <c r="O8" s="367"/>
      <c r="P8" s="368"/>
    </row>
    <row r="9" spans="3:16" ht="17.25" customHeight="1">
      <c r="C9" s="318" t="s">
        <v>828</v>
      </c>
      <c r="D9" s="319"/>
      <c r="E9" s="319"/>
      <c r="F9" s="447">
        <f aca="true" t="shared" si="0" ref="F9:P9">F10+F16+F19+F23+F27+F28</f>
        <v>1188</v>
      </c>
      <c r="G9" s="448">
        <f t="shared" si="0"/>
        <v>1703</v>
      </c>
      <c r="H9" s="449">
        <f t="shared" si="0"/>
        <v>2891</v>
      </c>
      <c r="I9" s="450">
        <f t="shared" si="0"/>
        <v>3</v>
      </c>
      <c r="J9" s="448">
        <f t="shared" si="0"/>
        <v>3055</v>
      </c>
      <c r="K9" s="447">
        <f t="shared" si="0"/>
        <v>2039</v>
      </c>
      <c r="L9" s="447">
        <f t="shared" si="0"/>
        <v>1960</v>
      </c>
      <c r="M9" s="447">
        <f t="shared" si="0"/>
        <v>1613</v>
      </c>
      <c r="N9" s="448">
        <f t="shared" si="0"/>
        <v>1798</v>
      </c>
      <c r="O9" s="447">
        <f t="shared" si="0"/>
        <v>10468</v>
      </c>
      <c r="P9" s="451">
        <f t="shared" si="0"/>
        <v>13359</v>
      </c>
    </row>
    <row r="10" spans="3:16" ht="17.25" customHeight="1">
      <c r="C10" s="320"/>
      <c r="D10" s="321" t="s">
        <v>829</v>
      </c>
      <c r="E10" s="322"/>
      <c r="F10" s="452">
        <f aca="true" t="shared" si="1" ref="F10:P10">SUM(F11:F15)</f>
        <v>317</v>
      </c>
      <c r="G10" s="453">
        <f t="shared" si="1"/>
        <v>465</v>
      </c>
      <c r="H10" s="454">
        <f t="shared" si="1"/>
        <v>782</v>
      </c>
      <c r="I10" s="455">
        <f t="shared" si="1"/>
        <v>0</v>
      </c>
      <c r="J10" s="453">
        <f t="shared" si="1"/>
        <v>1018</v>
      </c>
      <c r="K10" s="452">
        <f t="shared" si="1"/>
        <v>556</v>
      </c>
      <c r="L10" s="452">
        <f t="shared" si="1"/>
        <v>625</v>
      </c>
      <c r="M10" s="452">
        <f t="shared" si="1"/>
        <v>563</v>
      </c>
      <c r="N10" s="453">
        <f t="shared" si="1"/>
        <v>773</v>
      </c>
      <c r="O10" s="452">
        <f t="shared" si="1"/>
        <v>3535</v>
      </c>
      <c r="P10" s="456">
        <f t="shared" si="1"/>
        <v>4317</v>
      </c>
    </row>
    <row r="11" spans="3:16" ht="17.25" customHeight="1">
      <c r="C11" s="320"/>
      <c r="D11" s="323"/>
      <c r="E11" s="324" t="s">
        <v>830</v>
      </c>
      <c r="F11" s="325">
        <v>200</v>
      </c>
      <c r="G11" s="325">
        <v>258</v>
      </c>
      <c r="H11" s="454">
        <f>SUM(F11:G11)</f>
        <v>458</v>
      </c>
      <c r="I11" s="326">
        <v>0</v>
      </c>
      <c r="J11" s="327">
        <v>601</v>
      </c>
      <c r="K11" s="325">
        <v>238</v>
      </c>
      <c r="L11" s="325">
        <v>330</v>
      </c>
      <c r="M11" s="325">
        <v>276</v>
      </c>
      <c r="N11" s="327">
        <v>330</v>
      </c>
      <c r="O11" s="452">
        <f>SUM(I11:N11)</f>
        <v>1775</v>
      </c>
      <c r="P11" s="456">
        <f>H11+O11</f>
        <v>2233</v>
      </c>
    </row>
    <row r="12" spans="3:16" ht="17.25" customHeight="1">
      <c r="C12" s="320"/>
      <c r="D12" s="323"/>
      <c r="E12" s="324" t="s">
        <v>831</v>
      </c>
      <c r="F12" s="325">
        <v>0</v>
      </c>
      <c r="G12" s="325">
        <v>0</v>
      </c>
      <c r="H12" s="454">
        <f>SUM(F12:G12)</f>
        <v>0</v>
      </c>
      <c r="I12" s="326">
        <v>0</v>
      </c>
      <c r="J12" s="327">
        <v>1</v>
      </c>
      <c r="K12" s="325">
        <v>2</v>
      </c>
      <c r="L12" s="325">
        <v>20</v>
      </c>
      <c r="M12" s="325">
        <v>29</v>
      </c>
      <c r="N12" s="327">
        <v>84</v>
      </c>
      <c r="O12" s="452">
        <f>SUM(I12:N12)</f>
        <v>136</v>
      </c>
      <c r="P12" s="456">
        <f>H12+O12</f>
        <v>136</v>
      </c>
    </row>
    <row r="13" spans="3:16" ht="17.25" customHeight="1">
      <c r="C13" s="320"/>
      <c r="D13" s="323"/>
      <c r="E13" s="324" t="s">
        <v>832</v>
      </c>
      <c r="F13" s="325">
        <v>104</v>
      </c>
      <c r="G13" s="325">
        <v>176</v>
      </c>
      <c r="H13" s="454">
        <f>SUM(F13:G13)</f>
        <v>280</v>
      </c>
      <c r="I13" s="326">
        <v>0</v>
      </c>
      <c r="J13" s="327">
        <v>242</v>
      </c>
      <c r="K13" s="325">
        <v>203</v>
      </c>
      <c r="L13" s="325">
        <v>142</v>
      </c>
      <c r="M13" s="325">
        <v>151</v>
      </c>
      <c r="N13" s="327">
        <v>170</v>
      </c>
      <c r="O13" s="452">
        <f>SUM(I13:N13)</f>
        <v>908</v>
      </c>
      <c r="P13" s="456">
        <f>H13+O13</f>
        <v>1188</v>
      </c>
    </row>
    <row r="14" spans="3:16" ht="17.25" customHeight="1">
      <c r="C14" s="320"/>
      <c r="D14" s="323"/>
      <c r="E14" s="324" t="s">
        <v>833</v>
      </c>
      <c r="F14" s="325">
        <v>13</v>
      </c>
      <c r="G14" s="325">
        <v>18</v>
      </c>
      <c r="H14" s="454">
        <f>SUM(F14:G14)</f>
        <v>31</v>
      </c>
      <c r="I14" s="326">
        <v>0</v>
      </c>
      <c r="J14" s="327">
        <v>54</v>
      </c>
      <c r="K14" s="325">
        <v>3</v>
      </c>
      <c r="L14" s="325">
        <v>11</v>
      </c>
      <c r="M14" s="325">
        <v>26</v>
      </c>
      <c r="N14" s="327">
        <v>36</v>
      </c>
      <c r="O14" s="452">
        <f>SUM(I14:N14)</f>
        <v>130</v>
      </c>
      <c r="P14" s="456">
        <f>H14+O14</f>
        <v>161</v>
      </c>
    </row>
    <row r="15" spans="3:16" ht="17.25" customHeight="1">
      <c r="C15" s="320"/>
      <c r="D15" s="323"/>
      <c r="E15" s="324" t="s">
        <v>834</v>
      </c>
      <c r="F15" s="325">
        <v>0</v>
      </c>
      <c r="G15" s="325">
        <v>13</v>
      </c>
      <c r="H15" s="454">
        <f>SUM(F15:G15)</f>
        <v>13</v>
      </c>
      <c r="I15" s="326">
        <v>0</v>
      </c>
      <c r="J15" s="327">
        <v>120</v>
      </c>
      <c r="K15" s="325">
        <v>110</v>
      </c>
      <c r="L15" s="325">
        <v>122</v>
      </c>
      <c r="M15" s="325">
        <v>81</v>
      </c>
      <c r="N15" s="327">
        <v>153</v>
      </c>
      <c r="O15" s="452">
        <f>SUM(I15:N15)</f>
        <v>586</v>
      </c>
      <c r="P15" s="456">
        <f>H15+O15</f>
        <v>599</v>
      </c>
    </row>
    <row r="16" spans="3:16" ht="17.25" customHeight="1">
      <c r="C16" s="320"/>
      <c r="D16" s="321" t="s">
        <v>835</v>
      </c>
      <c r="E16" s="328"/>
      <c r="F16" s="452">
        <f aca="true" t="shared" si="2" ref="F16:P16">SUM(F17:F18)</f>
        <v>141</v>
      </c>
      <c r="G16" s="453">
        <f t="shared" si="2"/>
        <v>278</v>
      </c>
      <c r="H16" s="454">
        <f t="shared" si="2"/>
        <v>419</v>
      </c>
      <c r="I16" s="455">
        <f>SUM(I17:I18)</f>
        <v>0</v>
      </c>
      <c r="J16" s="453">
        <f t="shared" si="2"/>
        <v>403</v>
      </c>
      <c r="K16" s="452">
        <f t="shared" si="2"/>
        <v>327</v>
      </c>
      <c r="L16" s="452">
        <f t="shared" si="2"/>
        <v>349</v>
      </c>
      <c r="M16" s="452">
        <f t="shared" si="2"/>
        <v>238</v>
      </c>
      <c r="N16" s="453">
        <f t="shared" si="2"/>
        <v>136</v>
      </c>
      <c r="O16" s="452">
        <f t="shared" si="2"/>
        <v>1453</v>
      </c>
      <c r="P16" s="456">
        <f t="shared" si="2"/>
        <v>1872</v>
      </c>
    </row>
    <row r="17" spans="3:16" ht="17.25" customHeight="1">
      <c r="C17" s="320"/>
      <c r="D17" s="323"/>
      <c r="E17" s="329" t="s">
        <v>836</v>
      </c>
      <c r="F17" s="325">
        <v>111</v>
      </c>
      <c r="G17" s="325">
        <v>194</v>
      </c>
      <c r="H17" s="454">
        <f>SUM(F17:G17)</f>
        <v>305</v>
      </c>
      <c r="I17" s="326">
        <v>0</v>
      </c>
      <c r="J17" s="327">
        <v>289</v>
      </c>
      <c r="K17" s="325">
        <v>143</v>
      </c>
      <c r="L17" s="325">
        <v>239</v>
      </c>
      <c r="M17" s="325">
        <v>198</v>
      </c>
      <c r="N17" s="327">
        <v>118</v>
      </c>
      <c r="O17" s="452">
        <f>SUM(I17:N17)</f>
        <v>987</v>
      </c>
      <c r="P17" s="456">
        <f>H17+O17</f>
        <v>1292</v>
      </c>
    </row>
    <row r="18" spans="3:16" ht="17.25" customHeight="1">
      <c r="C18" s="320"/>
      <c r="D18" s="323"/>
      <c r="E18" s="329" t="s">
        <v>837</v>
      </c>
      <c r="F18" s="325">
        <v>30</v>
      </c>
      <c r="G18" s="325">
        <v>84</v>
      </c>
      <c r="H18" s="454">
        <f>SUM(F18:G18)</f>
        <v>114</v>
      </c>
      <c r="I18" s="326">
        <v>0</v>
      </c>
      <c r="J18" s="327">
        <v>114</v>
      </c>
      <c r="K18" s="325">
        <v>184</v>
      </c>
      <c r="L18" s="325">
        <v>110</v>
      </c>
      <c r="M18" s="325">
        <v>40</v>
      </c>
      <c r="N18" s="327">
        <v>18</v>
      </c>
      <c r="O18" s="452">
        <f>SUM(I18:N18)</f>
        <v>466</v>
      </c>
      <c r="P18" s="456">
        <f>H18+O18</f>
        <v>580</v>
      </c>
    </row>
    <row r="19" spans="3:16" ht="17.25" customHeight="1">
      <c r="C19" s="320"/>
      <c r="D19" s="321" t="s">
        <v>820</v>
      </c>
      <c r="E19" s="322"/>
      <c r="F19" s="452">
        <f aca="true" t="shared" si="3" ref="F19:P19">SUM(F20:F22)</f>
        <v>0</v>
      </c>
      <c r="G19" s="453">
        <f t="shared" si="3"/>
        <v>13</v>
      </c>
      <c r="H19" s="454">
        <f t="shared" si="3"/>
        <v>13</v>
      </c>
      <c r="I19" s="455">
        <f t="shared" si="3"/>
        <v>0</v>
      </c>
      <c r="J19" s="453">
        <f t="shared" si="3"/>
        <v>13</v>
      </c>
      <c r="K19" s="452">
        <f t="shared" si="3"/>
        <v>35</v>
      </c>
      <c r="L19" s="452">
        <f t="shared" si="3"/>
        <v>84</v>
      </c>
      <c r="M19" s="452">
        <f t="shared" si="3"/>
        <v>68</v>
      </c>
      <c r="N19" s="453">
        <f t="shared" si="3"/>
        <v>46</v>
      </c>
      <c r="O19" s="452">
        <f t="shared" si="3"/>
        <v>246</v>
      </c>
      <c r="P19" s="456">
        <f t="shared" si="3"/>
        <v>259</v>
      </c>
    </row>
    <row r="20" spans="3:16" ht="17.25" customHeight="1">
      <c r="C20" s="320"/>
      <c r="D20" s="323"/>
      <c r="E20" s="324" t="s">
        <v>838</v>
      </c>
      <c r="F20" s="325">
        <v>0</v>
      </c>
      <c r="G20" s="325">
        <v>13</v>
      </c>
      <c r="H20" s="454">
        <f>SUM(F20:G20)</f>
        <v>13</v>
      </c>
      <c r="I20" s="326">
        <v>0</v>
      </c>
      <c r="J20" s="327">
        <v>5</v>
      </c>
      <c r="K20" s="325">
        <v>11</v>
      </c>
      <c r="L20" s="325">
        <v>77</v>
      </c>
      <c r="M20" s="325">
        <v>58</v>
      </c>
      <c r="N20" s="327">
        <v>25</v>
      </c>
      <c r="O20" s="452">
        <f>SUM(I20:N20)</f>
        <v>176</v>
      </c>
      <c r="P20" s="456">
        <f>H20+O20</f>
        <v>189</v>
      </c>
    </row>
    <row r="21" spans="3:16" ht="24.75" customHeight="1">
      <c r="C21" s="320"/>
      <c r="D21" s="323"/>
      <c r="E21" s="330" t="s">
        <v>839</v>
      </c>
      <c r="F21" s="325">
        <v>0</v>
      </c>
      <c r="G21" s="325">
        <v>0</v>
      </c>
      <c r="H21" s="454">
        <f>SUM(F21:G21)</f>
        <v>0</v>
      </c>
      <c r="I21" s="326">
        <v>0</v>
      </c>
      <c r="J21" s="327">
        <v>8</v>
      </c>
      <c r="K21" s="325">
        <v>24</v>
      </c>
      <c r="L21" s="325">
        <v>7</v>
      </c>
      <c r="M21" s="325">
        <v>10</v>
      </c>
      <c r="N21" s="327">
        <v>21</v>
      </c>
      <c r="O21" s="452">
        <f>SUM(I21:N21)</f>
        <v>70</v>
      </c>
      <c r="P21" s="456">
        <f>H21+O21</f>
        <v>70</v>
      </c>
    </row>
    <row r="22" spans="3:16" ht="24.75" customHeight="1">
      <c r="C22" s="320"/>
      <c r="D22" s="329"/>
      <c r="E22" s="330" t="s">
        <v>840</v>
      </c>
      <c r="F22" s="325">
        <v>0</v>
      </c>
      <c r="G22" s="325">
        <v>0</v>
      </c>
      <c r="H22" s="454">
        <f>SUM(F22:G22)</f>
        <v>0</v>
      </c>
      <c r="I22" s="326">
        <v>0</v>
      </c>
      <c r="J22" s="327">
        <v>0</v>
      </c>
      <c r="K22" s="325">
        <v>0</v>
      </c>
      <c r="L22" s="325">
        <v>0</v>
      </c>
      <c r="M22" s="325">
        <v>0</v>
      </c>
      <c r="N22" s="327">
        <v>0</v>
      </c>
      <c r="O22" s="452">
        <f>SUM(I22:N22)</f>
        <v>0</v>
      </c>
      <c r="P22" s="456">
        <f>H22+O22</f>
        <v>0</v>
      </c>
    </row>
    <row r="23" spans="3:16" ht="17.25" customHeight="1">
      <c r="C23" s="320"/>
      <c r="D23" s="321" t="s">
        <v>66</v>
      </c>
      <c r="E23" s="322"/>
      <c r="F23" s="452">
        <f aca="true" t="shared" si="4" ref="F23:P23">SUM(F24:F26)</f>
        <v>207</v>
      </c>
      <c r="G23" s="453">
        <f t="shared" si="4"/>
        <v>315</v>
      </c>
      <c r="H23" s="454">
        <f t="shared" si="4"/>
        <v>522</v>
      </c>
      <c r="I23" s="455">
        <f t="shared" si="4"/>
        <v>3</v>
      </c>
      <c r="J23" s="453">
        <f t="shared" si="4"/>
        <v>680</v>
      </c>
      <c r="K23" s="452">
        <f t="shared" si="4"/>
        <v>528</v>
      </c>
      <c r="L23" s="452">
        <f t="shared" si="4"/>
        <v>416</v>
      </c>
      <c r="M23" s="452">
        <f t="shared" si="4"/>
        <v>376</v>
      </c>
      <c r="N23" s="453">
        <f t="shared" si="4"/>
        <v>486</v>
      </c>
      <c r="O23" s="452">
        <f t="shared" si="4"/>
        <v>2489</v>
      </c>
      <c r="P23" s="456">
        <f t="shared" si="4"/>
        <v>3011</v>
      </c>
    </row>
    <row r="24" spans="3:16" ht="17.25" customHeight="1">
      <c r="C24" s="320"/>
      <c r="D24" s="323"/>
      <c r="E24" s="331" t="s">
        <v>1344</v>
      </c>
      <c r="F24" s="325">
        <v>173</v>
      </c>
      <c r="G24" s="325">
        <v>302</v>
      </c>
      <c r="H24" s="454">
        <f>SUM(F24:G24)</f>
        <v>475</v>
      </c>
      <c r="I24" s="326">
        <v>0</v>
      </c>
      <c r="J24" s="327">
        <v>648</v>
      </c>
      <c r="K24" s="325">
        <v>513</v>
      </c>
      <c r="L24" s="325">
        <v>400</v>
      </c>
      <c r="M24" s="325">
        <v>359</v>
      </c>
      <c r="N24" s="327">
        <v>476</v>
      </c>
      <c r="O24" s="452">
        <f>SUM(I24:N24)</f>
        <v>2396</v>
      </c>
      <c r="P24" s="456">
        <f>H24+O24</f>
        <v>2871</v>
      </c>
    </row>
    <row r="25" spans="3:16" ht="17.25" customHeight="1">
      <c r="C25" s="320"/>
      <c r="D25" s="332"/>
      <c r="E25" s="329" t="s">
        <v>1345</v>
      </c>
      <c r="F25" s="325">
        <v>21</v>
      </c>
      <c r="G25" s="325">
        <v>7</v>
      </c>
      <c r="H25" s="454">
        <f>SUM(F25:G25)</f>
        <v>28</v>
      </c>
      <c r="I25" s="326">
        <v>2</v>
      </c>
      <c r="J25" s="327">
        <v>19</v>
      </c>
      <c r="K25" s="325">
        <v>10</v>
      </c>
      <c r="L25" s="325">
        <v>10</v>
      </c>
      <c r="M25" s="325">
        <v>15</v>
      </c>
      <c r="N25" s="327">
        <v>8</v>
      </c>
      <c r="O25" s="452">
        <f>SUM(I25:N25)</f>
        <v>64</v>
      </c>
      <c r="P25" s="456">
        <f>H25+O25</f>
        <v>92</v>
      </c>
    </row>
    <row r="26" spans="3:16" ht="17.25" customHeight="1">
      <c r="C26" s="320"/>
      <c r="D26" s="333"/>
      <c r="E26" s="324" t="s">
        <v>1346</v>
      </c>
      <c r="F26" s="325">
        <v>13</v>
      </c>
      <c r="G26" s="325">
        <v>6</v>
      </c>
      <c r="H26" s="454">
        <f>SUM(F26:G26)</f>
        <v>19</v>
      </c>
      <c r="I26" s="326">
        <v>1</v>
      </c>
      <c r="J26" s="327">
        <v>13</v>
      </c>
      <c r="K26" s="325">
        <v>5</v>
      </c>
      <c r="L26" s="325">
        <v>6</v>
      </c>
      <c r="M26" s="325">
        <v>2</v>
      </c>
      <c r="N26" s="327">
        <v>2</v>
      </c>
      <c r="O26" s="452">
        <f>SUM(I26:N26)</f>
        <v>29</v>
      </c>
      <c r="P26" s="456">
        <f>H26+O26</f>
        <v>48</v>
      </c>
    </row>
    <row r="27" spans="3:16" ht="17.25" customHeight="1">
      <c r="C27" s="320"/>
      <c r="D27" s="323" t="s">
        <v>297</v>
      </c>
      <c r="E27" s="334"/>
      <c r="F27" s="325">
        <v>0</v>
      </c>
      <c r="G27" s="325">
        <v>6</v>
      </c>
      <c r="H27" s="454">
        <f>SUM(F27:G27)</f>
        <v>6</v>
      </c>
      <c r="I27" s="326">
        <v>0</v>
      </c>
      <c r="J27" s="327">
        <v>0</v>
      </c>
      <c r="K27" s="325">
        <v>0</v>
      </c>
      <c r="L27" s="325">
        <v>1</v>
      </c>
      <c r="M27" s="325">
        <v>4</v>
      </c>
      <c r="N27" s="327">
        <v>2</v>
      </c>
      <c r="O27" s="452">
        <f>SUM(I27:N27)</f>
        <v>7</v>
      </c>
      <c r="P27" s="456">
        <f>H27+O27</f>
        <v>13</v>
      </c>
    </row>
    <row r="28" spans="3:16" ht="17.25" customHeight="1">
      <c r="C28" s="335"/>
      <c r="D28" s="336" t="s">
        <v>310</v>
      </c>
      <c r="E28" s="337"/>
      <c r="F28" s="338">
        <v>523</v>
      </c>
      <c r="G28" s="338">
        <v>626</v>
      </c>
      <c r="H28" s="462">
        <f>SUM(F28:G28)</f>
        <v>1149</v>
      </c>
      <c r="I28" s="339">
        <v>0</v>
      </c>
      <c r="J28" s="340">
        <v>941</v>
      </c>
      <c r="K28" s="338">
        <v>593</v>
      </c>
      <c r="L28" s="338">
        <v>485</v>
      </c>
      <c r="M28" s="338">
        <v>364</v>
      </c>
      <c r="N28" s="340">
        <v>355</v>
      </c>
      <c r="O28" s="462">
        <f>SUM(I28:N28)</f>
        <v>2738</v>
      </c>
      <c r="P28" s="466">
        <f>H28+O28</f>
        <v>3887</v>
      </c>
    </row>
    <row r="29" spans="3:16" ht="17.25" customHeight="1">
      <c r="C29" s="318" t="s">
        <v>299</v>
      </c>
      <c r="D29" s="341"/>
      <c r="E29" s="342"/>
      <c r="F29" s="447">
        <f aca="true" t="shared" si="5" ref="F29:P29">SUM(F30:F35)</f>
        <v>0</v>
      </c>
      <c r="G29" s="448">
        <f t="shared" si="5"/>
        <v>0</v>
      </c>
      <c r="H29" s="449">
        <f t="shared" si="5"/>
        <v>0</v>
      </c>
      <c r="I29" s="450">
        <f t="shared" si="5"/>
        <v>0</v>
      </c>
      <c r="J29" s="448">
        <f t="shared" si="5"/>
        <v>0</v>
      </c>
      <c r="K29" s="447">
        <f t="shared" si="5"/>
        <v>35</v>
      </c>
      <c r="L29" s="447">
        <f t="shared" si="5"/>
        <v>13</v>
      </c>
      <c r="M29" s="447">
        <f t="shared" si="5"/>
        <v>19</v>
      </c>
      <c r="N29" s="448">
        <f t="shared" si="5"/>
        <v>28</v>
      </c>
      <c r="O29" s="447">
        <f t="shared" si="5"/>
        <v>95</v>
      </c>
      <c r="P29" s="451">
        <f t="shared" si="5"/>
        <v>95</v>
      </c>
    </row>
    <row r="30" spans="3:16" ht="17.25" customHeight="1">
      <c r="C30" s="320"/>
      <c r="D30" s="324" t="s">
        <v>300</v>
      </c>
      <c r="E30" s="328"/>
      <c r="F30" s="343"/>
      <c r="G30" s="344"/>
      <c r="H30" s="463"/>
      <c r="I30" s="345"/>
      <c r="J30" s="327">
        <v>0</v>
      </c>
      <c r="K30" s="325">
        <v>0</v>
      </c>
      <c r="L30" s="325">
        <v>0</v>
      </c>
      <c r="M30" s="325">
        <v>0</v>
      </c>
      <c r="N30" s="327">
        <v>0</v>
      </c>
      <c r="O30" s="452">
        <f aca="true" t="shared" si="6" ref="O30:O35">SUM(I30:N30)</f>
        <v>0</v>
      </c>
      <c r="P30" s="456">
        <f aca="true" t="shared" si="7" ref="P30:P35">H30+O30</f>
        <v>0</v>
      </c>
    </row>
    <row r="31" spans="3:16" ht="17.25" customHeight="1">
      <c r="C31" s="320"/>
      <c r="D31" s="324" t="s">
        <v>301</v>
      </c>
      <c r="E31" s="328"/>
      <c r="F31" s="325">
        <v>0</v>
      </c>
      <c r="G31" s="325">
        <v>0</v>
      </c>
      <c r="H31" s="454">
        <f>SUM(F31:G31)</f>
        <v>0</v>
      </c>
      <c r="I31" s="326">
        <v>0</v>
      </c>
      <c r="J31" s="327">
        <v>0</v>
      </c>
      <c r="K31" s="325">
        <v>12</v>
      </c>
      <c r="L31" s="325">
        <v>10</v>
      </c>
      <c r="M31" s="325">
        <v>12</v>
      </c>
      <c r="N31" s="327">
        <v>18</v>
      </c>
      <c r="O31" s="452">
        <f t="shared" si="6"/>
        <v>52</v>
      </c>
      <c r="P31" s="456">
        <f t="shared" si="7"/>
        <v>52</v>
      </c>
    </row>
    <row r="32" spans="3:16" ht="17.25" customHeight="1">
      <c r="C32" s="320"/>
      <c r="D32" s="324" t="s">
        <v>302</v>
      </c>
      <c r="E32" s="328"/>
      <c r="F32" s="325">
        <v>0</v>
      </c>
      <c r="G32" s="325">
        <v>0</v>
      </c>
      <c r="H32" s="454">
        <f>SUM(F32:G32)</f>
        <v>0</v>
      </c>
      <c r="I32" s="326">
        <v>0</v>
      </c>
      <c r="J32" s="327">
        <v>0</v>
      </c>
      <c r="K32" s="325">
        <v>23</v>
      </c>
      <c r="L32" s="325">
        <v>3</v>
      </c>
      <c r="M32" s="325">
        <v>6</v>
      </c>
      <c r="N32" s="327">
        <v>10</v>
      </c>
      <c r="O32" s="452">
        <f t="shared" si="6"/>
        <v>42</v>
      </c>
      <c r="P32" s="456">
        <f t="shared" si="7"/>
        <v>42</v>
      </c>
    </row>
    <row r="33" spans="3:16" ht="17.25" customHeight="1">
      <c r="C33" s="320"/>
      <c r="D33" s="324" t="s">
        <v>303</v>
      </c>
      <c r="E33" s="328"/>
      <c r="F33" s="346"/>
      <c r="G33" s="347">
        <v>0</v>
      </c>
      <c r="H33" s="454">
        <f>SUM(F33:G33)</f>
        <v>0</v>
      </c>
      <c r="I33" s="345"/>
      <c r="J33" s="327">
        <v>0</v>
      </c>
      <c r="K33" s="325">
        <v>0</v>
      </c>
      <c r="L33" s="325">
        <v>0</v>
      </c>
      <c r="M33" s="325">
        <v>1</v>
      </c>
      <c r="N33" s="327">
        <v>0</v>
      </c>
      <c r="O33" s="452">
        <f t="shared" si="6"/>
        <v>1</v>
      </c>
      <c r="P33" s="456">
        <f t="shared" si="7"/>
        <v>1</v>
      </c>
    </row>
    <row r="34" spans="3:16" ht="17.25" customHeight="1">
      <c r="C34" s="320"/>
      <c r="D34" s="324" t="s">
        <v>304</v>
      </c>
      <c r="E34" s="328"/>
      <c r="F34" s="348"/>
      <c r="G34" s="346"/>
      <c r="H34" s="464"/>
      <c r="I34" s="349"/>
      <c r="J34" s="327">
        <v>0</v>
      </c>
      <c r="K34" s="325">
        <v>0</v>
      </c>
      <c r="L34" s="325">
        <v>0</v>
      </c>
      <c r="M34" s="325">
        <v>0</v>
      </c>
      <c r="N34" s="327">
        <v>0</v>
      </c>
      <c r="O34" s="452">
        <f t="shared" si="6"/>
        <v>0</v>
      </c>
      <c r="P34" s="456">
        <f t="shared" si="7"/>
        <v>0</v>
      </c>
    </row>
    <row r="35" spans="3:16" ht="24.75" customHeight="1">
      <c r="C35" s="350"/>
      <c r="D35" s="1677" t="s">
        <v>250</v>
      </c>
      <c r="E35" s="1678"/>
      <c r="F35" s="338">
        <v>0</v>
      </c>
      <c r="G35" s="338">
        <v>0</v>
      </c>
      <c r="H35" s="454">
        <f>SUM(F35:G35)</f>
        <v>0</v>
      </c>
      <c r="I35" s="351"/>
      <c r="J35" s="340">
        <v>0</v>
      </c>
      <c r="K35" s="338">
        <v>0</v>
      </c>
      <c r="L35" s="338">
        <v>0</v>
      </c>
      <c r="M35" s="338">
        <v>0</v>
      </c>
      <c r="N35" s="340">
        <v>0</v>
      </c>
      <c r="O35" s="467">
        <f t="shared" si="6"/>
        <v>0</v>
      </c>
      <c r="P35" s="466">
        <f t="shared" si="7"/>
        <v>0</v>
      </c>
    </row>
    <row r="36" spans="3:16" ht="17.25" customHeight="1">
      <c r="C36" s="320" t="s">
        <v>305</v>
      </c>
      <c r="D36" s="322"/>
      <c r="E36" s="322"/>
      <c r="F36" s="448">
        <f>SUM(F37:F39)</f>
        <v>0</v>
      </c>
      <c r="G36" s="448">
        <f>SUM(G37:G39)</f>
        <v>0</v>
      </c>
      <c r="H36" s="449">
        <f>SUM(H37:H39)</f>
        <v>0</v>
      </c>
      <c r="I36" s="457"/>
      <c r="J36" s="448">
        <f aca="true" t="shared" si="8" ref="J36:P36">SUM(J37:J39)</f>
        <v>11</v>
      </c>
      <c r="K36" s="447">
        <f t="shared" si="8"/>
        <v>62</v>
      </c>
      <c r="L36" s="447">
        <f t="shared" si="8"/>
        <v>50</v>
      </c>
      <c r="M36" s="447">
        <f t="shared" si="8"/>
        <v>73</v>
      </c>
      <c r="N36" s="448">
        <f t="shared" si="8"/>
        <v>138</v>
      </c>
      <c r="O36" s="447">
        <f t="shared" si="8"/>
        <v>334</v>
      </c>
      <c r="P36" s="451">
        <f t="shared" si="8"/>
        <v>334</v>
      </c>
    </row>
    <row r="37" spans="3:16" ht="17.25" customHeight="1">
      <c r="C37" s="320"/>
      <c r="D37" s="331" t="s">
        <v>702</v>
      </c>
      <c r="E37" s="331"/>
      <c r="F37" s="327">
        <v>0</v>
      </c>
      <c r="G37" s="327">
        <v>0</v>
      </c>
      <c r="H37" s="454">
        <f>SUM(F37:G37)</f>
        <v>0</v>
      </c>
      <c r="I37" s="352"/>
      <c r="J37" s="327">
        <v>0</v>
      </c>
      <c r="K37" s="325">
        <v>4</v>
      </c>
      <c r="L37" s="325">
        <v>0</v>
      </c>
      <c r="M37" s="325">
        <v>20</v>
      </c>
      <c r="N37" s="327">
        <v>39</v>
      </c>
      <c r="O37" s="452">
        <f>SUM(I37:N37)</f>
        <v>63</v>
      </c>
      <c r="P37" s="456">
        <f>H37+O37</f>
        <v>63</v>
      </c>
    </row>
    <row r="38" spans="3:16" ht="17.25" customHeight="1">
      <c r="C38" s="320"/>
      <c r="D38" s="331" t="s">
        <v>703</v>
      </c>
      <c r="E38" s="331"/>
      <c r="F38" s="325">
        <v>0</v>
      </c>
      <c r="G38" s="325">
        <v>0</v>
      </c>
      <c r="H38" s="454">
        <f>SUM(F38:G38)</f>
        <v>0</v>
      </c>
      <c r="I38" s="353"/>
      <c r="J38" s="327">
        <v>11</v>
      </c>
      <c r="K38" s="325">
        <v>50</v>
      </c>
      <c r="L38" s="325">
        <v>50</v>
      </c>
      <c r="M38" s="325">
        <v>53</v>
      </c>
      <c r="N38" s="327">
        <v>70</v>
      </c>
      <c r="O38" s="452">
        <f>SUM(I38:N38)</f>
        <v>234</v>
      </c>
      <c r="P38" s="456">
        <f>H38+O38</f>
        <v>234</v>
      </c>
    </row>
    <row r="39" spans="3:16" ht="17.25" customHeight="1">
      <c r="C39" s="320"/>
      <c r="D39" s="354" t="s">
        <v>704</v>
      </c>
      <c r="E39" s="354"/>
      <c r="F39" s="355">
        <v>0</v>
      </c>
      <c r="G39" s="355">
        <v>0</v>
      </c>
      <c r="H39" s="465">
        <f>SUM(F39:G39)</f>
        <v>0</v>
      </c>
      <c r="I39" s="356"/>
      <c r="J39" s="357">
        <v>0</v>
      </c>
      <c r="K39" s="358">
        <v>8</v>
      </c>
      <c r="L39" s="358">
        <v>0</v>
      </c>
      <c r="M39" s="358">
        <v>0</v>
      </c>
      <c r="N39" s="357">
        <v>29</v>
      </c>
      <c r="O39" s="468">
        <f>SUM(I39:N39)</f>
        <v>37</v>
      </c>
      <c r="P39" s="469">
        <f>H39+O39</f>
        <v>37</v>
      </c>
    </row>
    <row r="40" spans="3:16" ht="17.25" customHeight="1" thickBot="1">
      <c r="C40" s="400" t="s">
        <v>309</v>
      </c>
      <c r="D40" s="401"/>
      <c r="E40" s="401"/>
      <c r="F40" s="458">
        <f aca="true" t="shared" si="9" ref="F40:P40">F9+F29+F36</f>
        <v>1188</v>
      </c>
      <c r="G40" s="459">
        <f t="shared" si="9"/>
        <v>1703</v>
      </c>
      <c r="H40" s="460">
        <f t="shared" si="9"/>
        <v>2891</v>
      </c>
      <c r="I40" s="461">
        <f t="shared" si="9"/>
        <v>3</v>
      </c>
      <c r="J40" s="459">
        <f t="shared" si="9"/>
        <v>3066</v>
      </c>
      <c r="K40" s="458">
        <f t="shared" si="9"/>
        <v>2136</v>
      </c>
      <c r="L40" s="458">
        <f t="shared" si="9"/>
        <v>2023</v>
      </c>
      <c r="M40" s="458">
        <f t="shared" si="9"/>
        <v>1705</v>
      </c>
      <c r="N40" s="459">
        <f t="shared" si="9"/>
        <v>1964</v>
      </c>
      <c r="O40" s="458">
        <f t="shared" si="9"/>
        <v>10897</v>
      </c>
      <c r="P40" s="470">
        <f t="shared" si="9"/>
        <v>13788</v>
      </c>
    </row>
    <row r="41" spans="3:16" ht="17.25" customHeight="1">
      <c r="C41" s="374" t="s">
        <v>797</v>
      </c>
      <c r="D41" s="369"/>
      <c r="E41" s="369"/>
      <c r="F41" s="369"/>
      <c r="G41" s="369"/>
      <c r="H41" s="369"/>
      <c r="I41" s="369"/>
      <c r="J41" s="369"/>
      <c r="K41" s="369"/>
      <c r="L41" s="369"/>
      <c r="M41" s="369"/>
      <c r="N41" s="369"/>
      <c r="O41" s="369"/>
      <c r="P41" s="370"/>
    </row>
    <row r="42" spans="3:17" ht="17.25" customHeight="1">
      <c r="C42" s="318" t="s">
        <v>828</v>
      </c>
      <c r="D42" s="319"/>
      <c r="E42" s="319"/>
      <c r="F42" s="447">
        <f aca="true" t="shared" si="10" ref="F42:P42">F43+F49+F52+F56+F58+F59</f>
        <v>1404685</v>
      </c>
      <c r="G42" s="448">
        <f t="shared" si="10"/>
        <v>3524823</v>
      </c>
      <c r="H42" s="449">
        <f t="shared" si="10"/>
        <v>4929508</v>
      </c>
      <c r="I42" s="450">
        <f t="shared" si="10"/>
        <v>0</v>
      </c>
      <c r="J42" s="448">
        <f t="shared" si="10"/>
        <v>7802247</v>
      </c>
      <c r="K42" s="447">
        <f t="shared" si="10"/>
        <v>6409093</v>
      </c>
      <c r="L42" s="447">
        <f t="shared" si="10"/>
        <v>8232776</v>
      </c>
      <c r="M42" s="447">
        <f t="shared" si="10"/>
        <v>7406494</v>
      </c>
      <c r="N42" s="448">
        <f t="shared" si="10"/>
        <v>8158188</v>
      </c>
      <c r="O42" s="447">
        <f t="shared" si="10"/>
        <v>38008798</v>
      </c>
      <c r="P42" s="451">
        <f t="shared" si="10"/>
        <v>42938306</v>
      </c>
      <c r="Q42" s="299"/>
    </row>
    <row r="43" spans="3:17" ht="17.25" customHeight="1">
      <c r="C43" s="320"/>
      <c r="D43" s="321" t="s">
        <v>829</v>
      </c>
      <c r="E43" s="322"/>
      <c r="F43" s="452">
        <f aca="true" t="shared" si="11" ref="F43:P43">SUM(F44:F48)</f>
        <v>677157</v>
      </c>
      <c r="G43" s="453">
        <f t="shared" si="11"/>
        <v>1404753</v>
      </c>
      <c r="H43" s="454">
        <f t="shared" si="11"/>
        <v>2081910</v>
      </c>
      <c r="I43" s="455">
        <f t="shared" si="11"/>
        <v>0</v>
      </c>
      <c r="J43" s="453">
        <f t="shared" si="11"/>
        <v>4078561</v>
      </c>
      <c r="K43" s="452">
        <f t="shared" si="11"/>
        <v>2636435</v>
      </c>
      <c r="L43" s="452">
        <f t="shared" si="11"/>
        <v>3719968</v>
      </c>
      <c r="M43" s="452">
        <f t="shared" si="11"/>
        <v>3389566</v>
      </c>
      <c r="N43" s="453">
        <f t="shared" si="11"/>
        <v>5031456</v>
      </c>
      <c r="O43" s="452">
        <f t="shared" si="11"/>
        <v>18855986</v>
      </c>
      <c r="P43" s="456">
        <f t="shared" si="11"/>
        <v>20937896</v>
      </c>
      <c r="Q43" s="299"/>
    </row>
    <row r="44" spans="3:17" ht="17.25" customHeight="1">
      <c r="C44" s="320"/>
      <c r="D44" s="323"/>
      <c r="E44" s="324" t="s">
        <v>830</v>
      </c>
      <c r="F44" s="325">
        <v>384374</v>
      </c>
      <c r="G44" s="327">
        <v>718037</v>
      </c>
      <c r="H44" s="454">
        <f>SUM(F44:G44)</f>
        <v>1102411</v>
      </c>
      <c r="I44" s="326">
        <v>0</v>
      </c>
      <c r="J44" s="327">
        <v>2670832</v>
      </c>
      <c r="K44" s="325">
        <v>1448313</v>
      </c>
      <c r="L44" s="325">
        <v>2725012</v>
      </c>
      <c r="M44" s="325">
        <v>2236950</v>
      </c>
      <c r="N44" s="327">
        <v>3203095</v>
      </c>
      <c r="O44" s="452">
        <f>SUM(I44:N44)</f>
        <v>12284202</v>
      </c>
      <c r="P44" s="456">
        <f>H44+O44</f>
        <v>13386613</v>
      </c>
      <c r="Q44" s="299"/>
    </row>
    <row r="45" spans="3:17" ht="17.25" customHeight="1">
      <c r="C45" s="320"/>
      <c r="D45" s="323"/>
      <c r="E45" s="324" t="s">
        <v>831</v>
      </c>
      <c r="F45" s="325">
        <v>0</v>
      </c>
      <c r="G45" s="327">
        <v>0</v>
      </c>
      <c r="H45" s="454">
        <f>SUM(F45:G45)</f>
        <v>0</v>
      </c>
      <c r="I45" s="326">
        <v>0</v>
      </c>
      <c r="J45" s="327">
        <v>2500</v>
      </c>
      <c r="K45" s="325">
        <v>2500</v>
      </c>
      <c r="L45" s="325">
        <v>120000</v>
      </c>
      <c r="M45" s="325">
        <v>205000</v>
      </c>
      <c r="N45" s="327">
        <v>587625</v>
      </c>
      <c r="O45" s="452">
        <f>SUM(I45:N45)</f>
        <v>917625</v>
      </c>
      <c r="P45" s="456">
        <f>H45+O45</f>
        <v>917625</v>
      </c>
      <c r="Q45" s="299"/>
    </row>
    <row r="46" spans="3:17" ht="17.25" customHeight="1">
      <c r="C46" s="320"/>
      <c r="D46" s="323"/>
      <c r="E46" s="324" t="s">
        <v>832</v>
      </c>
      <c r="F46" s="325">
        <v>262421</v>
      </c>
      <c r="G46" s="327">
        <v>638806</v>
      </c>
      <c r="H46" s="454">
        <f>SUM(F46:G46)</f>
        <v>901227</v>
      </c>
      <c r="I46" s="326">
        <v>0</v>
      </c>
      <c r="J46" s="327">
        <v>1166153</v>
      </c>
      <c r="K46" s="325">
        <v>1059021</v>
      </c>
      <c r="L46" s="325">
        <v>713024</v>
      </c>
      <c r="M46" s="325">
        <v>790211</v>
      </c>
      <c r="N46" s="327">
        <v>1015386</v>
      </c>
      <c r="O46" s="452">
        <f>SUM(I46:N46)</f>
        <v>4743795</v>
      </c>
      <c r="P46" s="456">
        <f>H46+O46</f>
        <v>5645022</v>
      </c>
      <c r="Q46" s="299"/>
    </row>
    <row r="47" spans="3:17" ht="17.25" customHeight="1">
      <c r="C47" s="320"/>
      <c r="D47" s="323"/>
      <c r="E47" s="324" t="s">
        <v>833</v>
      </c>
      <c r="F47" s="325">
        <v>30362</v>
      </c>
      <c r="G47" s="327">
        <v>39770</v>
      </c>
      <c r="H47" s="454">
        <f>SUM(F47:G47)</f>
        <v>70132</v>
      </c>
      <c r="I47" s="326">
        <v>0</v>
      </c>
      <c r="J47" s="327">
        <v>134076</v>
      </c>
      <c r="K47" s="325">
        <v>9641</v>
      </c>
      <c r="L47" s="325">
        <v>39102</v>
      </c>
      <c r="M47" s="325">
        <v>78545</v>
      </c>
      <c r="N47" s="327">
        <v>90810</v>
      </c>
      <c r="O47" s="452">
        <f>SUM(I47:N47)</f>
        <v>352174</v>
      </c>
      <c r="P47" s="456">
        <f>H47+O47</f>
        <v>422306</v>
      </c>
      <c r="Q47" s="299"/>
    </row>
    <row r="48" spans="3:17" ht="17.25" customHeight="1">
      <c r="C48" s="320"/>
      <c r="D48" s="323"/>
      <c r="E48" s="324" t="s">
        <v>834</v>
      </c>
      <c r="F48" s="325">
        <v>0</v>
      </c>
      <c r="G48" s="327">
        <v>8140</v>
      </c>
      <c r="H48" s="454">
        <f>SUM(F48:G48)</f>
        <v>8140</v>
      </c>
      <c r="I48" s="326">
        <v>0</v>
      </c>
      <c r="J48" s="327">
        <v>105000</v>
      </c>
      <c r="K48" s="325">
        <v>116960</v>
      </c>
      <c r="L48" s="325">
        <v>122830</v>
      </c>
      <c r="M48" s="325">
        <v>78860</v>
      </c>
      <c r="N48" s="327">
        <v>134540</v>
      </c>
      <c r="O48" s="452">
        <f>SUM(I48:N48)</f>
        <v>558190</v>
      </c>
      <c r="P48" s="456">
        <f>H48+O48</f>
        <v>566330</v>
      </c>
      <c r="Q48" s="299"/>
    </row>
    <row r="49" spans="3:17" ht="17.25" customHeight="1">
      <c r="C49" s="320"/>
      <c r="D49" s="321" t="s">
        <v>835</v>
      </c>
      <c r="E49" s="328"/>
      <c r="F49" s="452">
        <f aca="true" t="shared" si="12" ref="F49:P49">SUM(F50:F51)</f>
        <v>354627</v>
      </c>
      <c r="G49" s="453">
        <f t="shared" si="12"/>
        <v>1340200</v>
      </c>
      <c r="H49" s="454">
        <f t="shared" si="12"/>
        <v>1694827</v>
      </c>
      <c r="I49" s="455">
        <f t="shared" si="12"/>
        <v>0</v>
      </c>
      <c r="J49" s="453">
        <f t="shared" si="12"/>
        <v>1612328</v>
      </c>
      <c r="K49" s="452">
        <f t="shared" si="12"/>
        <v>1931291</v>
      </c>
      <c r="L49" s="452">
        <f t="shared" si="12"/>
        <v>2268444</v>
      </c>
      <c r="M49" s="452">
        <f t="shared" si="12"/>
        <v>2294803</v>
      </c>
      <c r="N49" s="453">
        <f t="shared" si="12"/>
        <v>1173836</v>
      </c>
      <c r="O49" s="452">
        <f t="shared" si="12"/>
        <v>9280702</v>
      </c>
      <c r="P49" s="456">
        <f t="shared" si="12"/>
        <v>10975529</v>
      </c>
      <c r="Q49" s="299"/>
    </row>
    <row r="50" spans="3:17" ht="17.25" customHeight="1">
      <c r="C50" s="320"/>
      <c r="D50" s="323"/>
      <c r="E50" s="329" t="s">
        <v>836</v>
      </c>
      <c r="F50" s="325">
        <v>268605</v>
      </c>
      <c r="G50" s="327">
        <v>901576</v>
      </c>
      <c r="H50" s="454">
        <f>SUM(F50:G50)</f>
        <v>1170181</v>
      </c>
      <c r="I50" s="326">
        <v>0</v>
      </c>
      <c r="J50" s="327">
        <v>1118473</v>
      </c>
      <c r="K50" s="325">
        <v>755009</v>
      </c>
      <c r="L50" s="325">
        <v>1616137</v>
      </c>
      <c r="M50" s="325">
        <v>2030931</v>
      </c>
      <c r="N50" s="327">
        <v>904174</v>
      </c>
      <c r="O50" s="452">
        <f>SUM(I50:N50)</f>
        <v>6424724</v>
      </c>
      <c r="P50" s="456">
        <f>H50+O50</f>
        <v>7594905</v>
      </c>
      <c r="Q50" s="299"/>
    </row>
    <row r="51" spans="3:17" ht="17.25" customHeight="1">
      <c r="C51" s="320"/>
      <c r="D51" s="323"/>
      <c r="E51" s="329" t="s">
        <v>837</v>
      </c>
      <c r="F51" s="325">
        <v>86022</v>
      </c>
      <c r="G51" s="327">
        <v>438624</v>
      </c>
      <c r="H51" s="454">
        <f>SUM(F51:G51)</f>
        <v>524646</v>
      </c>
      <c r="I51" s="326">
        <v>0</v>
      </c>
      <c r="J51" s="327">
        <v>493855</v>
      </c>
      <c r="K51" s="325">
        <v>1176282</v>
      </c>
      <c r="L51" s="325">
        <v>652307</v>
      </c>
      <c r="M51" s="325">
        <v>263872</v>
      </c>
      <c r="N51" s="327">
        <v>269662</v>
      </c>
      <c r="O51" s="452">
        <f>SUM(I51:N51)</f>
        <v>2855978</v>
      </c>
      <c r="P51" s="456">
        <f>H51+O51</f>
        <v>3380624</v>
      </c>
      <c r="Q51" s="299"/>
    </row>
    <row r="52" spans="3:17" ht="17.25" customHeight="1">
      <c r="C52" s="320"/>
      <c r="D52" s="321" t="s">
        <v>820</v>
      </c>
      <c r="E52" s="322"/>
      <c r="F52" s="452">
        <f aca="true" t="shared" si="13" ref="F52:P52">SUM(F53:F55)</f>
        <v>0</v>
      </c>
      <c r="G52" s="453">
        <f t="shared" si="13"/>
        <v>20354</v>
      </c>
      <c r="H52" s="454">
        <f t="shared" si="13"/>
        <v>20354</v>
      </c>
      <c r="I52" s="455">
        <f t="shared" si="13"/>
        <v>0</v>
      </c>
      <c r="J52" s="453">
        <f t="shared" si="13"/>
        <v>96409</v>
      </c>
      <c r="K52" s="452">
        <f t="shared" si="13"/>
        <v>205079</v>
      </c>
      <c r="L52" s="452">
        <f t="shared" si="13"/>
        <v>580748</v>
      </c>
      <c r="M52" s="452">
        <f t="shared" si="13"/>
        <v>410355</v>
      </c>
      <c r="N52" s="453">
        <f t="shared" si="13"/>
        <v>279217</v>
      </c>
      <c r="O52" s="452">
        <f t="shared" si="13"/>
        <v>1571808</v>
      </c>
      <c r="P52" s="456">
        <f t="shared" si="13"/>
        <v>1592162</v>
      </c>
      <c r="Q52" s="299"/>
    </row>
    <row r="53" spans="3:17" ht="17.25" customHeight="1">
      <c r="C53" s="320"/>
      <c r="D53" s="323"/>
      <c r="E53" s="324" t="s">
        <v>838</v>
      </c>
      <c r="F53" s="325">
        <v>0</v>
      </c>
      <c r="G53" s="327">
        <v>20354</v>
      </c>
      <c r="H53" s="454">
        <f>SUM(F53:G53)</f>
        <v>20354</v>
      </c>
      <c r="I53" s="326">
        <v>0</v>
      </c>
      <c r="J53" s="327">
        <v>19885</v>
      </c>
      <c r="K53" s="325">
        <v>64927</v>
      </c>
      <c r="L53" s="325">
        <v>518875</v>
      </c>
      <c r="M53" s="325">
        <v>325798</v>
      </c>
      <c r="N53" s="327">
        <v>191420</v>
      </c>
      <c r="O53" s="452">
        <f>SUM(I53:N53)</f>
        <v>1120905</v>
      </c>
      <c r="P53" s="456">
        <f>H53+O53</f>
        <v>1141259</v>
      </c>
      <c r="Q53" s="299"/>
    </row>
    <row r="54" spans="3:17" ht="24.75" customHeight="1">
      <c r="C54" s="320"/>
      <c r="D54" s="323"/>
      <c r="E54" s="330" t="s">
        <v>839</v>
      </c>
      <c r="F54" s="325">
        <v>0</v>
      </c>
      <c r="G54" s="327">
        <v>0</v>
      </c>
      <c r="H54" s="454">
        <f>SUM(F54:G54)</f>
        <v>0</v>
      </c>
      <c r="I54" s="326">
        <v>0</v>
      </c>
      <c r="J54" s="327">
        <v>76524</v>
      </c>
      <c r="K54" s="325">
        <v>140152</v>
      </c>
      <c r="L54" s="325">
        <v>61873</v>
      </c>
      <c r="M54" s="325">
        <v>84557</v>
      </c>
      <c r="N54" s="327">
        <v>87797</v>
      </c>
      <c r="O54" s="452">
        <f>SUM(I54:N54)</f>
        <v>450903</v>
      </c>
      <c r="P54" s="456">
        <f>H54+O54</f>
        <v>450903</v>
      </c>
      <c r="Q54" s="299"/>
    </row>
    <row r="55" spans="3:17" ht="24.75" customHeight="1">
      <c r="C55" s="320"/>
      <c r="D55" s="329"/>
      <c r="E55" s="330" t="s">
        <v>840</v>
      </c>
      <c r="F55" s="325">
        <v>0</v>
      </c>
      <c r="G55" s="327">
        <v>0</v>
      </c>
      <c r="H55" s="454">
        <f>SUM(F55:G55)</f>
        <v>0</v>
      </c>
      <c r="I55" s="326">
        <v>0</v>
      </c>
      <c r="J55" s="327">
        <v>0</v>
      </c>
      <c r="K55" s="325">
        <v>0</v>
      </c>
      <c r="L55" s="325">
        <v>0</v>
      </c>
      <c r="M55" s="325">
        <v>0</v>
      </c>
      <c r="N55" s="327">
        <v>0</v>
      </c>
      <c r="O55" s="452">
        <f>SUM(I55:N55)</f>
        <v>0</v>
      </c>
      <c r="P55" s="456">
        <f>H55+O55</f>
        <v>0</v>
      </c>
      <c r="Q55" s="299"/>
    </row>
    <row r="56" spans="3:17" ht="17.25" customHeight="1">
      <c r="C56" s="320"/>
      <c r="D56" s="321" t="s">
        <v>66</v>
      </c>
      <c r="E56" s="322"/>
      <c r="F56" s="452">
        <f aca="true" t="shared" si="14" ref="F56:P56">F57</f>
        <v>149925</v>
      </c>
      <c r="G56" s="453">
        <f t="shared" si="14"/>
        <v>414756</v>
      </c>
      <c r="H56" s="454">
        <f t="shared" si="14"/>
        <v>564681</v>
      </c>
      <c r="I56" s="455">
        <f t="shared" si="14"/>
        <v>0</v>
      </c>
      <c r="J56" s="453">
        <f t="shared" si="14"/>
        <v>860449</v>
      </c>
      <c r="K56" s="452">
        <f t="shared" si="14"/>
        <v>923138</v>
      </c>
      <c r="L56" s="452">
        <f t="shared" si="14"/>
        <v>888776</v>
      </c>
      <c r="M56" s="452">
        <f t="shared" si="14"/>
        <v>662960</v>
      </c>
      <c r="N56" s="453">
        <f t="shared" si="14"/>
        <v>1061120</v>
      </c>
      <c r="O56" s="452">
        <f t="shared" si="14"/>
        <v>4396443</v>
      </c>
      <c r="P56" s="456">
        <f t="shared" si="14"/>
        <v>4961124</v>
      </c>
      <c r="Q56" s="299"/>
    </row>
    <row r="57" spans="3:17" ht="17.25" customHeight="1">
      <c r="C57" s="320"/>
      <c r="D57" s="323"/>
      <c r="E57" s="324" t="s">
        <v>1344</v>
      </c>
      <c r="F57" s="325">
        <v>149925</v>
      </c>
      <c r="G57" s="327">
        <v>414756</v>
      </c>
      <c r="H57" s="454">
        <f>SUM(F57:G57)</f>
        <v>564681</v>
      </c>
      <c r="I57" s="326">
        <v>0</v>
      </c>
      <c r="J57" s="327">
        <v>860449</v>
      </c>
      <c r="K57" s="325">
        <v>923138</v>
      </c>
      <c r="L57" s="325">
        <v>888776</v>
      </c>
      <c r="M57" s="325">
        <v>662960</v>
      </c>
      <c r="N57" s="327">
        <v>1061120</v>
      </c>
      <c r="O57" s="452">
        <f>SUM(I57:N57)</f>
        <v>4396443</v>
      </c>
      <c r="P57" s="456">
        <f>H57+O57</f>
        <v>4961124</v>
      </c>
      <c r="Q57" s="299"/>
    </row>
    <row r="58" spans="3:17" ht="17.25" customHeight="1">
      <c r="C58" s="359"/>
      <c r="D58" s="324" t="s">
        <v>307</v>
      </c>
      <c r="E58" s="328"/>
      <c r="F58" s="360">
        <v>0</v>
      </c>
      <c r="G58" s="360">
        <v>81148</v>
      </c>
      <c r="H58" s="471">
        <f>SUM(F58:G58)</f>
        <v>81148</v>
      </c>
      <c r="I58" s="361">
        <v>0</v>
      </c>
      <c r="J58" s="360">
        <v>0</v>
      </c>
      <c r="K58" s="362">
        <v>0</v>
      </c>
      <c r="L58" s="362">
        <v>7230</v>
      </c>
      <c r="M58" s="362">
        <v>73560</v>
      </c>
      <c r="N58" s="360">
        <v>42349</v>
      </c>
      <c r="O58" s="472">
        <f>SUM(I58:N58)</f>
        <v>123139</v>
      </c>
      <c r="P58" s="473">
        <f>H58+O58</f>
        <v>204287</v>
      </c>
      <c r="Q58" s="299"/>
    </row>
    <row r="59" spans="3:17" ht="17.25" customHeight="1">
      <c r="C59" s="335"/>
      <c r="D59" s="336" t="s">
        <v>308</v>
      </c>
      <c r="E59" s="337"/>
      <c r="F59" s="338">
        <v>222976</v>
      </c>
      <c r="G59" s="340">
        <v>263612</v>
      </c>
      <c r="H59" s="462">
        <f>SUM(F59:G59)</f>
        <v>486588</v>
      </c>
      <c r="I59" s="339">
        <v>0</v>
      </c>
      <c r="J59" s="340">
        <v>1154500</v>
      </c>
      <c r="K59" s="338">
        <v>713150</v>
      </c>
      <c r="L59" s="338">
        <v>767610</v>
      </c>
      <c r="M59" s="338">
        <v>575250</v>
      </c>
      <c r="N59" s="340">
        <v>570210</v>
      </c>
      <c r="O59" s="462">
        <f>SUM(I59:N59)</f>
        <v>3780720</v>
      </c>
      <c r="P59" s="466">
        <f>H59+O59</f>
        <v>4267308</v>
      </c>
      <c r="Q59" s="299"/>
    </row>
    <row r="60" spans="3:17" ht="17.25" customHeight="1">
      <c r="C60" s="318" t="s">
        <v>299</v>
      </c>
      <c r="D60" s="341"/>
      <c r="E60" s="342"/>
      <c r="F60" s="447">
        <f aca="true" t="shared" si="15" ref="F60:P60">SUM(F61:F66)</f>
        <v>0</v>
      </c>
      <c r="G60" s="448">
        <f t="shared" si="15"/>
        <v>0</v>
      </c>
      <c r="H60" s="449">
        <f t="shared" si="15"/>
        <v>0</v>
      </c>
      <c r="I60" s="450">
        <f t="shared" si="15"/>
        <v>0</v>
      </c>
      <c r="J60" s="448">
        <f t="shared" si="15"/>
        <v>0</v>
      </c>
      <c r="K60" s="447">
        <f t="shared" si="15"/>
        <v>476286</v>
      </c>
      <c r="L60" s="447">
        <f t="shared" si="15"/>
        <v>235339</v>
      </c>
      <c r="M60" s="447">
        <f t="shared" si="15"/>
        <v>296445</v>
      </c>
      <c r="N60" s="448">
        <f t="shared" si="15"/>
        <v>518171</v>
      </c>
      <c r="O60" s="447">
        <f t="shared" si="15"/>
        <v>1526241</v>
      </c>
      <c r="P60" s="451">
        <f t="shared" si="15"/>
        <v>1526241</v>
      </c>
      <c r="Q60" s="299"/>
    </row>
    <row r="61" spans="3:17" ht="17.25" customHeight="1">
      <c r="C61" s="320"/>
      <c r="D61" s="324" t="s">
        <v>300</v>
      </c>
      <c r="E61" s="328"/>
      <c r="F61" s="343"/>
      <c r="G61" s="344"/>
      <c r="H61" s="463"/>
      <c r="I61" s="345"/>
      <c r="J61" s="327">
        <v>0</v>
      </c>
      <c r="K61" s="325">
        <v>0</v>
      </c>
      <c r="L61" s="325">
        <v>0</v>
      </c>
      <c r="M61" s="325">
        <v>0</v>
      </c>
      <c r="N61" s="327">
        <v>0</v>
      </c>
      <c r="O61" s="452">
        <f aca="true" t="shared" si="16" ref="O61:O66">SUM(I61:N61)</f>
        <v>0</v>
      </c>
      <c r="P61" s="456">
        <f aca="true" t="shared" si="17" ref="P61:P66">H61+O61</f>
        <v>0</v>
      </c>
      <c r="Q61" s="299"/>
    </row>
    <row r="62" spans="3:17" ht="17.25" customHeight="1">
      <c r="C62" s="320"/>
      <c r="D62" s="324" t="s">
        <v>301</v>
      </c>
      <c r="E62" s="328"/>
      <c r="F62" s="325">
        <v>0</v>
      </c>
      <c r="G62" s="327">
        <v>0</v>
      </c>
      <c r="H62" s="454">
        <f>SUM(F62:G62)</f>
        <v>0</v>
      </c>
      <c r="I62" s="326">
        <v>0</v>
      </c>
      <c r="J62" s="327">
        <v>0</v>
      </c>
      <c r="K62" s="325">
        <v>82351</v>
      </c>
      <c r="L62" s="325">
        <v>166913</v>
      </c>
      <c r="M62" s="325">
        <v>144510</v>
      </c>
      <c r="N62" s="327">
        <v>225821</v>
      </c>
      <c r="O62" s="452">
        <f t="shared" si="16"/>
        <v>619595</v>
      </c>
      <c r="P62" s="456">
        <f t="shared" si="17"/>
        <v>619595</v>
      </c>
      <c r="Q62" s="299"/>
    </row>
    <row r="63" spans="3:17" ht="17.25" customHeight="1">
      <c r="C63" s="320"/>
      <c r="D63" s="324" t="s">
        <v>302</v>
      </c>
      <c r="E63" s="328"/>
      <c r="F63" s="325">
        <v>0</v>
      </c>
      <c r="G63" s="327">
        <v>0</v>
      </c>
      <c r="H63" s="454">
        <f>SUM(F63:G63)</f>
        <v>0</v>
      </c>
      <c r="I63" s="326">
        <v>0</v>
      </c>
      <c r="J63" s="327">
        <v>0</v>
      </c>
      <c r="K63" s="325">
        <v>393935</v>
      </c>
      <c r="L63" s="325">
        <v>68426</v>
      </c>
      <c r="M63" s="325">
        <v>150099</v>
      </c>
      <c r="N63" s="327">
        <v>292350</v>
      </c>
      <c r="O63" s="452">
        <f t="shared" si="16"/>
        <v>904810</v>
      </c>
      <c r="P63" s="456">
        <f t="shared" si="17"/>
        <v>904810</v>
      </c>
      <c r="Q63" s="299"/>
    </row>
    <row r="64" spans="3:17" ht="17.25" customHeight="1">
      <c r="C64" s="320"/>
      <c r="D64" s="324" t="s">
        <v>303</v>
      </c>
      <c r="E64" s="328"/>
      <c r="F64" s="346"/>
      <c r="G64" s="327">
        <v>0</v>
      </c>
      <c r="H64" s="454">
        <f>SUM(F64:G64)</f>
        <v>0</v>
      </c>
      <c r="I64" s="345"/>
      <c r="J64" s="327">
        <v>0</v>
      </c>
      <c r="K64" s="325">
        <v>0</v>
      </c>
      <c r="L64" s="325">
        <v>0</v>
      </c>
      <c r="M64" s="325">
        <v>1836</v>
      </c>
      <c r="N64" s="327">
        <v>0</v>
      </c>
      <c r="O64" s="452">
        <f t="shared" si="16"/>
        <v>1836</v>
      </c>
      <c r="P64" s="456">
        <f t="shared" si="17"/>
        <v>1836</v>
      </c>
      <c r="Q64" s="299"/>
    </row>
    <row r="65" spans="3:17" ht="17.25" customHeight="1">
      <c r="C65" s="320"/>
      <c r="D65" s="324" t="s">
        <v>304</v>
      </c>
      <c r="E65" s="328"/>
      <c r="F65" s="348"/>
      <c r="G65" s="346"/>
      <c r="H65" s="464"/>
      <c r="I65" s="349"/>
      <c r="J65" s="327">
        <v>0</v>
      </c>
      <c r="K65" s="325">
        <v>0</v>
      </c>
      <c r="L65" s="325">
        <v>0</v>
      </c>
      <c r="M65" s="325">
        <v>0</v>
      </c>
      <c r="N65" s="327">
        <v>0</v>
      </c>
      <c r="O65" s="452">
        <f t="shared" si="16"/>
        <v>0</v>
      </c>
      <c r="P65" s="456">
        <f t="shared" si="17"/>
        <v>0</v>
      </c>
      <c r="Q65" s="299"/>
    </row>
    <row r="66" spans="3:17" ht="25.5" customHeight="1">
      <c r="C66" s="350"/>
      <c r="D66" s="1677" t="s">
        <v>250</v>
      </c>
      <c r="E66" s="1678"/>
      <c r="F66" s="325">
        <v>0</v>
      </c>
      <c r="G66" s="325">
        <v>0</v>
      </c>
      <c r="H66" s="454">
        <f>SUM(F66:G66)</f>
        <v>0</v>
      </c>
      <c r="I66" s="351"/>
      <c r="J66" s="340">
        <v>0</v>
      </c>
      <c r="K66" s="338">
        <v>0</v>
      </c>
      <c r="L66" s="338">
        <v>0</v>
      </c>
      <c r="M66" s="338">
        <v>0</v>
      </c>
      <c r="N66" s="340">
        <v>0</v>
      </c>
      <c r="O66" s="467">
        <f t="shared" si="16"/>
        <v>0</v>
      </c>
      <c r="P66" s="466">
        <f t="shared" si="17"/>
        <v>0</v>
      </c>
      <c r="Q66" s="299"/>
    </row>
    <row r="67" spans="3:17" ht="17.25" customHeight="1">
      <c r="C67" s="320" t="s">
        <v>305</v>
      </c>
      <c r="D67" s="322"/>
      <c r="E67" s="322"/>
      <c r="F67" s="448">
        <f>SUM(F68:F70)</f>
        <v>0</v>
      </c>
      <c r="G67" s="448">
        <f>SUM(G68:G70)</f>
        <v>0</v>
      </c>
      <c r="H67" s="449">
        <f>SUM(H68:H70)</f>
        <v>0</v>
      </c>
      <c r="I67" s="457"/>
      <c r="J67" s="448">
        <f aca="true" t="shared" si="18" ref="J67:P67">SUM(J68:J70)</f>
        <v>262426</v>
      </c>
      <c r="K67" s="447">
        <f t="shared" si="18"/>
        <v>1724492</v>
      </c>
      <c r="L67" s="447">
        <f t="shared" si="18"/>
        <v>1441445</v>
      </c>
      <c r="M67" s="447">
        <f t="shared" si="18"/>
        <v>2069003</v>
      </c>
      <c r="N67" s="448">
        <f t="shared" si="18"/>
        <v>4411017</v>
      </c>
      <c r="O67" s="447">
        <f t="shared" si="18"/>
        <v>9908383</v>
      </c>
      <c r="P67" s="451">
        <f t="shared" si="18"/>
        <v>9908383</v>
      </c>
      <c r="Q67" s="299"/>
    </row>
    <row r="68" spans="3:17" ht="17.25" customHeight="1">
      <c r="C68" s="320"/>
      <c r="D68" s="331" t="s">
        <v>702</v>
      </c>
      <c r="E68" s="331"/>
      <c r="F68" s="327">
        <v>0</v>
      </c>
      <c r="G68" s="327">
        <v>0</v>
      </c>
      <c r="H68" s="454">
        <f>SUM(F68:G68)</f>
        <v>0</v>
      </c>
      <c r="I68" s="352"/>
      <c r="J68" s="327">
        <v>0</v>
      </c>
      <c r="K68" s="325">
        <v>82420</v>
      </c>
      <c r="L68" s="325">
        <v>0</v>
      </c>
      <c r="M68" s="325">
        <v>550385</v>
      </c>
      <c r="N68" s="327">
        <v>1114009</v>
      </c>
      <c r="O68" s="452">
        <f>SUM(I68:N68)</f>
        <v>1746814</v>
      </c>
      <c r="P68" s="456">
        <f>H68+O68</f>
        <v>1746814</v>
      </c>
      <c r="Q68" s="299"/>
    </row>
    <row r="69" spans="3:17" ht="17.25" customHeight="1">
      <c r="C69" s="320"/>
      <c r="D69" s="331" t="s">
        <v>703</v>
      </c>
      <c r="E69" s="331"/>
      <c r="F69" s="325">
        <v>0</v>
      </c>
      <c r="G69" s="327">
        <v>0</v>
      </c>
      <c r="H69" s="454">
        <f>SUM(F69:G69)</f>
        <v>0</v>
      </c>
      <c r="I69" s="353"/>
      <c r="J69" s="327">
        <v>262426</v>
      </c>
      <c r="K69" s="325">
        <v>1379275</v>
      </c>
      <c r="L69" s="325">
        <v>1441445</v>
      </c>
      <c r="M69" s="325">
        <v>1518618</v>
      </c>
      <c r="N69" s="327">
        <v>2062815</v>
      </c>
      <c r="O69" s="452">
        <f>SUM(I69:N69)</f>
        <v>6664579</v>
      </c>
      <c r="P69" s="456">
        <f>H69+O69</f>
        <v>6664579</v>
      </c>
      <c r="Q69" s="299"/>
    </row>
    <row r="70" spans="3:17" ht="17.25" customHeight="1">
      <c r="C70" s="320"/>
      <c r="D70" s="354" t="s">
        <v>704</v>
      </c>
      <c r="E70" s="354"/>
      <c r="F70" s="355">
        <v>0</v>
      </c>
      <c r="G70" s="363">
        <v>0</v>
      </c>
      <c r="H70" s="465">
        <f>SUM(F70:G70)</f>
        <v>0</v>
      </c>
      <c r="I70" s="356"/>
      <c r="J70" s="357">
        <v>0</v>
      </c>
      <c r="K70" s="358">
        <v>262797</v>
      </c>
      <c r="L70" s="358">
        <v>0</v>
      </c>
      <c r="M70" s="358">
        <v>0</v>
      </c>
      <c r="N70" s="357">
        <v>1234193</v>
      </c>
      <c r="O70" s="468">
        <f>SUM(I70:N70)</f>
        <v>1496990</v>
      </c>
      <c r="P70" s="469">
        <f>H70+O70</f>
        <v>1496990</v>
      </c>
      <c r="Q70" s="299"/>
    </row>
    <row r="71" spans="3:17" ht="17.25" customHeight="1" thickBot="1">
      <c r="C71" s="400" t="s">
        <v>309</v>
      </c>
      <c r="D71" s="401"/>
      <c r="E71" s="401"/>
      <c r="F71" s="458">
        <f aca="true" t="shared" si="19" ref="F71:P71">F42+F60+F67</f>
        <v>1404685</v>
      </c>
      <c r="G71" s="459">
        <f t="shared" si="19"/>
        <v>3524823</v>
      </c>
      <c r="H71" s="460">
        <f t="shared" si="19"/>
        <v>4929508</v>
      </c>
      <c r="I71" s="461">
        <f t="shared" si="19"/>
        <v>0</v>
      </c>
      <c r="J71" s="459">
        <f t="shared" si="19"/>
        <v>8064673</v>
      </c>
      <c r="K71" s="458">
        <f t="shared" si="19"/>
        <v>8609871</v>
      </c>
      <c r="L71" s="458">
        <f t="shared" si="19"/>
        <v>9909560</v>
      </c>
      <c r="M71" s="458">
        <f t="shared" si="19"/>
        <v>9771942</v>
      </c>
      <c r="N71" s="459">
        <f t="shared" si="19"/>
        <v>13087376</v>
      </c>
      <c r="O71" s="458">
        <f t="shared" si="19"/>
        <v>49443422</v>
      </c>
      <c r="P71" s="470">
        <f t="shared" si="19"/>
        <v>54372930</v>
      </c>
      <c r="Q71" s="299"/>
    </row>
    <row r="72" spans="3:16" ht="17.25" customHeight="1">
      <c r="C72" s="374" t="s">
        <v>798</v>
      </c>
      <c r="D72" s="369"/>
      <c r="E72" s="369"/>
      <c r="F72" s="369"/>
      <c r="G72" s="369"/>
      <c r="H72" s="369"/>
      <c r="I72" s="369"/>
      <c r="J72" s="369"/>
      <c r="K72" s="369"/>
      <c r="L72" s="369"/>
      <c r="M72" s="369"/>
      <c r="N72" s="369"/>
      <c r="O72" s="369"/>
      <c r="P72" s="370"/>
    </row>
    <row r="73" spans="3:17" ht="17.25" customHeight="1">
      <c r="C73" s="318" t="s">
        <v>828</v>
      </c>
      <c r="D73" s="319"/>
      <c r="E73" s="319"/>
      <c r="F73" s="447">
        <f aca="true" t="shared" si="20" ref="F73:P73">F74+F80+F83+F87+F91+F92</f>
        <v>17095194</v>
      </c>
      <c r="G73" s="448">
        <f t="shared" si="20"/>
        <v>38054657</v>
      </c>
      <c r="H73" s="449">
        <f t="shared" si="20"/>
        <v>55149851</v>
      </c>
      <c r="I73" s="450">
        <f t="shared" si="20"/>
        <v>0</v>
      </c>
      <c r="J73" s="474">
        <f t="shared" si="20"/>
        <v>84125060</v>
      </c>
      <c r="K73" s="447">
        <f t="shared" si="20"/>
        <v>68197267</v>
      </c>
      <c r="L73" s="447">
        <f t="shared" si="20"/>
        <v>87563879</v>
      </c>
      <c r="M73" s="447">
        <f t="shared" si="20"/>
        <v>78796867</v>
      </c>
      <c r="N73" s="448">
        <f t="shared" si="20"/>
        <v>86623237</v>
      </c>
      <c r="O73" s="447">
        <f t="shared" si="20"/>
        <v>405306310</v>
      </c>
      <c r="P73" s="451">
        <f t="shared" si="20"/>
        <v>460456161</v>
      </c>
      <c r="Q73" s="299"/>
    </row>
    <row r="74" spans="3:17" ht="17.25" customHeight="1">
      <c r="C74" s="320"/>
      <c r="D74" s="321" t="s">
        <v>829</v>
      </c>
      <c r="E74" s="322"/>
      <c r="F74" s="452">
        <f aca="true" t="shared" si="21" ref="F74:P74">SUM(F75:F79)</f>
        <v>7189156</v>
      </c>
      <c r="G74" s="453">
        <f t="shared" si="21"/>
        <v>14916755</v>
      </c>
      <c r="H74" s="454">
        <f t="shared" si="21"/>
        <v>22105911</v>
      </c>
      <c r="I74" s="455">
        <f t="shared" si="21"/>
        <v>0</v>
      </c>
      <c r="J74" s="475">
        <f t="shared" si="21"/>
        <v>43371091</v>
      </c>
      <c r="K74" s="452">
        <f t="shared" si="21"/>
        <v>27948935</v>
      </c>
      <c r="L74" s="452">
        <f t="shared" si="21"/>
        <v>39503545</v>
      </c>
      <c r="M74" s="452">
        <f t="shared" si="21"/>
        <v>36075107</v>
      </c>
      <c r="N74" s="453">
        <f t="shared" si="21"/>
        <v>53570853</v>
      </c>
      <c r="O74" s="452">
        <f t="shared" si="21"/>
        <v>200469531</v>
      </c>
      <c r="P74" s="456">
        <f t="shared" si="21"/>
        <v>222575442</v>
      </c>
      <c r="Q74" s="299"/>
    </row>
    <row r="75" spans="3:17" ht="17.25" customHeight="1">
      <c r="C75" s="320"/>
      <c r="D75" s="323"/>
      <c r="E75" s="324" t="s">
        <v>830</v>
      </c>
      <c r="F75" s="325">
        <v>4112664</v>
      </c>
      <c r="G75" s="327">
        <v>7682886</v>
      </c>
      <c r="H75" s="454">
        <f>SUM(F75:G75)</f>
        <v>11795550</v>
      </c>
      <c r="I75" s="326">
        <v>0</v>
      </c>
      <c r="J75" s="364">
        <v>28577027</v>
      </c>
      <c r="K75" s="325">
        <v>15496854</v>
      </c>
      <c r="L75" s="325">
        <v>29064287</v>
      </c>
      <c r="M75" s="325">
        <v>23935253</v>
      </c>
      <c r="N75" s="327">
        <v>34272982</v>
      </c>
      <c r="O75" s="452">
        <f>SUM(I75:N75)</f>
        <v>131346403</v>
      </c>
      <c r="P75" s="456">
        <f>H75+O75</f>
        <v>143141953</v>
      </c>
      <c r="Q75" s="299"/>
    </row>
    <row r="76" spans="3:17" ht="17.25" customHeight="1">
      <c r="C76" s="320"/>
      <c r="D76" s="323"/>
      <c r="E76" s="324" t="s">
        <v>831</v>
      </c>
      <c r="F76" s="325">
        <v>0</v>
      </c>
      <c r="G76" s="327">
        <v>0</v>
      </c>
      <c r="H76" s="454">
        <f>SUM(F76:G76)</f>
        <v>0</v>
      </c>
      <c r="I76" s="326">
        <v>0</v>
      </c>
      <c r="J76" s="364">
        <v>26750</v>
      </c>
      <c r="K76" s="325">
        <v>26750</v>
      </c>
      <c r="L76" s="325">
        <v>1284000</v>
      </c>
      <c r="M76" s="325">
        <v>2193500</v>
      </c>
      <c r="N76" s="327">
        <v>6287586</v>
      </c>
      <c r="O76" s="452">
        <f>SUM(I76:N76)</f>
        <v>9818586</v>
      </c>
      <c r="P76" s="456">
        <f>H76+O76</f>
        <v>9818586</v>
      </c>
      <c r="Q76" s="299"/>
    </row>
    <row r="77" spans="3:17" ht="17.25" customHeight="1">
      <c r="C77" s="320"/>
      <c r="D77" s="323"/>
      <c r="E77" s="324" t="s">
        <v>832</v>
      </c>
      <c r="F77" s="325">
        <v>2756178</v>
      </c>
      <c r="G77" s="327">
        <v>6732900</v>
      </c>
      <c r="H77" s="454">
        <f>SUM(F77:G77)</f>
        <v>9489078</v>
      </c>
      <c r="I77" s="326">
        <v>0</v>
      </c>
      <c r="J77" s="364">
        <v>12302833</v>
      </c>
      <c r="K77" s="325">
        <v>11154020</v>
      </c>
      <c r="L77" s="325">
        <v>7514438</v>
      </c>
      <c r="M77" s="325">
        <v>8329113</v>
      </c>
      <c r="N77" s="327">
        <v>10707839</v>
      </c>
      <c r="O77" s="452">
        <f>SUM(I77:N77)</f>
        <v>50008243</v>
      </c>
      <c r="P77" s="456">
        <f>H77+O77</f>
        <v>59497321</v>
      </c>
      <c r="Q77" s="299"/>
    </row>
    <row r="78" spans="3:17" ht="17.25" customHeight="1">
      <c r="C78" s="320"/>
      <c r="D78" s="323"/>
      <c r="E78" s="324" t="s">
        <v>833</v>
      </c>
      <c r="F78" s="325">
        <v>320314</v>
      </c>
      <c r="G78" s="327">
        <v>419569</v>
      </c>
      <c r="H78" s="454">
        <f>SUM(F78:G78)</f>
        <v>739883</v>
      </c>
      <c r="I78" s="326">
        <v>0</v>
      </c>
      <c r="J78" s="364">
        <v>1414481</v>
      </c>
      <c r="K78" s="325">
        <v>101711</v>
      </c>
      <c r="L78" s="325">
        <v>412520</v>
      </c>
      <c r="M78" s="325">
        <v>828641</v>
      </c>
      <c r="N78" s="327">
        <v>957046</v>
      </c>
      <c r="O78" s="452">
        <f>SUM(I78:N78)</f>
        <v>3714399</v>
      </c>
      <c r="P78" s="456">
        <f>H78+O78</f>
        <v>4454282</v>
      </c>
      <c r="Q78" s="299"/>
    </row>
    <row r="79" spans="3:17" ht="17.25" customHeight="1">
      <c r="C79" s="320"/>
      <c r="D79" s="323"/>
      <c r="E79" s="324" t="s">
        <v>834</v>
      </c>
      <c r="F79" s="325">
        <v>0</v>
      </c>
      <c r="G79" s="327">
        <v>81400</v>
      </c>
      <c r="H79" s="454">
        <f>SUM(F79:G79)</f>
        <v>81400</v>
      </c>
      <c r="I79" s="326">
        <v>0</v>
      </c>
      <c r="J79" s="364">
        <v>1050000</v>
      </c>
      <c r="K79" s="325">
        <v>1169600</v>
      </c>
      <c r="L79" s="325">
        <v>1228300</v>
      </c>
      <c r="M79" s="325">
        <v>788600</v>
      </c>
      <c r="N79" s="327">
        <v>1345400</v>
      </c>
      <c r="O79" s="452">
        <f>SUM(I79:N79)</f>
        <v>5581900</v>
      </c>
      <c r="P79" s="456">
        <f>H79+O79</f>
        <v>5663300</v>
      </c>
      <c r="Q79" s="299"/>
    </row>
    <row r="80" spans="3:17" ht="17.25" customHeight="1">
      <c r="C80" s="320"/>
      <c r="D80" s="321" t="s">
        <v>835</v>
      </c>
      <c r="E80" s="328"/>
      <c r="F80" s="452">
        <f aca="true" t="shared" si="22" ref="F80:P80">SUM(F81:F82)</f>
        <v>3714333</v>
      </c>
      <c r="G80" s="453">
        <f t="shared" si="22"/>
        <v>14048846</v>
      </c>
      <c r="H80" s="454">
        <f t="shared" si="22"/>
        <v>17763179</v>
      </c>
      <c r="I80" s="455">
        <f t="shared" si="22"/>
        <v>0</v>
      </c>
      <c r="J80" s="475">
        <f t="shared" si="22"/>
        <v>16898045</v>
      </c>
      <c r="K80" s="452">
        <f t="shared" si="22"/>
        <v>20299465</v>
      </c>
      <c r="L80" s="452">
        <f t="shared" si="22"/>
        <v>23770318</v>
      </c>
      <c r="M80" s="452">
        <f t="shared" si="22"/>
        <v>24006984</v>
      </c>
      <c r="N80" s="453">
        <f t="shared" si="22"/>
        <v>12293494</v>
      </c>
      <c r="O80" s="452">
        <f t="shared" si="22"/>
        <v>97268306</v>
      </c>
      <c r="P80" s="456">
        <f t="shared" si="22"/>
        <v>115031485</v>
      </c>
      <c r="Q80" s="299"/>
    </row>
    <row r="81" spans="3:17" ht="17.25" customHeight="1">
      <c r="C81" s="320"/>
      <c r="D81" s="323"/>
      <c r="E81" s="329" t="s">
        <v>836</v>
      </c>
      <c r="F81" s="325">
        <v>2806829</v>
      </c>
      <c r="G81" s="327">
        <v>9421414</v>
      </c>
      <c r="H81" s="454">
        <f>SUM(F81:G81)</f>
        <v>12228243</v>
      </c>
      <c r="I81" s="326">
        <v>0</v>
      </c>
      <c r="J81" s="364">
        <v>11687927</v>
      </c>
      <c r="K81" s="325">
        <v>7889779</v>
      </c>
      <c r="L81" s="325">
        <v>16888526</v>
      </c>
      <c r="M81" s="325">
        <v>21223151</v>
      </c>
      <c r="N81" s="327">
        <v>9448565</v>
      </c>
      <c r="O81" s="452">
        <f>SUM(I81:N81)</f>
        <v>67137948</v>
      </c>
      <c r="P81" s="456">
        <f>H81+O81</f>
        <v>79366191</v>
      </c>
      <c r="Q81" s="299"/>
    </row>
    <row r="82" spans="3:17" ht="17.25" customHeight="1">
      <c r="C82" s="320"/>
      <c r="D82" s="323"/>
      <c r="E82" s="329" t="s">
        <v>837</v>
      </c>
      <c r="F82" s="325">
        <v>907504</v>
      </c>
      <c r="G82" s="327">
        <v>4627432</v>
      </c>
      <c r="H82" s="454">
        <f>SUM(F82:G82)</f>
        <v>5534936</v>
      </c>
      <c r="I82" s="326">
        <v>0</v>
      </c>
      <c r="J82" s="364">
        <v>5210118</v>
      </c>
      <c r="K82" s="325">
        <v>12409686</v>
      </c>
      <c r="L82" s="325">
        <v>6881792</v>
      </c>
      <c r="M82" s="325">
        <v>2783833</v>
      </c>
      <c r="N82" s="327">
        <v>2844929</v>
      </c>
      <c r="O82" s="452">
        <f>SUM(I82:N82)</f>
        <v>30130358</v>
      </c>
      <c r="P82" s="456">
        <f>H82+O82</f>
        <v>35665294</v>
      </c>
      <c r="Q82" s="299"/>
    </row>
    <row r="83" spans="3:17" ht="17.25" customHeight="1">
      <c r="C83" s="320"/>
      <c r="D83" s="321" t="s">
        <v>820</v>
      </c>
      <c r="E83" s="322"/>
      <c r="F83" s="452">
        <f aca="true" t="shared" si="23" ref="F83:P83">SUM(F84:F86)</f>
        <v>0</v>
      </c>
      <c r="G83" s="453">
        <f t="shared" si="23"/>
        <v>212698</v>
      </c>
      <c r="H83" s="454">
        <f t="shared" si="23"/>
        <v>212698</v>
      </c>
      <c r="I83" s="455">
        <f t="shared" si="23"/>
        <v>0</v>
      </c>
      <c r="J83" s="475">
        <f t="shared" si="23"/>
        <v>1007469</v>
      </c>
      <c r="K83" s="452">
        <f t="shared" si="23"/>
        <v>2143057</v>
      </c>
      <c r="L83" s="452">
        <f t="shared" si="23"/>
        <v>6068773</v>
      </c>
      <c r="M83" s="452">
        <f t="shared" si="23"/>
        <v>4288182</v>
      </c>
      <c r="N83" s="453">
        <f t="shared" si="23"/>
        <v>2917789</v>
      </c>
      <c r="O83" s="452">
        <f t="shared" si="23"/>
        <v>16425270</v>
      </c>
      <c r="P83" s="456">
        <f t="shared" si="23"/>
        <v>16637968</v>
      </c>
      <c r="Q83" s="299"/>
    </row>
    <row r="84" spans="3:17" ht="17.25" customHeight="1">
      <c r="C84" s="320"/>
      <c r="D84" s="323"/>
      <c r="E84" s="324" t="s">
        <v>838</v>
      </c>
      <c r="F84" s="325">
        <v>0</v>
      </c>
      <c r="G84" s="327">
        <v>212698</v>
      </c>
      <c r="H84" s="454">
        <f>SUM(F84:G84)</f>
        <v>212698</v>
      </c>
      <c r="I84" s="326">
        <v>0</v>
      </c>
      <c r="J84" s="364">
        <v>207797</v>
      </c>
      <c r="K84" s="325">
        <v>678481</v>
      </c>
      <c r="L84" s="325">
        <v>5422203</v>
      </c>
      <c r="M84" s="325">
        <v>3404565</v>
      </c>
      <c r="N84" s="327">
        <v>2000327</v>
      </c>
      <c r="O84" s="452">
        <f>SUM(I84:N84)</f>
        <v>11713373</v>
      </c>
      <c r="P84" s="456">
        <f>H84+O84</f>
        <v>11926071</v>
      </c>
      <c r="Q84" s="299"/>
    </row>
    <row r="85" spans="3:17" ht="24.75" customHeight="1">
      <c r="C85" s="320"/>
      <c r="D85" s="323"/>
      <c r="E85" s="330" t="s">
        <v>839</v>
      </c>
      <c r="F85" s="325">
        <v>0</v>
      </c>
      <c r="G85" s="327">
        <v>0</v>
      </c>
      <c r="H85" s="454">
        <f>SUM(F85:G85)</f>
        <v>0</v>
      </c>
      <c r="I85" s="326">
        <v>0</v>
      </c>
      <c r="J85" s="364">
        <v>799672</v>
      </c>
      <c r="K85" s="325">
        <v>1464576</v>
      </c>
      <c r="L85" s="325">
        <v>646570</v>
      </c>
      <c r="M85" s="325">
        <v>883617</v>
      </c>
      <c r="N85" s="327">
        <v>917462</v>
      </c>
      <c r="O85" s="452">
        <f>SUM(I85:N85)</f>
        <v>4711897</v>
      </c>
      <c r="P85" s="456">
        <f>H85+O85</f>
        <v>4711897</v>
      </c>
      <c r="Q85" s="299"/>
    </row>
    <row r="86" spans="3:17" ht="24.75" customHeight="1">
      <c r="C86" s="320"/>
      <c r="D86" s="329"/>
      <c r="E86" s="330" t="s">
        <v>840</v>
      </c>
      <c r="F86" s="325">
        <v>0</v>
      </c>
      <c r="G86" s="327">
        <v>0</v>
      </c>
      <c r="H86" s="454">
        <f>SUM(F86:G86)</f>
        <v>0</v>
      </c>
      <c r="I86" s="326">
        <v>0</v>
      </c>
      <c r="J86" s="364">
        <v>0</v>
      </c>
      <c r="K86" s="325">
        <v>0</v>
      </c>
      <c r="L86" s="325">
        <v>0</v>
      </c>
      <c r="M86" s="325">
        <v>0</v>
      </c>
      <c r="N86" s="327">
        <v>0</v>
      </c>
      <c r="O86" s="452">
        <f>SUM(I86:N86)</f>
        <v>0</v>
      </c>
      <c r="P86" s="456">
        <f>H86+O86</f>
        <v>0</v>
      </c>
      <c r="Q86" s="299"/>
    </row>
    <row r="87" spans="3:17" ht="17.25" customHeight="1">
      <c r="C87" s="320"/>
      <c r="D87" s="321" t="s">
        <v>66</v>
      </c>
      <c r="E87" s="322"/>
      <c r="F87" s="452">
        <f aca="true" t="shared" si="24" ref="F87:P87">SUM(F88:F90)</f>
        <v>3806071</v>
      </c>
      <c r="G87" s="453">
        <f t="shared" si="24"/>
        <v>5244480</v>
      </c>
      <c r="H87" s="454">
        <f t="shared" si="24"/>
        <v>9050551</v>
      </c>
      <c r="I87" s="455">
        <f t="shared" si="24"/>
        <v>0</v>
      </c>
      <c r="J87" s="453">
        <f t="shared" si="24"/>
        <v>10495795</v>
      </c>
      <c r="K87" s="452">
        <f t="shared" si="24"/>
        <v>10178290</v>
      </c>
      <c r="L87" s="452">
        <f t="shared" si="24"/>
        <v>9941886</v>
      </c>
      <c r="M87" s="452">
        <f t="shared" si="24"/>
        <v>7506112</v>
      </c>
      <c r="N87" s="453">
        <f t="shared" si="24"/>
        <v>11297308</v>
      </c>
      <c r="O87" s="452">
        <f t="shared" si="24"/>
        <v>49419391</v>
      </c>
      <c r="P87" s="456">
        <f t="shared" si="24"/>
        <v>58469942</v>
      </c>
      <c r="Q87" s="299"/>
    </row>
    <row r="88" spans="3:17" ht="17.25" customHeight="1">
      <c r="C88" s="320"/>
      <c r="D88" s="323"/>
      <c r="E88" s="331" t="s">
        <v>1344</v>
      </c>
      <c r="F88" s="325">
        <v>1499250</v>
      </c>
      <c r="G88" s="327">
        <v>4147560</v>
      </c>
      <c r="H88" s="454">
        <f>SUM(F88:G88)</f>
        <v>5646810</v>
      </c>
      <c r="I88" s="326">
        <v>0</v>
      </c>
      <c r="J88" s="327">
        <v>8604490</v>
      </c>
      <c r="K88" s="325">
        <v>9231380</v>
      </c>
      <c r="L88" s="325">
        <v>8887760</v>
      </c>
      <c r="M88" s="325">
        <v>6629600</v>
      </c>
      <c r="N88" s="327">
        <v>10611200</v>
      </c>
      <c r="O88" s="452">
        <f>SUM(I88:N88)</f>
        <v>43964430</v>
      </c>
      <c r="P88" s="456">
        <f>H88+O88</f>
        <v>49611240</v>
      </c>
      <c r="Q88" s="299"/>
    </row>
    <row r="89" spans="3:17" ht="17.25" customHeight="1">
      <c r="C89" s="320"/>
      <c r="D89" s="332"/>
      <c r="E89" s="329" t="s">
        <v>1345</v>
      </c>
      <c r="F89" s="325">
        <v>633860</v>
      </c>
      <c r="G89" s="327">
        <v>185680</v>
      </c>
      <c r="H89" s="454">
        <f>SUM(F89:G89)</f>
        <v>819540</v>
      </c>
      <c r="I89" s="326">
        <v>0</v>
      </c>
      <c r="J89" s="327">
        <v>573063</v>
      </c>
      <c r="K89" s="325">
        <v>376160</v>
      </c>
      <c r="L89" s="325">
        <v>355760</v>
      </c>
      <c r="M89" s="325">
        <v>476512</v>
      </c>
      <c r="N89" s="327">
        <v>349608</v>
      </c>
      <c r="O89" s="452">
        <f>SUM(I89:N89)</f>
        <v>2131103</v>
      </c>
      <c r="P89" s="456">
        <f>H89+O89</f>
        <v>2950643</v>
      </c>
      <c r="Q89" s="299"/>
    </row>
    <row r="90" spans="3:17" ht="17.25" customHeight="1">
      <c r="C90" s="320"/>
      <c r="D90" s="333"/>
      <c r="E90" s="324" t="s">
        <v>1346</v>
      </c>
      <c r="F90" s="325">
        <v>1672961</v>
      </c>
      <c r="G90" s="327">
        <v>911240</v>
      </c>
      <c r="H90" s="454">
        <f>SUM(F90:G90)</f>
        <v>2584201</v>
      </c>
      <c r="I90" s="326">
        <v>0</v>
      </c>
      <c r="J90" s="327">
        <v>1318242</v>
      </c>
      <c r="K90" s="325">
        <v>570750</v>
      </c>
      <c r="L90" s="325">
        <v>698366</v>
      </c>
      <c r="M90" s="325">
        <v>400000</v>
      </c>
      <c r="N90" s="327">
        <v>336500</v>
      </c>
      <c r="O90" s="452">
        <f>SUM(I90:N90)</f>
        <v>3323858</v>
      </c>
      <c r="P90" s="456">
        <f>H90+O90</f>
        <v>5908059</v>
      </c>
      <c r="Q90" s="299"/>
    </row>
    <row r="91" spans="3:17" ht="17.25" customHeight="1">
      <c r="C91" s="320"/>
      <c r="D91" s="323" t="s">
        <v>297</v>
      </c>
      <c r="E91" s="334"/>
      <c r="F91" s="325">
        <v>0</v>
      </c>
      <c r="G91" s="327">
        <v>811480</v>
      </c>
      <c r="H91" s="454">
        <f>SUM(F91:G91)</f>
        <v>811480</v>
      </c>
      <c r="I91" s="326">
        <v>0</v>
      </c>
      <c r="J91" s="327">
        <v>0</v>
      </c>
      <c r="K91" s="325">
        <v>0</v>
      </c>
      <c r="L91" s="325">
        <v>72300</v>
      </c>
      <c r="M91" s="325">
        <v>768702</v>
      </c>
      <c r="N91" s="327">
        <v>442546</v>
      </c>
      <c r="O91" s="452">
        <f>SUM(I91:N91)</f>
        <v>1283548</v>
      </c>
      <c r="P91" s="456">
        <f>H91+O91</f>
        <v>2095028</v>
      </c>
      <c r="Q91" s="299"/>
    </row>
    <row r="92" spans="3:17" ht="17.25" customHeight="1">
      <c r="C92" s="335"/>
      <c r="D92" s="336" t="s">
        <v>310</v>
      </c>
      <c r="E92" s="337"/>
      <c r="F92" s="338">
        <v>2385634</v>
      </c>
      <c r="G92" s="340">
        <v>2820398</v>
      </c>
      <c r="H92" s="462">
        <f>SUM(F92:G92)</f>
        <v>5206032</v>
      </c>
      <c r="I92" s="339">
        <v>0</v>
      </c>
      <c r="J92" s="340">
        <v>12352660</v>
      </c>
      <c r="K92" s="338">
        <v>7627520</v>
      </c>
      <c r="L92" s="338">
        <v>8207057</v>
      </c>
      <c r="M92" s="338">
        <v>6151780</v>
      </c>
      <c r="N92" s="340">
        <v>6101247</v>
      </c>
      <c r="O92" s="462">
        <f>SUM(I92:N92)</f>
        <v>40440264</v>
      </c>
      <c r="P92" s="466">
        <f>H92+O92</f>
        <v>45646296</v>
      </c>
      <c r="Q92" s="299"/>
    </row>
    <row r="93" spans="3:17" ht="17.25" customHeight="1">
      <c r="C93" s="318" t="s">
        <v>299</v>
      </c>
      <c r="D93" s="341"/>
      <c r="E93" s="342"/>
      <c r="F93" s="447">
        <f aca="true" t="shared" si="25" ref="F93:P93">SUM(F94:F99)</f>
        <v>0</v>
      </c>
      <c r="G93" s="448">
        <f t="shared" si="25"/>
        <v>0</v>
      </c>
      <c r="H93" s="449">
        <f t="shared" si="25"/>
        <v>0</v>
      </c>
      <c r="I93" s="450">
        <f t="shared" si="25"/>
        <v>0</v>
      </c>
      <c r="J93" s="474">
        <f t="shared" si="25"/>
        <v>0</v>
      </c>
      <c r="K93" s="447">
        <f t="shared" si="25"/>
        <v>5024795</v>
      </c>
      <c r="L93" s="447">
        <f t="shared" si="25"/>
        <v>2482820</v>
      </c>
      <c r="M93" s="447">
        <f t="shared" si="25"/>
        <v>3127304</v>
      </c>
      <c r="N93" s="448">
        <f t="shared" si="25"/>
        <v>5466690</v>
      </c>
      <c r="O93" s="447">
        <f t="shared" si="25"/>
        <v>16101609</v>
      </c>
      <c r="P93" s="451">
        <f t="shared" si="25"/>
        <v>16101609</v>
      </c>
      <c r="Q93" s="299"/>
    </row>
    <row r="94" spans="3:17" ht="17.25" customHeight="1">
      <c r="C94" s="320"/>
      <c r="D94" s="324" t="s">
        <v>300</v>
      </c>
      <c r="E94" s="328"/>
      <c r="F94" s="343"/>
      <c r="G94" s="344"/>
      <c r="H94" s="463"/>
      <c r="I94" s="345"/>
      <c r="J94" s="364">
        <v>0</v>
      </c>
      <c r="K94" s="325">
        <v>0</v>
      </c>
      <c r="L94" s="325">
        <v>0</v>
      </c>
      <c r="M94" s="325">
        <v>0</v>
      </c>
      <c r="N94" s="327">
        <v>0</v>
      </c>
      <c r="O94" s="452">
        <f aca="true" t="shared" si="26" ref="O94:O99">SUM(I94:N94)</f>
        <v>0</v>
      </c>
      <c r="P94" s="456">
        <f aca="true" t="shared" si="27" ref="P94:P99">H94+O94</f>
        <v>0</v>
      </c>
      <c r="Q94" s="299"/>
    </row>
    <row r="95" spans="3:17" ht="17.25" customHeight="1">
      <c r="C95" s="320"/>
      <c r="D95" s="324" t="s">
        <v>301</v>
      </c>
      <c r="E95" s="328"/>
      <c r="F95" s="325">
        <v>0</v>
      </c>
      <c r="G95" s="327">
        <v>0</v>
      </c>
      <c r="H95" s="454">
        <f>SUM(F95:G95)</f>
        <v>0</v>
      </c>
      <c r="I95" s="326">
        <v>0</v>
      </c>
      <c r="J95" s="364">
        <v>0</v>
      </c>
      <c r="K95" s="325">
        <v>868798</v>
      </c>
      <c r="L95" s="325">
        <v>1760927</v>
      </c>
      <c r="M95" s="325">
        <v>1524578</v>
      </c>
      <c r="N95" s="327">
        <v>2382402</v>
      </c>
      <c r="O95" s="452">
        <f t="shared" si="26"/>
        <v>6536705</v>
      </c>
      <c r="P95" s="456">
        <f t="shared" si="27"/>
        <v>6536705</v>
      </c>
      <c r="Q95" s="299"/>
    </row>
    <row r="96" spans="3:17" ht="17.25" customHeight="1">
      <c r="C96" s="320"/>
      <c r="D96" s="324" t="s">
        <v>302</v>
      </c>
      <c r="E96" s="328"/>
      <c r="F96" s="325">
        <v>0</v>
      </c>
      <c r="G96" s="327">
        <v>0</v>
      </c>
      <c r="H96" s="454">
        <f>SUM(F96:G96)</f>
        <v>0</v>
      </c>
      <c r="I96" s="326">
        <v>0</v>
      </c>
      <c r="J96" s="364">
        <v>0</v>
      </c>
      <c r="K96" s="325">
        <v>4155997</v>
      </c>
      <c r="L96" s="325">
        <v>721893</v>
      </c>
      <c r="M96" s="325">
        <v>1583540</v>
      </c>
      <c r="N96" s="327">
        <v>3084288</v>
      </c>
      <c r="O96" s="452">
        <f t="shared" si="26"/>
        <v>9545718</v>
      </c>
      <c r="P96" s="456">
        <f t="shared" si="27"/>
        <v>9545718</v>
      </c>
      <c r="Q96" s="299"/>
    </row>
    <row r="97" spans="3:17" ht="17.25" customHeight="1">
      <c r="C97" s="320"/>
      <c r="D97" s="324" t="s">
        <v>303</v>
      </c>
      <c r="E97" s="328"/>
      <c r="F97" s="346"/>
      <c r="G97" s="327">
        <v>0</v>
      </c>
      <c r="H97" s="454">
        <f>SUM(F97:G97)</f>
        <v>0</v>
      </c>
      <c r="I97" s="345"/>
      <c r="J97" s="364">
        <v>0</v>
      </c>
      <c r="K97" s="325">
        <v>0</v>
      </c>
      <c r="L97" s="325">
        <v>0</v>
      </c>
      <c r="M97" s="325">
        <v>19186</v>
      </c>
      <c r="N97" s="327">
        <v>0</v>
      </c>
      <c r="O97" s="452">
        <f t="shared" si="26"/>
        <v>19186</v>
      </c>
      <c r="P97" s="456">
        <f t="shared" si="27"/>
        <v>19186</v>
      </c>
      <c r="Q97" s="299"/>
    </row>
    <row r="98" spans="3:17" ht="17.25" customHeight="1">
      <c r="C98" s="320"/>
      <c r="D98" s="324" t="s">
        <v>304</v>
      </c>
      <c r="E98" s="328"/>
      <c r="F98" s="348"/>
      <c r="G98" s="346"/>
      <c r="H98" s="464"/>
      <c r="I98" s="349"/>
      <c r="J98" s="364">
        <v>0</v>
      </c>
      <c r="K98" s="325">
        <v>0</v>
      </c>
      <c r="L98" s="325">
        <v>0</v>
      </c>
      <c r="M98" s="325">
        <v>0</v>
      </c>
      <c r="N98" s="327">
        <v>0</v>
      </c>
      <c r="O98" s="452">
        <f t="shared" si="26"/>
        <v>0</v>
      </c>
      <c r="P98" s="456">
        <f t="shared" si="27"/>
        <v>0</v>
      </c>
      <c r="Q98" s="299"/>
    </row>
    <row r="99" spans="3:17" ht="25.5" customHeight="1">
      <c r="C99" s="350"/>
      <c r="D99" s="1677" t="s">
        <v>250</v>
      </c>
      <c r="E99" s="1678"/>
      <c r="F99" s="338">
        <v>0</v>
      </c>
      <c r="G99" s="340">
        <v>0</v>
      </c>
      <c r="H99" s="454">
        <f>SUM(F99:G99)</f>
        <v>0</v>
      </c>
      <c r="I99" s="351"/>
      <c r="J99" s="365">
        <v>0</v>
      </c>
      <c r="K99" s="338">
        <v>0</v>
      </c>
      <c r="L99" s="338">
        <v>0</v>
      </c>
      <c r="M99" s="338">
        <v>0</v>
      </c>
      <c r="N99" s="340">
        <v>0</v>
      </c>
      <c r="O99" s="467">
        <f t="shared" si="26"/>
        <v>0</v>
      </c>
      <c r="P99" s="466">
        <f t="shared" si="27"/>
        <v>0</v>
      </c>
      <c r="Q99" s="299"/>
    </row>
    <row r="100" spans="3:17" ht="17.25" customHeight="1">
      <c r="C100" s="320" t="s">
        <v>305</v>
      </c>
      <c r="D100" s="322"/>
      <c r="E100" s="322"/>
      <c r="F100" s="448">
        <f>SUM(F101:F103)</f>
        <v>0</v>
      </c>
      <c r="G100" s="448">
        <f>SUM(G101:G103)</f>
        <v>0</v>
      </c>
      <c r="H100" s="449">
        <f>SUM(H101:H103)</f>
        <v>0</v>
      </c>
      <c r="I100" s="457"/>
      <c r="J100" s="474">
        <f aca="true" t="shared" si="28" ref="J100:P100">SUM(J101:J103)</f>
        <v>2742345</v>
      </c>
      <c r="K100" s="447">
        <f t="shared" si="28"/>
        <v>17956128</v>
      </c>
      <c r="L100" s="447">
        <f t="shared" si="28"/>
        <v>15037391</v>
      </c>
      <c r="M100" s="447">
        <f t="shared" si="28"/>
        <v>21620536</v>
      </c>
      <c r="N100" s="448">
        <f t="shared" si="28"/>
        <v>45807474</v>
      </c>
      <c r="O100" s="447">
        <f t="shared" si="28"/>
        <v>103163874</v>
      </c>
      <c r="P100" s="451">
        <f t="shared" si="28"/>
        <v>103163874</v>
      </c>
      <c r="Q100" s="299"/>
    </row>
    <row r="101" spans="3:17" ht="17.25" customHeight="1">
      <c r="C101" s="320"/>
      <c r="D101" s="331" t="s">
        <v>702</v>
      </c>
      <c r="E101" s="331"/>
      <c r="F101" s="327">
        <v>0</v>
      </c>
      <c r="G101" s="327">
        <v>0</v>
      </c>
      <c r="H101" s="454">
        <f>SUM(F101:G101)</f>
        <v>0</v>
      </c>
      <c r="I101" s="352"/>
      <c r="J101" s="364">
        <v>0</v>
      </c>
      <c r="K101" s="325">
        <v>861287</v>
      </c>
      <c r="L101" s="325">
        <v>0</v>
      </c>
      <c r="M101" s="325">
        <v>5751514</v>
      </c>
      <c r="N101" s="327">
        <v>11641381</v>
      </c>
      <c r="O101" s="452">
        <f>SUM(I101:N101)</f>
        <v>18254182</v>
      </c>
      <c r="P101" s="456">
        <f>H101+O101</f>
        <v>18254182</v>
      </c>
      <c r="Q101" s="299"/>
    </row>
    <row r="102" spans="3:17" ht="17.25" customHeight="1">
      <c r="C102" s="320"/>
      <c r="D102" s="331" t="s">
        <v>703</v>
      </c>
      <c r="E102" s="331"/>
      <c r="F102" s="325">
        <v>0</v>
      </c>
      <c r="G102" s="327">
        <v>0</v>
      </c>
      <c r="H102" s="454">
        <f>SUM(F102:G102)</f>
        <v>0</v>
      </c>
      <c r="I102" s="353"/>
      <c r="J102" s="364">
        <v>2742345</v>
      </c>
      <c r="K102" s="325">
        <v>14364243</v>
      </c>
      <c r="L102" s="325">
        <v>15037391</v>
      </c>
      <c r="M102" s="325">
        <v>15869022</v>
      </c>
      <c r="N102" s="327">
        <v>21522591</v>
      </c>
      <c r="O102" s="452">
        <f>SUM(I102:N102)</f>
        <v>69535592</v>
      </c>
      <c r="P102" s="456">
        <f>H102+O102</f>
        <v>69535592</v>
      </c>
      <c r="Q102" s="299"/>
    </row>
    <row r="103" spans="3:17" ht="17.25" customHeight="1">
      <c r="C103" s="320"/>
      <c r="D103" s="354" t="s">
        <v>704</v>
      </c>
      <c r="E103" s="354"/>
      <c r="F103" s="355">
        <v>0</v>
      </c>
      <c r="G103" s="363">
        <v>0</v>
      </c>
      <c r="H103" s="465">
        <f>SUM(F103:G103)</f>
        <v>0</v>
      </c>
      <c r="I103" s="356"/>
      <c r="J103" s="366">
        <v>0</v>
      </c>
      <c r="K103" s="358">
        <v>2730598</v>
      </c>
      <c r="L103" s="358">
        <v>0</v>
      </c>
      <c r="M103" s="358">
        <v>0</v>
      </c>
      <c r="N103" s="357">
        <v>12643502</v>
      </c>
      <c r="O103" s="468">
        <f>SUM(I103:N103)</f>
        <v>15374100</v>
      </c>
      <c r="P103" s="469">
        <f>H103+O103</f>
        <v>15374100</v>
      </c>
      <c r="Q103" s="299"/>
    </row>
    <row r="104" spans="3:17" ht="17.25" customHeight="1" thickBot="1">
      <c r="C104" s="400" t="s">
        <v>309</v>
      </c>
      <c r="D104" s="401"/>
      <c r="E104" s="401"/>
      <c r="F104" s="458">
        <f aca="true" t="shared" si="29" ref="F104:P104">F73+F93+F100</f>
        <v>17095194</v>
      </c>
      <c r="G104" s="459">
        <f t="shared" si="29"/>
        <v>38054657</v>
      </c>
      <c r="H104" s="460">
        <f t="shared" si="29"/>
        <v>55149851</v>
      </c>
      <c r="I104" s="461">
        <f t="shared" si="29"/>
        <v>0</v>
      </c>
      <c r="J104" s="476">
        <f t="shared" si="29"/>
        <v>86867405</v>
      </c>
      <c r="K104" s="458">
        <f t="shared" si="29"/>
        <v>91178190</v>
      </c>
      <c r="L104" s="458">
        <f t="shared" si="29"/>
        <v>105084090</v>
      </c>
      <c r="M104" s="458">
        <f t="shared" si="29"/>
        <v>103544707</v>
      </c>
      <c r="N104" s="459">
        <f t="shared" si="29"/>
        <v>137897401</v>
      </c>
      <c r="O104" s="458">
        <f t="shared" si="29"/>
        <v>524571793</v>
      </c>
      <c r="P104" s="470">
        <f t="shared" si="29"/>
        <v>579721644</v>
      </c>
      <c r="Q104" s="299"/>
    </row>
    <row r="105" spans="3:16" ht="17.25" customHeight="1">
      <c r="C105" s="374" t="s">
        <v>799</v>
      </c>
      <c r="D105" s="369"/>
      <c r="E105" s="369"/>
      <c r="F105" s="369"/>
      <c r="G105" s="369"/>
      <c r="H105" s="369"/>
      <c r="I105" s="369"/>
      <c r="J105" s="369"/>
      <c r="K105" s="369"/>
      <c r="L105" s="369"/>
      <c r="M105" s="369"/>
      <c r="N105" s="369"/>
      <c r="O105" s="369"/>
      <c r="P105" s="370"/>
    </row>
    <row r="106" spans="3:17" ht="17.25" customHeight="1">
      <c r="C106" s="318" t="s">
        <v>828</v>
      </c>
      <c r="D106" s="319"/>
      <c r="E106" s="319"/>
      <c r="F106" s="447">
        <f aca="true" t="shared" si="30" ref="F106:P106">F107+F113+F116+F120+F124+F125</f>
        <v>15189267</v>
      </c>
      <c r="G106" s="448">
        <f t="shared" si="30"/>
        <v>34444423</v>
      </c>
      <c r="H106" s="449">
        <f t="shared" si="30"/>
        <v>49633690</v>
      </c>
      <c r="I106" s="450">
        <f t="shared" si="30"/>
        <v>0</v>
      </c>
      <c r="J106" s="474">
        <f t="shared" si="30"/>
        <v>76947282</v>
      </c>
      <c r="K106" s="447">
        <f t="shared" si="30"/>
        <v>62109798</v>
      </c>
      <c r="L106" s="447">
        <f t="shared" si="30"/>
        <v>79510597</v>
      </c>
      <c r="M106" s="447">
        <f t="shared" si="30"/>
        <v>71545326</v>
      </c>
      <c r="N106" s="448">
        <f t="shared" si="30"/>
        <v>78570725</v>
      </c>
      <c r="O106" s="447">
        <f t="shared" si="30"/>
        <v>368683728</v>
      </c>
      <c r="P106" s="451">
        <f t="shared" si="30"/>
        <v>418317418</v>
      </c>
      <c r="Q106" s="299"/>
    </row>
    <row r="107" spans="3:17" ht="17.25" customHeight="1">
      <c r="C107" s="320"/>
      <c r="D107" s="321" t="s">
        <v>829</v>
      </c>
      <c r="E107" s="322"/>
      <c r="F107" s="452">
        <f aca="true" t="shared" si="31" ref="F107:P107">SUM(F108:F112)</f>
        <v>6470118</v>
      </c>
      <c r="G107" s="453">
        <f t="shared" si="31"/>
        <v>13424921</v>
      </c>
      <c r="H107" s="454">
        <f t="shared" si="31"/>
        <v>19895039</v>
      </c>
      <c r="I107" s="455">
        <f t="shared" si="31"/>
        <v>0</v>
      </c>
      <c r="J107" s="475">
        <f t="shared" si="31"/>
        <v>39033638</v>
      </c>
      <c r="K107" s="452">
        <f t="shared" si="31"/>
        <v>25145913</v>
      </c>
      <c r="L107" s="452">
        <f t="shared" si="31"/>
        <v>35552994</v>
      </c>
      <c r="M107" s="452">
        <f t="shared" si="31"/>
        <v>32467401</v>
      </c>
      <c r="N107" s="453">
        <f t="shared" si="31"/>
        <v>48213526</v>
      </c>
      <c r="O107" s="452">
        <f t="shared" si="31"/>
        <v>180413472</v>
      </c>
      <c r="P107" s="456">
        <f t="shared" si="31"/>
        <v>200308511</v>
      </c>
      <c r="Q107" s="299"/>
    </row>
    <row r="108" spans="3:17" ht="17.25" customHeight="1">
      <c r="C108" s="320"/>
      <c r="D108" s="323"/>
      <c r="E108" s="324" t="s">
        <v>830</v>
      </c>
      <c r="F108" s="325">
        <v>3701302</v>
      </c>
      <c r="G108" s="327">
        <v>6914501</v>
      </c>
      <c r="H108" s="454">
        <f>SUM(F108:G108)</f>
        <v>10615803</v>
      </c>
      <c r="I108" s="326">
        <v>0</v>
      </c>
      <c r="J108" s="364">
        <v>25719057</v>
      </c>
      <c r="K108" s="325">
        <v>13947055</v>
      </c>
      <c r="L108" s="325">
        <v>26157724</v>
      </c>
      <c r="M108" s="325">
        <v>21541599</v>
      </c>
      <c r="N108" s="327">
        <v>30845542</v>
      </c>
      <c r="O108" s="452">
        <f>SUM(I108:N108)</f>
        <v>118210977</v>
      </c>
      <c r="P108" s="456">
        <f>H108+O108</f>
        <v>128826780</v>
      </c>
      <c r="Q108" s="299"/>
    </row>
    <row r="109" spans="3:17" ht="17.25" customHeight="1">
      <c r="C109" s="320"/>
      <c r="D109" s="323"/>
      <c r="E109" s="324" t="s">
        <v>831</v>
      </c>
      <c r="F109" s="325">
        <v>0</v>
      </c>
      <c r="G109" s="327">
        <v>0</v>
      </c>
      <c r="H109" s="454">
        <f>SUM(F109:G109)</f>
        <v>0</v>
      </c>
      <c r="I109" s="326">
        <v>0</v>
      </c>
      <c r="J109" s="364">
        <v>24075</v>
      </c>
      <c r="K109" s="325">
        <v>24074</v>
      </c>
      <c r="L109" s="325">
        <v>1155596</v>
      </c>
      <c r="M109" s="325">
        <v>1974141</v>
      </c>
      <c r="N109" s="327">
        <v>5658805</v>
      </c>
      <c r="O109" s="452">
        <f>SUM(I109:N109)</f>
        <v>8836691</v>
      </c>
      <c r="P109" s="456">
        <f>H109+O109</f>
        <v>8836691</v>
      </c>
      <c r="Q109" s="299"/>
    </row>
    <row r="110" spans="3:17" ht="17.25" customHeight="1">
      <c r="C110" s="320"/>
      <c r="D110" s="323"/>
      <c r="E110" s="324" t="s">
        <v>832</v>
      </c>
      <c r="F110" s="325">
        <v>2480535</v>
      </c>
      <c r="G110" s="327">
        <v>6059558</v>
      </c>
      <c r="H110" s="454">
        <f>SUM(F110:G110)</f>
        <v>8540093</v>
      </c>
      <c r="I110" s="326">
        <v>0</v>
      </c>
      <c r="J110" s="364">
        <v>11072486</v>
      </c>
      <c r="K110" s="325">
        <v>10030606</v>
      </c>
      <c r="L110" s="325">
        <v>6762943</v>
      </c>
      <c r="M110" s="325">
        <v>7496153</v>
      </c>
      <c r="N110" s="327">
        <v>9636992</v>
      </c>
      <c r="O110" s="452">
        <f>SUM(I110:N110)</f>
        <v>44999180</v>
      </c>
      <c r="P110" s="456">
        <f>H110+O110</f>
        <v>53539273</v>
      </c>
      <c r="Q110" s="299"/>
    </row>
    <row r="111" spans="3:17" ht="17.25" customHeight="1">
      <c r="C111" s="320"/>
      <c r="D111" s="323"/>
      <c r="E111" s="324" t="s">
        <v>833</v>
      </c>
      <c r="F111" s="325">
        <v>288281</v>
      </c>
      <c r="G111" s="327">
        <v>377602</v>
      </c>
      <c r="H111" s="454">
        <f>SUM(F111:G111)</f>
        <v>665883</v>
      </c>
      <c r="I111" s="326">
        <v>0</v>
      </c>
      <c r="J111" s="364">
        <v>1273020</v>
      </c>
      <c r="K111" s="325">
        <v>91538</v>
      </c>
      <c r="L111" s="325">
        <v>371261</v>
      </c>
      <c r="M111" s="325">
        <v>745768</v>
      </c>
      <c r="N111" s="327">
        <v>861327</v>
      </c>
      <c r="O111" s="452">
        <f>SUM(I111:N111)</f>
        <v>3342914</v>
      </c>
      <c r="P111" s="456">
        <f>H111+O111</f>
        <v>4008797</v>
      </c>
      <c r="Q111" s="299"/>
    </row>
    <row r="112" spans="3:17" ht="17.25" customHeight="1">
      <c r="C112" s="320"/>
      <c r="D112" s="323"/>
      <c r="E112" s="324" t="s">
        <v>834</v>
      </c>
      <c r="F112" s="325">
        <v>0</v>
      </c>
      <c r="G112" s="327">
        <v>73260</v>
      </c>
      <c r="H112" s="454">
        <f>SUM(F112:G112)</f>
        <v>73260</v>
      </c>
      <c r="I112" s="326">
        <v>0</v>
      </c>
      <c r="J112" s="364">
        <v>945000</v>
      </c>
      <c r="K112" s="325">
        <v>1052640</v>
      </c>
      <c r="L112" s="325">
        <v>1105470</v>
      </c>
      <c r="M112" s="325">
        <v>709740</v>
      </c>
      <c r="N112" s="327">
        <v>1210860</v>
      </c>
      <c r="O112" s="452">
        <f>SUM(I112:N112)</f>
        <v>5023710</v>
      </c>
      <c r="P112" s="456">
        <f>H112+O112</f>
        <v>5096970</v>
      </c>
      <c r="Q112" s="299"/>
    </row>
    <row r="113" spans="3:17" ht="17.25" customHeight="1">
      <c r="C113" s="320"/>
      <c r="D113" s="321" t="s">
        <v>835</v>
      </c>
      <c r="E113" s="328"/>
      <c r="F113" s="452">
        <f aca="true" t="shared" si="32" ref="F113:P113">SUM(F114:F115)</f>
        <v>3342832</v>
      </c>
      <c r="G113" s="453">
        <f t="shared" si="32"/>
        <v>12643843</v>
      </c>
      <c r="H113" s="454">
        <f t="shared" si="32"/>
        <v>15986675</v>
      </c>
      <c r="I113" s="455">
        <f t="shared" si="32"/>
        <v>0</v>
      </c>
      <c r="J113" s="475">
        <f t="shared" si="32"/>
        <v>15208050</v>
      </c>
      <c r="K113" s="452">
        <f t="shared" si="32"/>
        <v>18269372</v>
      </c>
      <c r="L113" s="452">
        <f t="shared" si="32"/>
        <v>21393122</v>
      </c>
      <c r="M113" s="452">
        <f t="shared" si="32"/>
        <v>21606183</v>
      </c>
      <c r="N113" s="453">
        <f t="shared" si="32"/>
        <v>11064093</v>
      </c>
      <c r="O113" s="452">
        <f t="shared" si="32"/>
        <v>87540820</v>
      </c>
      <c r="P113" s="456">
        <f t="shared" si="32"/>
        <v>103527495</v>
      </c>
      <c r="Q113" s="299"/>
    </row>
    <row r="114" spans="3:17" ht="17.25" customHeight="1">
      <c r="C114" s="320"/>
      <c r="D114" s="323"/>
      <c r="E114" s="329" t="s">
        <v>836</v>
      </c>
      <c r="F114" s="325">
        <v>2526088</v>
      </c>
      <c r="G114" s="327">
        <v>8479188</v>
      </c>
      <c r="H114" s="454">
        <f>SUM(F114:G114)</f>
        <v>11005276</v>
      </c>
      <c r="I114" s="326">
        <v>0</v>
      </c>
      <c r="J114" s="364">
        <v>10519000</v>
      </c>
      <c r="K114" s="325">
        <v>7100735</v>
      </c>
      <c r="L114" s="325">
        <v>15199561</v>
      </c>
      <c r="M114" s="325">
        <v>19100752</v>
      </c>
      <c r="N114" s="327">
        <v>8503662</v>
      </c>
      <c r="O114" s="452">
        <f>SUM(I114:N114)</f>
        <v>60423710</v>
      </c>
      <c r="P114" s="456">
        <f>H114+O114</f>
        <v>71428986</v>
      </c>
      <c r="Q114" s="299"/>
    </row>
    <row r="115" spans="3:17" ht="17.25" customHeight="1">
      <c r="C115" s="320"/>
      <c r="D115" s="323"/>
      <c r="E115" s="329" t="s">
        <v>837</v>
      </c>
      <c r="F115" s="325">
        <v>816744</v>
      </c>
      <c r="G115" s="327">
        <v>4164655</v>
      </c>
      <c r="H115" s="454">
        <f>SUM(F115:G115)</f>
        <v>4981399</v>
      </c>
      <c r="I115" s="326">
        <v>0</v>
      </c>
      <c r="J115" s="364">
        <v>4689050</v>
      </c>
      <c r="K115" s="325">
        <v>11168637</v>
      </c>
      <c r="L115" s="325">
        <v>6193561</v>
      </c>
      <c r="M115" s="325">
        <v>2505431</v>
      </c>
      <c r="N115" s="327">
        <v>2560431</v>
      </c>
      <c r="O115" s="452">
        <f>SUM(I115:N115)</f>
        <v>27117110</v>
      </c>
      <c r="P115" s="456">
        <f>H115+O115</f>
        <v>32098509</v>
      </c>
      <c r="Q115" s="299"/>
    </row>
    <row r="116" spans="3:17" ht="17.25" customHeight="1">
      <c r="C116" s="320"/>
      <c r="D116" s="321" t="s">
        <v>820</v>
      </c>
      <c r="E116" s="322"/>
      <c r="F116" s="452">
        <f aca="true" t="shared" si="33" ref="F116:P116">SUM(F117:F119)</f>
        <v>0</v>
      </c>
      <c r="G116" s="453">
        <f t="shared" si="33"/>
        <v>191417</v>
      </c>
      <c r="H116" s="454">
        <f t="shared" si="33"/>
        <v>191417</v>
      </c>
      <c r="I116" s="455">
        <f t="shared" si="33"/>
        <v>0</v>
      </c>
      <c r="J116" s="475">
        <f t="shared" si="33"/>
        <v>906720</v>
      </c>
      <c r="K116" s="452">
        <f t="shared" si="33"/>
        <v>1928733</v>
      </c>
      <c r="L116" s="452">
        <f t="shared" si="33"/>
        <v>5461857</v>
      </c>
      <c r="M116" s="452">
        <f t="shared" si="33"/>
        <v>3859332</v>
      </c>
      <c r="N116" s="453">
        <f t="shared" si="33"/>
        <v>2625991</v>
      </c>
      <c r="O116" s="452">
        <f t="shared" si="33"/>
        <v>14782633</v>
      </c>
      <c r="P116" s="456">
        <f t="shared" si="33"/>
        <v>14974050</v>
      </c>
      <c r="Q116" s="299"/>
    </row>
    <row r="117" spans="3:17" ht="17.25" customHeight="1">
      <c r="C117" s="320"/>
      <c r="D117" s="323"/>
      <c r="E117" s="324" t="s">
        <v>838</v>
      </c>
      <c r="F117" s="325">
        <v>0</v>
      </c>
      <c r="G117" s="327">
        <v>191417</v>
      </c>
      <c r="H117" s="454">
        <f>SUM(F117:G117)</f>
        <v>191417</v>
      </c>
      <c r="I117" s="326">
        <v>0</v>
      </c>
      <c r="J117" s="364">
        <v>187016</v>
      </c>
      <c r="K117" s="325">
        <v>610625</v>
      </c>
      <c r="L117" s="325">
        <v>4879946</v>
      </c>
      <c r="M117" s="325">
        <v>3064082</v>
      </c>
      <c r="N117" s="327">
        <v>1800283</v>
      </c>
      <c r="O117" s="452">
        <f>SUM(I117:N117)</f>
        <v>10541952</v>
      </c>
      <c r="P117" s="456">
        <f>H117+O117</f>
        <v>10733369</v>
      </c>
      <c r="Q117" s="299"/>
    </row>
    <row r="118" spans="3:17" ht="24.75" customHeight="1">
      <c r="C118" s="320"/>
      <c r="D118" s="323"/>
      <c r="E118" s="330" t="s">
        <v>839</v>
      </c>
      <c r="F118" s="325">
        <v>0</v>
      </c>
      <c r="G118" s="327">
        <v>0</v>
      </c>
      <c r="H118" s="454">
        <f>SUM(F118:G118)</f>
        <v>0</v>
      </c>
      <c r="I118" s="326">
        <v>0</v>
      </c>
      <c r="J118" s="364">
        <v>719704</v>
      </c>
      <c r="K118" s="325">
        <v>1318108</v>
      </c>
      <c r="L118" s="325">
        <v>581911</v>
      </c>
      <c r="M118" s="325">
        <v>795250</v>
      </c>
      <c r="N118" s="327">
        <v>825708</v>
      </c>
      <c r="O118" s="452">
        <f>SUM(I118:N118)</f>
        <v>4240681</v>
      </c>
      <c r="P118" s="456">
        <f>H118+O118</f>
        <v>4240681</v>
      </c>
      <c r="Q118" s="299"/>
    </row>
    <row r="119" spans="3:17" ht="24.75" customHeight="1">
      <c r="C119" s="320"/>
      <c r="D119" s="329"/>
      <c r="E119" s="330" t="s">
        <v>840</v>
      </c>
      <c r="F119" s="325">
        <v>0</v>
      </c>
      <c r="G119" s="327">
        <v>0</v>
      </c>
      <c r="H119" s="454">
        <f>SUM(F119:G119)</f>
        <v>0</v>
      </c>
      <c r="I119" s="326">
        <v>0</v>
      </c>
      <c r="J119" s="364">
        <v>0</v>
      </c>
      <c r="K119" s="325">
        <v>0</v>
      </c>
      <c r="L119" s="325">
        <v>0</v>
      </c>
      <c r="M119" s="325">
        <v>0</v>
      </c>
      <c r="N119" s="327">
        <v>0</v>
      </c>
      <c r="O119" s="452">
        <f>SUM(I119:N119)</f>
        <v>0</v>
      </c>
      <c r="P119" s="456">
        <f>H119+O119</f>
        <v>0</v>
      </c>
      <c r="Q119" s="299"/>
    </row>
    <row r="120" spans="3:17" ht="17.25" customHeight="1">
      <c r="C120" s="320"/>
      <c r="D120" s="321" t="s">
        <v>66</v>
      </c>
      <c r="E120" s="322"/>
      <c r="F120" s="452">
        <f aca="true" t="shared" si="34" ref="F120:P120">SUM(F121:F123)</f>
        <v>2990683</v>
      </c>
      <c r="G120" s="453">
        <f t="shared" si="34"/>
        <v>4633512</v>
      </c>
      <c r="H120" s="454">
        <f t="shared" si="34"/>
        <v>7624195</v>
      </c>
      <c r="I120" s="455">
        <f t="shared" si="34"/>
        <v>0</v>
      </c>
      <c r="J120" s="453">
        <f t="shared" si="34"/>
        <v>9446214</v>
      </c>
      <c r="K120" s="452">
        <f t="shared" si="34"/>
        <v>9138260</v>
      </c>
      <c r="L120" s="452">
        <f t="shared" si="34"/>
        <v>8830497</v>
      </c>
      <c r="M120" s="452">
        <f t="shared" si="34"/>
        <v>6768800</v>
      </c>
      <c r="N120" s="453">
        <f t="shared" si="34"/>
        <v>10167577</v>
      </c>
      <c r="O120" s="452">
        <f t="shared" si="34"/>
        <v>44351348</v>
      </c>
      <c r="P120" s="456">
        <f t="shared" si="34"/>
        <v>51975543</v>
      </c>
      <c r="Q120" s="299"/>
    </row>
    <row r="121" spans="3:17" ht="17.25" customHeight="1">
      <c r="C121" s="320"/>
      <c r="D121" s="323"/>
      <c r="E121" s="331" t="s">
        <v>1344</v>
      </c>
      <c r="F121" s="325">
        <v>1349325</v>
      </c>
      <c r="G121" s="327">
        <v>3732804</v>
      </c>
      <c r="H121" s="454">
        <f>SUM(F121:G121)</f>
        <v>5082129</v>
      </c>
      <c r="I121" s="326">
        <v>0</v>
      </c>
      <c r="J121" s="327">
        <v>7744041</v>
      </c>
      <c r="K121" s="325">
        <v>8308242</v>
      </c>
      <c r="L121" s="325">
        <v>7998984</v>
      </c>
      <c r="M121" s="325">
        <v>5966640</v>
      </c>
      <c r="N121" s="327">
        <v>9550080</v>
      </c>
      <c r="O121" s="452">
        <f>SUM(I121:N121)</f>
        <v>39567987</v>
      </c>
      <c r="P121" s="456">
        <f>H121+O121</f>
        <v>44650116</v>
      </c>
      <c r="Q121" s="299"/>
    </row>
    <row r="122" spans="3:17" ht="17.25" customHeight="1">
      <c r="C122" s="320"/>
      <c r="D122" s="332"/>
      <c r="E122" s="329" t="s">
        <v>1345</v>
      </c>
      <c r="F122" s="325">
        <v>570894</v>
      </c>
      <c r="G122" s="327">
        <v>167112</v>
      </c>
      <c r="H122" s="454">
        <f>SUM(F122:G122)</f>
        <v>738006</v>
      </c>
      <c r="I122" s="326">
        <v>0</v>
      </c>
      <c r="J122" s="327">
        <v>515756</v>
      </c>
      <c r="K122" s="325">
        <v>338544</v>
      </c>
      <c r="L122" s="325">
        <v>320184</v>
      </c>
      <c r="M122" s="325">
        <v>428860</v>
      </c>
      <c r="N122" s="327">
        <v>314647</v>
      </c>
      <c r="O122" s="452">
        <f>SUM(I122:N122)</f>
        <v>1917991</v>
      </c>
      <c r="P122" s="456">
        <f>H122+O122</f>
        <v>2655997</v>
      </c>
      <c r="Q122" s="299"/>
    </row>
    <row r="123" spans="3:17" ht="17.25" customHeight="1">
      <c r="C123" s="320"/>
      <c r="D123" s="333"/>
      <c r="E123" s="324" t="s">
        <v>1346</v>
      </c>
      <c r="F123" s="325">
        <v>1070464</v>
      </c>
      <c r="G123" s="327">
        <v>733596</v>
      </c>
      <c r="H123" s="454">
        <f>SUM(F123:G123)</f>
        <v>1804060</v>
      </c>
      <c r="I123" s="326">
        <v>0</v>
      </c>
      <c r="J123" s="327">
        <v>1186417</v>
      </c>
      <c r="K123" s="325">
        <v>491474</v>
      </c>
      <c r="L123" s="325">
        <v>511329</v>
      </c>
      <c r="M123" s="325">
        <v>373300</v>
      </c>
      <c r="N123" s="327">
        <v>302850</v>
      </c>
      <c r="O123" s="452">
        <f>SUM(I123:N123)</f>
        <v>2865370</v>
      </c>
      <c r="P123" s="456">
        <f>H123+O123</f>
        <v>4669430</v>
      </c>
      <c r="Q123" s="299"/>
    </row>
    <row r="124" spans="3:17" ht="17.25" customHeight="1">
      <c r="C124" s="320"/>
      <c r="D124" s="323" t="s">
        <v>297</v>
      </c>
      <c r="E124" s="334"/>
      <c r="F124" s="325">
        <v>0</v>
      </c>
      <c r="G124" s="327">
        <v>730332</v>
      </c>
      <c r="H124" s="454">
        <f>SUM(F124:G124)</f>
        <v>730332</v>
      </c>
      <c r="I124" s="326">
        <v>0</v>
      </c>
      <c r="J124" s="327">
        <v>0</v>
      </c>
      <c r="K124" s="325">
        <v>0</v>
      </c>
      <c r="L124" s="325">
        <v>65070</v>
      </c>
      <c r="M124" s="325">
        <v>691830</v>
      </c>
      <c r="N124" s="327">
        <v>398291</v>
      </c>
      <c r="O124" s="452">
        <f>SUM(I124:N124)</f>
        <v>1155191</v>
      </c>
      <c r="P124" s="456">
        <f>H124+O124</f>
        <v>1885523</v>
      </c>
      <c r="Q124" s="299"/>
    </row>
    <row r="125" spans="3:17" ht="17.25" customHeight="1">
      <c r="C125" s="335"/>
      <c r="D125" s="336" t="s">
        <v>310</v>
      </c>
      <c r="E125" s="337"/>
      <c r="F125" s="338">
        <v>2385634</v>
      </c>
      <c r="G125" s="340">
        <v>2820398</v>
      </c>
      <c r="H125" s="462">
        <f>SUM(F125:G125)</f>
        <v>5206032</v>
      </c>
      <c r="I125" s="339">
        <v>0</v>
      </c>
      <c r="J125" s="340">
        <v>12352660</v>
      </c>
      <c r="K125" s="338">
        <v>7627520</v>
      </c>
      <c r="L125" s="338">
        <v>8207057</v>
      </c>
      <c r="M125" s="338">
        <v>6151780</v>
      </c>
      <c r="N125" s="340">
        <v>6101247</v>
      </c>
      <c r="O125" s="462">
        <f>SUM(I125:N125)</f>
        <v>40440264</v>
      </c>
      <c r="P125" s="466">
        <f>H125+O125</f>
        <v>45646296</v>
      </c>
      <c r="Q125" s="299"/>
    </row>
    <row r="126" spans="3:17" ht="17.25" customHeight="1">
      <c r="C126" s="318" t="s">
        <v>299</v>
      </c>
      <c r="D126" s="341"/>
      <c r="E126" s="342"/>
      <c r="F126" s="447">
        <f aca="true" t="shared" si="35" ref="F126:P126">SUM(F127:F132)</f>
        <v>0</v>
      </c>
      <c r="G126" s="448">
        <f t="shared" si="35"/>
        <v>0</v>
      </c>
      <c r="H126" s="449">
        <f t="shared" si="35"/>
        <v>0</v>
      </c>
      <c r="I126" s="450">
        <f t="shared" si="35"/>
        <v>0</v>
      </c>
      <c r="J126" s="474">
        <f t="shared" si="35"/>
        <v>0</v>
      </c>
      <c r="K126" s="447">
        <f t="shared" si="35"/>
        <v>4522306</v>
      </c>
      <c r="L126" s="447">
        <f t="shared" si="35"/>
        <v>2234534</v>
      </c>
      <c r="M126" s="447">
        <f t="shared" si="35"/>
        <v>2814569</v>
      </c>
      <c r="N126" s="448">
        <f t="shared" si="35"/>
        <v>4920013</v>
      </c>
      <c r="O126" s="447">
        <f t="shared" si="35"/>
        <v>14491422</v>
      </c>
      <c r="P126" s="451">
        <f t="shared" si="35"/>
        <v>14491422</v>
      </c>
      <c r="Q126" s="299"/>
    </row>
    <row r="127" spans="3:17" ht="17.25" customHeight="1">
      <c r="C127" s="320"/>
      <c r="D127" s="324" t="s">
        <v>300</v>
      </c>
      <c r="E127" s="328"/>
      <c r="F127" s="343"/>
      <c r="G127" s="344"/>
      <c r="H127" s="463"/>
      <c r="I127" s="345"/>
      <c r="J127" s="364">
        <v>0</v>
      </c>
      <c r="K127" s="325">
        <v>0</v>
      </c>
      <c r="L127" s="325">
        <v>0</v>
      </c>
      <c r="M127" s="325">
        <v>0</v>
      </c>
      <c r="N127" s="327">
        <v>0</v>
      </c>
      <c r="O127" s="452">
        <f aca="true" t="shared" si="36" ref="O127:O132">SUM(I127:N127)</f>
        <v>0</v>
      </c>
      <c r="P127" s="456">
        <f aca="true" t="shared" si="37" ref="P127:P132">H127+O127</f>
        <v>0</v>
      </c>
      <c r="Q127" s="299"/>
    </row>
    <row r="128" spans="3:17" ht="17.25" customHeight="1">
      <c r="C128" s="320"/>
      <c r="D128" s="324" t="s">
        <v>301</v>
      </c>
      <c r="E128" s="328"/>
      <c r="F128" s="325">
        <v>0</v>
      </c>
      <c r="G128" s="327">
        <v>0</v>
      </c>
      <c r="H128" s="454">
        <f>SUM(F128:G128)</f>
        <v>0</v>
      </c>
      <c r="I128" s="326">
        <v>0</v>
      </c>
      <c r="J128" s="364">
        <v>0</v>
      </c>
      <c r="K128" s="325">
        <v>781914</v>
      </c>
      <c r="L128" s="325">
        <v>1584831</v>
      </c>
      <c r="M128" s="325">
        <v>1372117</v>
      </c>
      <c r="N128" s="327">
        <v>2144156</v>
      </c>
      <c r="O128" s="452">
        <f t="shared" si="36"/>
        <v>5883018</v>
      </c>
      <c r="P128" s="456">
        <f t="shared" si="37"/>
        <v>5883018</v>
      </c>
      <c r="Q128" s="299"/>
    </row>
    <row r="129" spans="3:17" ht="17.25" customHeight="1">
      <c r="C129" s="320"/>
      <c r="D129" s="324" t="s">
        <v>302</v>
      </c>
      <c r="E129" s="328"/>
      <c r="F129" s="325">
        <v>0</v>
      </c>
      <c r="G129" s="327">
        <v>0</v>
      </c>
      <c r="H129" s="454">
        <f>SUM(F129:G129)</f>
        <v>0</v>
      </c>
      <c r="I129" s="326">
        <v>0</v>
      </c>
      <c r="J129" s="364">
        <v>0</v>
      </c>
      <c r="K129" s="325">
        <v>3740392</v>
      </c>
      <c r="L129" s="325">
        <v>649703</v>
      </c>
      <c r="M129" s="325">
        <v>1425185</v>
      </c>
      <c r="N129" s="327">
        <v>2775857</v>
      </c>
      <c r="O129" s="452">
        <f t="shared" si="36"/>
        <v>8591137</v>
      </c>
      <c r="P129" s="456">
        <f t="shared" si="37"/>
        <v>8591137</v>
      </c>
      <c r="Q129" s="299"/>
    </row>
    <row r="130" spans="3:17" ht="17.25" customHeight="1">
      <c r="C130" s="320"/>
      <c r="D130" s="324" t="s">
        <v>303</v>
      </c>
      <c r="E130" s="328"/>
      <c r="F130" s="346"/>
      <c r="G130" s="327">
        <v>0</v>
      </c>
      <c r="H130" s="454">
        <f>SUM(F130:G130)</f>
        <v>0</v>
      </c>
      <c r="I130" s="345"/>
      <c r="J130" s="364">
        <v>0</v>
      </c>
      <c r="K130" s="325">
        <v>0</v>
      </c>
      <c r="L130" s="325">
        <v>0</v>
      </c>
      <c r="M130" s="325">
        <v>17267</v>
      </c>
      <c r="N130" s="327">
        <v>0</v>
      </c>
      <c r="O130" s="452">
        <f t="shared" si="36"/>
        <v>17267</v>
      </c>
      <c r="P130" s="456">
        <f t="shared" si="37"/>
        <v>17267</v>
      </c>
      <c r="Q130" s="299"/>
    </row>
    <row r="131" spans="3:17" ht="17.25" customHeight="1">
      <c r="C131" s="320"/>
      <c r="D131" s="324" t="s">
        <v>304</v>
      </c>
      <c r="E131" s="328"/>
      <c r="F131" s="348"/>
      <c r="G131" s="346"/>
      <c r="H131" s="464"/>
      <c r="I131" s="349"/>
      <c r="J131" s="364">
        <v>0</v>
      </c>
      <c r="K131" s="325">
        <v>0</v>
      </c>
      <c r="L131" s="325">
        <v>0</v>
      </c>
      <c r="M131" s="325">
        <v>0</v>
      </c>
      <c r="N131" s="327">
        <v>0</v>
      </c>
      <c r="O131" s="452">
        <f t="shared" si="36"/>
        <v>0</v>
      </c>
      <c r="P131" s="456">
        <f t="shared" si="37"/>
        <v>0</v>
      </c>
      <c r="Q131" s="299"/>
    </row>
    <row r="132" spans="3:17" ht="25.5" customHeight="1">
      <c r="C132" s="350"/>
      <c r="D132" s="1677" t="s">
        <v>250</v>
      </c>
      <c r="E132" s="1678"/>
      <c r="F132" s="338">
        <v>0</v>
      </c>
      <c r="G132" s="340">
        <v>0</v>
      </c>
      <c r="H132" s="454">
        <f>SUM(F132:G132)</f>
        <v>0</v>
      </c>
      <c r="I132" s="351"/>
      <c r="J132" s="365">
        <v>0</v>
      </c>
      <c r="K132" s="338">
        <v>0</v>
      </c>
      <c r="L132" s="338">
        <v>0</v>
      </c>
      <c r="M132" s="338">
        <v>0</v>
      </c>
      <c r="N132" s="340">
        <v>0</v>
      </c>
      <c r="O132" s="467">
        <f t="shared" si="36"/>
        <v>0</v>
      </c>
      <c r="P132" s="466">
        <f t="shared" si="37"/>
        <v>0</v>
      </c>
      <c r="Q132" s="299"/>
    </row>
    <row r="133" spans="3:17" ht="17.25" customHeight="1">
      <c r="C133" s="320" t="s">
        <v>305</v>
      </c>
      <c r="D133" s="322"/>
      <c r="E133" s="322"/>
      <c r="F133" s="448">
        <f>SUM(F134:F136)</f>
        <v>0</v>
      </c>
      <c r="G133" s="448">
        <f>SUM(G134:G136)</f>
        <v>0</v>
      </c>
      <c r="H133" s="449">
        <f>SUM(H134:H136)</f>
        <v>0</v>
      </c>
      <c r="I133" s="457"/>
      <c r="J133" s="474">
        <f aca="true" t="shared" si="38" ref="J133:P133">SUM(J134:J136)</f>
        <v>2468106</v>
      </c>
      <c r="K133" s="447">
        <f t="shared" si="38"/>
        <v>16160478</v>
      </c>
      <c r="L133" s="447">
        <f t="shared" si="38"/>
        <v>13533628</v>
      </c>
      <c r="M133" s="447">
        <f t="shared" si="38"/>
        <v>19458452</v>
      </c>
      <c r="N133" s="448">
        <f t="shared" si="38"/>
        <v>41226658</v>
      </c>
      <c r="O133" s="447">
        <f t="shared" si="38"/>
        <v>92847322</v>
      </c>
      <c r="P133" s="451">
        <f t="shared" si="38"/>
        <v>92847322</v>
      </c>
      <c r="Q133" s="299"/>
    </row>
    <row r="134" spans="3:17" ht="17.25" customHeight="1">
      <c r="C134" s="320"/>
      <c r="D134" s="331" t="s">
        <v>702</v>
      </c>
      <c r="E134" s="331"/>
      <c r="F134" s="327">
        <v>0</v>
      </c>
      <c r="G134" s="327">
        <v>0</v>
      </c>
      <c r="H134" s="454">
        <f>SUM(F134:G134)</f>
        <v>0</v>
      </c>
      <c r="I134" s="352"/>
      <c r="J134" s="364">
        <v>0</v>
      </c>
      <c r="K134" s="325">
        <v>775157</v>
      </c>
      <c r="L134" s="325">
        <v>0</v>
      </c>
      <c r="M134" s="325">
        <v>5176354</v>
      </c>
      <c r="N134" s="327">
        <v>10477227</v>
      </c>
      <c r="O134" s="452">
        <f>SUM(I134:N134)</f>
        <v>16428738</v>
      </c>
      <c r="P134" s="456">
        <f>H134+O134</f>
        <v>16428738</v>
      </c>
      <c r="Q134" s="299"/>
    </row>
    <row r="135" spans="3:17" ht="17.25" customHeight="1">
      <c r="C135" s="320"/>
      <c r="D135" s="331" t="s">
        <v>703</v>
      </c>
      <c r="E135" s="331"/>
      <c r="F135" s="325">
        <v>0</v>
      </c>
      <c r="G135" s="327">
        <v>0</v>
      </c>
      <c r="H135" s="454">
        <f>SUM(F135:G135)</f>
        <v>0</v>
      </c>
      <c r="I135" s="353"/>
      <c r="J135" s="364">
        <v>2468106</v>
      </c>
      <c r="K135" s="325">
        <v>12927789</v>
      </c>
      <c r="L135" s="325">
        <v>13533628</v>
      </c>
      <c r="M135" s="325">
        <v>14282098</v>
      </c>
      <c r="N135" s="327">
        <v>19370293</v>
      </c>
      <c r="O135" s="452">
        <f>SUM(I135:N135)</f>
        <v>62581914</v>
      </c>
      <c r="P135" s="456">
        <f>H135+O135</f>
        <v>62581914</v>
      </c>
      <c r="Q135" s="299"/>
    </row>
    <row r="136" spans="3:17" ht="17.25" customHeight="1">
      <c r="C136" s="320"/>
      <c r="D136" s="354" t="s">
        <v>704</v>
      </c>
      <c r="E136" s="354"/>
      <c r="F136" s="355">
        <v>0</v>
      </c>
      <c r="G136" s="363">
        <v>0</v>
      </c>
      <c r="H136" s="465">
        <f>SUM(F136:G136)</f>
        <v>0</v>
      </c>
      <c r="I136" s="356"/>
      <c r="J136" s="366">
        <v>0</v>
      </c>
      <c r="K136" s="358">
        <v>2457532</v>
      </c>
      <c r="L136" s="358">
        <v>0</v>
      </c>
      <c r="M136" s="358">
        <v>0</v>
      </c>
      <c r="N136" s="357">
        <v>11379138</v>
      </c>
      <c r="O136" s="468">
        <f>SUM(I136:N136)</f>
        <v>13836670</v>
      </c>
      <c r="P136" s="469">
        <f>H136+O136</f>
        <v>13836670</v>
      </c>
      <c r="Q136" s="299"/>
    </row>
    <row r="137" spans="3:17" ht="17.25" customHeight="1" thickBot="1">
      <c r="C137" s="400" t="s">
        <v>309</v>
      </c>
      <c r="D137" s="401"/>
      <c r="E137" s="401"/>
      <c r="F137" s="458">
        <f aca="true" t="shared" si="39" ref="F137:P137">F106+F126+F133</f>
        <v>15189267</v>
      </c>
      <c r="G137" s="459">
        <f t="shared" si="39"/>
        <v>34444423</v>
      </c>
      <c r="H137" s="460">
        <f t="shared" si="39"/>
        <v>49633690</v>
      </c>
      <c r="I137" s="461">
        <f t="shared" si="39"/>
        <v>0</v>
      </c>
      <c r="J137" s="476">
        <f t="shared" si="39"/>
        <v>79415388</v>
      </c>
      <c r="K137" s="458">
        <f t="shared" si="39"/>
        <v>82792582</v>
      </c>
      <c r="L137" s="458">
        <f t="shared" si="39"/>
        <v>95278759</v>
      </c>
      <c r="M137" s="458">
        <f t="shared" si="39"/>
        <v>93818347</v>
      </c>
      <c r="N137" s="459">
        <f t="shared" si="39"/>
        <v>124717396</v>
      </c>
      <c r="O137" s="458">
        <f t="shared" si="39"/>
        <v>476022472</v>
      </c>
      <c r="P137" s="470">
        <f t="shared" si="39"/>
        <v>525656162</v>
      </c>
      <c r="Q137" s="299"/>
    </row>
    <row r="138" ht="13.5">
      <c r="Q138" s="299"/>
    </row>
  </sheetData>
  <sheetProtection password="C7C4" sheet="1" objects="1" scenarios="1"/>
  <mergeCells count="4">
    <mergeCell ref="D35:E35"/>
    <mergeCell ref="D66:E66"/>
    <mergeCell ref="D99:E99"/>
    <mergeCell ref="D132:E132"/>
  </mergeCells>
  <printOptions horizontalCentered="1"/>
  <pageMargins left="0.3937007874015748" right="0.3937007874015748" top="0.7086614173228347" bottom="0.4724409448818898" header="0.5118110236220472" footer="0.31496062992125984"/>
  <pageSetup firstPageNumber="36"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1.xml><?xml version="1.0" encoding="utf-8"?>
<worksheet xmlns="http://schemas.openxmlformats.org/spreadsheetml/2006/main" xmlns:r="http://schemas.openxmlformats.org/officeDocument/2006/relationships">
  <sheetPr>
    <tabColor indexed="13"/>
  </sheetPr>
  <dimension ref="A1:Q138"/>
  <sheetViews>
    <sheetView zoomScaleSheetLayoutView="100" workbookViewId="0" topLeftCell="I103">
      <selection activeCell="I3" sqref="I3"/>
    </sheetView>
  </sheetViews>
  <sheetFormatPr defaultColWidth="9.00390625" defaultRowHeight="13.5"/>
  <cols>
    <col min="1" max="2" width="1.625" style="299" customWidth="1"/>
    <col min="3" max="4" width="3.625" style="299" customWidth="1"/>
    <col min="5" max="5" width="21.25390625" style="299" customWidth="1"/>
    <col min="6" max="16" width="13.125" style="299" customWidth="1"/>
    <col min="17" max="16384" width="9.00390625" style="300" customWidth="1"/>
  </cols>
  <sheetData>
    <row r="1" spans="1:9" ht="13.5">
      <c r="A1" s="299" t="s">
        <v>733</v>
      </c>
      <c r="I1" s="301" t="s">
        <v>821</v>
      </c>
    </row>
    <row r="2" spans="9:15" ht="13.5">
      <c r="I2" s="303" t="s">
        <v>643</v>
      </c>
      <c r="N2" s="371" t="s">
        <v>311</v>
      </c>
      <c r="O2" s="371" t="s">
        <v>793</v>
      </c>
    </row>
    <row r="3" spans="2:15" ht="13.5">
      <c r="B3" s="299" t="s">
        <v>800</v>
      </c>
      <c r="M3" s="32"/>
      <c r="N3" s="372" t="s">
        <v>313</v>
      </c>
      <c r="O3" s="372" t="s">
        <v>314</v>
      </c>
    </row>
    <row r="4" spans="2:9" ht="13.5">
      <c r="B4" s="299" t="s">
        <v>682</v>
      </c>
      <c r="I4" s="302"/>
    </row>
    <row r="5" ht="14.25" thickBot="1">
      <c r="C5" s="299" t="s">
        <v>686</v>
      </c>
    </row>
    <row r="6" spans="3:16" ht="17.25" customHeight="1">
      <c r="C6" s="304" t="s">
        <v>823</v>
      </c>
      <c r="D6" s="305"/>
      <c r="E6" s="305"/>
      <c r="F6" s="306" t="s">
        <v>824</v>
      </c>
      <c r="G6" s="307"/>
      <c r="H6" s="308"/>
      <c r="I6" s="309" t="s">
        <v>825</v>
      </c>
      <c r="J6" s="307"/>
      <c r="K6" s="307"/>
      <c r="L6" s="307"/>
      <c r="M6" s="307"/>
      <c r="N6" s="307"/>
      <c r="O6" s="308"/>
      <c r="P6" s="310" t="s">
        <v>1213</v>
      </c>
    </row>
    <row r="7" spans="3:16" ht="17.25" customHeight="1">
      <c r="C7" s="311"/>
      <c r="D7" s="312"/>
      <c r="E7" s="312"/>
      <c r="F7" s="313" t="s">
        <v>683</v>
      </c>
      <c r="G7" s="314" t="s">
        <v>684</v>
      </c>
      <c r="H7" s="315" t="s">
        <v>990</v>
      </c>
      <c r="I7" s="316" t="s">
        <v>827</v>
      </c>
      <c r="J7" s="314" t="s">
        <v>706</v>
      </c>
      <c r="K7" s="313" t="s">
        <v>707</v>
      </c>
      <c r="L7" s="313" t="s">
        <v>262</v>
      </c>
      <c r="M7" s="313" t="s">
        <v>263</v>
      </c>
      <c r="N7" s="314" t="s">
        <v>264</v>
      </c>
      <c r="O7" s="315" t="s">
        <v>705</v>
      </c>
      <c r="P7" s="317"/>
    </row>
    <row r="8" spans="3:16" ht="17.25" customHeight="1">
      <c r="C8" s="373" t="s">
        <v>796</v>
      </c>
      <c r="D8" s="367"/>
      <c r="E8" s="367"/>
      <c r="F8" s="367"/>
      <c r="G8" s="367"/>
      <c r="H8" s="367"/>
      <c r="I8" s="367"/>
      <c r="J8" s="367"/>
      <c r="K8" s="367"/>
      <c r="L8" s="367"/>
      <c r="M8" s="367"/>
      <c r="N8" s="367"/>
      <c r="O8" s="367"/>
      <c r="P8" s="368"/>
    </row>
    <row r="9" spans="3:16" ht="17.25" customHeight="1">
      <c r="C9" s="318" t="s">
        <v>828</v>
      </c>
      <c r="D9" s="319"/>
      <c r="E9" s="319"/>
      <c r="F9" s="447">
        <f aca="true" t="shared" si="0" ref="F9:P9">F10+F16+F19+F23+F27+F28</f>
        <v>1</v>
      </c>
      <c r="G9" s="448">
        <f t="shared" si="0"/>
        <v>0</v>
      </c>
      <c r="H9" s="449">
        <f t="shared" si="0"/>
        <v>1</v>
      </c>
      <c r="I9" s="450">
        <f t="shared" si="0"/>
        <v>0</v>
      </c>
      <c r="J9" s="448">
        <f t="shared" si="0"/>
        <v>1</v>
      </c>
      <c r="K9" s="447">
        <f t="shared" si="0"/>
        <v>11</v>
      </c>
      <c r="L9" s="447">
        <f t="shared" si="0"/>
        <v>2</v>
      </c>
      <c r="M9" s="447">
        <f t="shared" si="0"/>
        <v>1</v>
      </c>
      <c r="N9" s="448">
        <f t="shared" si="0"/>
        <v>6</v>
      </c>
      <c r="O9" s="447">
        <f t="shared" si="0"/>
        <v>21</v>
      </c>
      <c r="P9" s="451">
        <f t="shared" si="0"/>
        <v>22</v>
      </c>
    </row>
    <row r="10" spans="3:16" ht="17.25" customHeight="1">
      <c r="C10" s="320"/>
      <c r="D10" s="321" t="s">
        <v>829</v>
      </c>
      <c r="E10" s="322"/>
      <c r="F10" s="452">
        <f aca="true" t="shared" si="1" ref="F10:P10">SUM(F11:F15)</f>
        <v>1</v>
      </c>
      <c r="G10" s="453">
        <f t="shared" si="1"/>
        <v>0</v>
      </c>
      <c r="H10" s="454">
        <f t="shared" si="1"/>
        <v>1</v>
      </c>
      <c r="I10" s="455">
        <f t="shared" si="1"/>
        <v>0</v>
      </c>
      <c r="J10" s="453">
        <f t="shared" si="1"/>
        <v>0</v>
      </c>
      <c r="K10" s="452">
        <f t="shared" si="1"/>
        <v>0</v>
      </c>
      <c r="L10" s="452">
        <f t="shared" si="1"/>
        <v>0</v>
      </c>
      <c r="M10" s="452">
        <f t="shared" si="1"/>
        <v>0</v>
      </c>
      <c r="N10" s="453">
        <f t="shared" si="1"/>
        <v>0</v>
      </c>
      <c r="O10" s="452">
        <f t="shared" si="1"/>
        <v>0</v>
      </c>
      <c r="P10" s="456">
        <f t="shared" si="1"/>
        <v>1</v>
      </c>
    </row>
    <row r="11" spans="3:16" ht="17.25" customHeight="1">
      <c r="C11" s="320"/>
      <c r="D11" s="323"/>
      <c r="E11" s="324" t="s">
        <v>830</v>
      </c>
      <c r="F11" s="325">
        <v>1</v>
      </c>
      <c r="G11" s="325">
        <v>0</v>
      </c>
      <c r="H11" s="454">
        <f>SUM(F11:G11)</f>
        <v>1</v>
      </c>
      <c r="I11" s="326">
        <v>0</v>
      </c>
      <c r="J11" s="327">
        <v>0</v>
      </c>
      <c r="K11" s="325">
        <v>0</v>
      </c>
      <c r="L11" s="325">
        <v>0</v>
      </c>
      <c r="M11" s="325">
        <v>0</v>
      </c>
      <c r="N11" s="327">
        <v>0</v>
      </c>
      <c r="O11" s="452">
        <f>SUM(I11:N11)</f>
        <v>0</v>
      </c>
      <c r="P11" s="456">
        <f>H11+O11</f>
        <v>1</v>
      </c>
    </row>
    <row r="12" spans="3:16" ht="17.25" customHeight="1">
      <c r="C12" s="320"/>
      <c r="D12" s="323"/>
      <c r="E12" s="324" t="s">
        <v>831</v>
      </c>
      <c r="F12" s="325">
        <v>0</v>
      </c>
      <c r="G12" s="325">
        <v>0</v>
      </c>
      <c r="H12" s="454">
        <f>SUM(F12:G12)</f>
        <v>0</v>
      </c>
      <c r="I12" s="326">
        <v>0</v>
      </c>
      <c r="J12" s="327">
        <v>0</v>
      </c>
      <c r="K12" s="325">
        <v>0</v>
      </c>
      <c r="L12" s="325">
        <v>0</v>
      </c>
      <c r="M12" s="325">
        <v>0</v>
      </c>
      <c r="N12" s="327">
        <v>0</v>
      </c>
      <c r="O12" s="452">
        <f>SUM(I12:N12)</f>
        <v>0</v>
      </c>
      <c r="P12" s="456">
        <f>H12+O12</f>
        <v>0</v>
      </c>
    </row>
    <row r="13" spans="3:16" ht="17.25" customHeight="1">
      <c r="C13" s="320"/>
      <c r="D13" s="323"/>
      <c r="E13" s="324" t="s">
        <v>832</v>
      </c>
      <c r="F13" s="325">
        <v>0</v>
      </c>
      <c r="G13" s="325">
        <v>0</v>
      </c>
      <c r="H13" s="454">
        <f>SUM(F13:G13)</f>
        <v>0</v>
      </c>
      <c r="I13" s="326">
        <v>0</v>
      </c>
      <c r="J13" s="327">
        <v>0</v>
      </c>
      <c r="K13" s="325">
        <v>0</v>
      </c>
      <c r="L13" s="325">
        <v>0</v>
      </c>
      <c r="M13" s="325">
        <v>0</v>
      </c>
      <c r="N13" s="327">
        <v>0</v>
      </c>
      <c r="O13" s="452">
        <f>SUM(I13:N13)</f>
        <v>0</v>
      </c>
      <c r="P13" s="456">
        <f>H13+O13</f>
        <v>0</v>
      </c>
    </row>
    <row r="14" spans="3:16" ht="17.25" customHeight="1">
      <c r="C14" s="320"/>
      <c r="D14" s="323"/>
      <c r="E14" s="324" t="s">
        <v>833</v>
      </c>
      <c r="F14" s="325">
        <v>0</v>
      </c>
      <c r="G14" s="325">
        <v>0</v>
      </c>
      <c r="H14" s="454">
        <f>SUM(F14:G14)</f>
        <v>0</v>
      </c>
      <c r="I14" s="326">
        <v>0</v>
      </c>
      <c r="J14" s="327">
        <v>0</v>
      </c>
      <c r="K14" s="325">
        <v>0</v>
      </c>
      <c r="L14" s="325">
        <v>0</v>
      </c>
      <c r="M14" s="325">
        <v>0</v>
      </c>
      <c r="N14" s="327">
        <v>0</v>
      </c>
      <c r="O14" s="452">
        <f>SUM(I14:N14)</f>
        <v>0</v>
      </c>
      <c r="P14" s="456">
        <f>H14+O14</f>
        <v>0</v>
      </c>
    </row>
    <row r="15" spans="3:16" ht="17.25" customHeight="1">
      <c r="C15" s="320"/>
      <c r="D15" s="323"/>
      <c r="E15" s="324" t="s">
        <v>834</v>
      </c>
      <c r="F15" s="325">
        <v>0</v>
      </c>
      <c r="G15" s="325">
        <v>0</v>
      </c>
      <c r="H15" s="454">
        <f>SUM(F15:G15)</f>
        <v>0</v>
      </c>
      <c r="I15" s="326">
        <v>0</v>
      </c>
      <c r="J15" s="327">
        <v>0</v>
      </c>
      <c r="K15" s="325">
        <v>0</v>
      </c>
      <c r="L15" s="325">
        <v>0</v>
      </c>
      <c r="M15" s="325">
        <v>0</v>
      </c>
      <c r="N15" s="327">
        <v>0</v>
      </c>
      <c r="O15" s="452">
        <f>SUM(I15:N15)</f>
        <v>0</v>
      </c>
      <c r="P15" s="456">
        <f>H15+O15</f>
        <v>0</v>
      </c>
    </row>
    <row r="16" spans="3:16" ht="17.25" customHeight="1">
      <c r="C16" s="320"/>
      <c r="D16" s="321" t="s">
        <v>835</v>
      </c>
      <c r="E16" s="328"/>
      <c r="F16" s="452">
        <f aca="true" t="shared" si="2" ref="F16:P16">SUM(F17:F18)</f>
        <v>0</v>
      </c>
      <c r="G16" s="453">
        <f t="shared" si="2"/>
        <v>0</v>
      </c>
      <c r="H16" s="454">
        <f t="shared" si="2"/>
        <v>0</v>
      </c>
      <c r="I16" s="455">
        <f t="shared" si="2"/>
        <v>0</v>
      </c>
      <c r="J16" s="453">
        <f t="shared" si="2"/>
        <v>0</v>
      </c>
      <c r="K16" s="452">
        <f t="shared" si="2"/>
        <v>8</v>
      </c>
      <c r="L16" s="452">
        <f t="shared" si="2"/>
        <v>2</v>
      </c>
      <c r="M16" s="452">
        <f t="shared" si="2"/>
        <v>0</v>
      </c>
      <c r="N16" s="453">
        <f t="shared" si="2"/>
        <v>1</v>
      </c>
      <c r="O16" s="452">
        <f t="shared" si="2"/>
        <v>11</v>
      </c>
      <c r="P16" s="456">
        <f t="shared" si="2"/>
        <v>11</v>
      </c>
    </row>
    <row r="17" spans="3:16" ht="17.25" customHeight="1">
      <c r="C17" s="320"/>
      <c r="D17" s="323"/>
      <c r="E17" s="329" t="s">
        <v>836</v>
      </c>
      <c r="F17" s="325">
        <v>0</v>
      </c>
      <c r="G17" s="325">
        <v>0</v>
      </c>
      <c r="H17" s="454">
        <f>SUM(F17:G17)</f>
        <v>0</v>
      </c>
      <c r="I17" s="326">
        <v>0</v>
      </c>
      <c r="J17" s="327">
        <v>0</v>
      </c>
      <c r="K17" s="325">
        <v>4</v>
      </c>
      <c r="L17" s="325">
        <v>0</v>
      </c>
      <c r="M17" s="325">
        <v>0</v>
      </c>
      <c r="N17" s="327">
        <v>1</v>
      </c>
      <c r="O17" s="452">
        <f>SUM(I17:N17)</f>
        <v>5</v>
      </c>
      <c r="P17" s="456">
        <f>H17+O17</f>
        <v>5</v>
      </c>
    </row>
    <row r="18" spans="3:16" ht="17.25" customHeight="1">
      <c r="C18" s="320"/>
      <c r="D18" s="323"/>
      <c r="E18" s="329" t="s">
        <v>837</v>
      </c>
      <c r="F18" s="325">
        <v>0</v>
      </c>
      <c r="G18" s="325">
        <v>0</v>
      </c>
      <c r="H18" s="454">
        <f>SUM(F18:G18)</f>
        <v>0</v>
      </c>
      <c r="I18" s="326">
        <v>0</v>
      </c>
      <c r="J18" s="327">
        <v>0</v>
      </c>
      <c r="K18" s="325">
        <v>4</v>
      </c>
      <c r="L18" s="325">
        <v>2</v>
      </c>
      <c r="M18" s="325">
        <v>0</v>
      </c>
      <c r="N18" s="327">
        <v>0</v>
      </c>
      <c r="O18" s="452">
        <f>SUM(I18:N18)</f>
        <v>6</v>
      </c>
      <c r="P18" s="456">
        <f>H18+O18</f>
        <v>6</v>
      </c>
    </row>
    <row r="19" spans="3:16" ht="17.25" customHeight="1">
      <c r="C19" s="320"/>
      <c r="D19" s="321" t="s">
        <v>820</v>
      </c>
      <c r="E19" s="322"/>
      <c r="F19" s="452">
        <f aca="true" t="shared" si="3" ref="F19:P19">SUM(F20:F22)</f>
        <v>0</v>
      </c>
      <c r="G19" s="453">
        <f t="shared" si="3"/>
        <v>0</v>
      </c>
      <c r="H19" s="454">
        <f t="shared" si="3"/>
        <v>0</v>
      </c>
      <c r="I19" s="455">
        <f t="shared" si="3"/>
        <v>0</v>
      </c>
      <c r="J19" s="453">
        <f t="shared" si="3"/>
        <v>0</v>
      </c>
      <c r="K19" s="452">
        <f t="shared" si="3"/>
        <v>0</v>
      </c>
      <c r="L19" s="452">
        <f t="shared" si="3"/>
        <v>0</v>
      </c>
      <c r="M19" s="452">
        <f t="shared" si="3"/>
        <v>0</v>
      </c>
      <c r="N19" s="453">
        <f t="shared" si="3"/>
        <v>3</v>
      </c>
      <c r="O19" s="452">
        <f t="shared" si="3"/>
        <v>3</v>
      </c>
      <c r="P19" s="456">
        <f t="shared" si="3"/>
        <v>3</v>
      </c>
    </row>
    <row r="20" spans="3:16" ht="17.25" customHeight="1">
      <c r="C20" s="320"/>
      <c r="D20" s="323"/>
      <c r="E20" s="324" t="s">
        <v>838</v>
      </c>
      <c r="F20" s="325">
        <v>0</v>
      </c>
      <c r="G20" s="325">
        <v>0</v>
      </c>
      <c r="H20" s="454">
        <f>SUM(F20:G20)</f>
        <v>0</v>
      </c>
      <c r="I20" s="326">
        <v>0</v>
      </c>
      <c r="J20" s="327">
        <v>0</v>
      </c>
      <c r="K20" s="325">
        <v>0</v>
      </c>
      <c r="L20" s="325">
        <v>0</v>
      </c>
      <c r="M20" s="325">
        <v>0</v>
      </c>
      <c r="N20" s="327">
        <v>2</v>
      </c>
      <c r="O20" s="452">
        <f>SUM(I20:N20)</f>
        <v>2</v>
      </c>
      <c r="P20" s="456">
        <f>H20+O20</f>
        <v>2</v>
      </c>
    </row>
    <row r="21" spans="3:16" ht="24.75" customHeight="1">
      <c r="C21" s="320"/>
      <c r="D21" s="323"/>
      <c r="E21" s="330" t="s">
        <v>839</v>
      </c>
      <c r="F21" s="325">
        <v>0</v>
      </c>
      <c r="G21" s="325">
        <v>0</v>
      </c>
      <c r="H21" s="454">
        <f>SUM(F21:G21)</f>
        <v>0</v>
      </c>
      <c r="I21" s="326">
        <v>0</v>
      </c>
      <c r="J21" s="327">
        <v>0</v>
      </c>
      <c r="K21" s="325">
        <v>0</v>
      </c>
      <c r="L21" s="325">
        <v>0</v>
      </c>
      <c r="M21" s="325">
        <v>0</v>
      </c>
      <c r="N21" s="327">
        <v>1</v>
      </c>
      <c r="O21" s="452">
        <f>SUM(I21:N21)</f>
        <v>1</v>
      </c>
      <c r="P21" s="456">
        <f>H21+O21</f>
        <v>1</v>
      </c>
    </row>
    <row r="22" spans="3:16" ht="24.75" customHeight="1">
      <c r="C22" s="320"/>
      <c r="D22" s="329"/>
      <c r="E22" s="330" t="s">
        <v>840</v>
      </c>
      <c r="F22" s="325">
        <v>0</v>
      </c>
      <c r="G22" s="325">
        <v>0</v>
      </c>
      <c r="H22" s="454">
        <f>SUM(F22:G22)</f>
        <v>0</v>
      </c>
      <c r="I22" s="326">
        <v>0</v>
      </c>
      <c r="J22" s="327">
        <v>0</v>
      </c>
      <c r="K22" s="325">
        <v>0</v>
      </c>
      <c r="L22" s="325">
        <v>0</v>
      </c>
      <c r="M22" s="325">
        <v>0</v>
      </c>
      <c r="N22" s="327">
        <v>0</v>
      </c>
      <c r="O22" s="452">
        <f>SUM(I22:N22)</f>
        <v>0</v>
      </c>
      <c r="P22" s="456">
        <f>H22+O22</f>
        <v>0</v>
      </c>
    </row>
    <row r="23" spans="3:16" ht="17.25" customHeight="1">
      <c r="C23" s="320"/>
      <c r="D23" s="321" t="s">
        <v>66</v>
      </c>
      <c r="E23" s="322"/>
      <c r="F23" s="452">
        <f aca="true" t="shared" si="4" ref="F23:P23">SUM(F24:F26)</f>
        <v>0</v>
      </c>
      <c r="G23" s="453">
        <f t="shared" si="4"/>
        <v>0</v>
      </c>
      <c r="H23" s="454">
        <f t="shared" si="4"/>
        <v>0</v>
      </c>
      <c r="I23" s="455">
        <f t="shared" si="4"/>
        <v>0</v>
      </c>
      <c r="J23" s="453">
        <f t="shared" si="4"/>
        <v>1</v>
      </c>
      <c r="K23" s="452">
        <f t="shared" si="4"/>
        <v>3</v>
      </c>
      <c r="L23" s="452">
        <f t="shared" si="4"/>
        <v>0</v>
      </c>
      <c r="M23" s="452">
        <f t="shared" si="4"/>
        <v>1</v>
      </c>
      <c r="N23" s="453">
        <f t="shared" si="4"/>
        <v>2</v>
      </c>
      <c r="O23" s="452">
        <f t="shared" si="4"/>
        <v>7</v>
      </c>
      <c r="P23" s="456">
        <f t="shared" si="4"/>
        <v>7</v>
      </c>
    </row>
    <row r="24" spans="3:16" ht="17.25" customHeight="1">
      <c r="C24" s="320"/>
      <c r="D24" s="323"/>
      <c r="E24" s="331" t="s">
        <v>1344</v>
      </c>
      <c r="F24" s="325">
        <v>0</v>
      </c>
      <c r="G24" s="325">
        <v>0</v>
      </c>
      <c r="H24" s="454">
        <f>SUM(F24:G24)</f>
        <v>0</v>
      </c>
      <c r="I24" s="326">
        <v>0</v>
      </c>
      <c r="J24" s="327">
        <v>1</v>
      </c>
      <c r="K24" s="325">
        <v>3</v>
      </c>
      <c r="L24" s="325">
        <v>0</v>
      </c>
      <c r="M24" s="325">
        <v>1</v>
      </c>
      <c r="N24" s="327">
        <v>2</v>
      </c>
      <c r="O24" s="452">
        <f>SUM(I24:N24)</f>
        <v>7</v>
      </c>
      <c r="P24" s="456">
        <f>H24+O24</f>
        <v>7</v>
      </c>
    </row>
    <row r="25" spans="3:16" ht="17.25" customHeight="1">
      <c r="C25" s="320"/>
      <c r="D25" s="332"/>
      <c r="E25" s="329" t="s">
        <v>1345</v>
      </c>
      <c r="F25" s="325">
        <v>0</v>
      </c>
      <c r="G25" s="325">
        <v>0</v>
      </c>
      <c r="H25" s="454">
        <f>SUM(F25:G25)</f>
        <v>0</v>
      </c>
      <c r="I25" s="326">
        <v>0</v>
      </c>
      <c r="J25" s="327">
        <v>0</v>
      </c>
      <c r="K25" s="325">
        <v>0</v>
      </c>
      <c r="L25" s="325">
        <v>0</v>
      </c>
      <c r="M25" s="325">
        <v>0</v>
      </c>
      <c r="N25" s="327">
        <v>0</v>
      </c>
      <c r="O25" s="452">
        <f>SUM(I25:N25)</f>
        <v>0</v>
      </c>
      <c r="P25" s="456">
        <f>H25+O25</f>
        <v>0</v>
      </c>
    </row>
    <row r="26" spans="3:16" ht="17.25" customHeight="1">
      <c r="C26" s="320"/>
      <c r="D26" s="333"/>
      <c r="E26" s="324" t="s">
        <v>1346</v>
      </c>
      <c r="F26" s="325">
        <v>0</v>
      </c>
      <c r="G26" s="325">
        <v>0</v>
      </c>
      <c r="H26" s="454">
        <f>SUM(F26:G26)</f>
        <v>0</v>
      </c>
      <c r="I26" s="326">
        <v>0</v>
      </c>
      <c r="J26" s="327">
        <v>0</v>
      </c>
      <c r="K26" s="325">
        <v>0</v>
      </c>
      <c r="L26" s="325">
        <v>0</v>
      </c>
      <c r="M26" s="325">
        <v>0</v>
      </c>
      <c r="N26" s="327">
        <v>0</v>
      </c>
      <c r="O26" s="452">
        <f>SUM(I26:N26)</f>
        <v>0</v>
      </c>
      <c r="P26" s="456">
        <f>H26+O26</f>
        <v>0</v>
      </c>
    </row>
    <row r="27" spans="3:16" ht="17.25" customHeight="1">
      <c r="C27" s="320"/>
      <c r="D27" s="323" t="s">
        <v>297</v>
      </c>
      <c r="E27" s="334"/>
      <c r="F27" s="325">
        <v>0</v>
      </c>
      <c r="G27" s="325">
        <v>0</v>
      </c>
      <c r="H27" s="454">
        <f>SUM(F27:G27)</f>
        <v>0</v>
      </c>
      <c r="I27" s="326">
        <v>0</v>
      </c>
      <c r="J27" s="327">
        <v>0</v>
      </c>
      <c r="K27" s="325">
        <v>0</v>
      </c>
      <c r="L27" s="325">
        <v>0</v>
      </c>
      <c r="M27" s="325">
        <v>0</v>
      </c>
      <c r="N27" s="327">
        <v>0</v>
      </c>
      <c r="O27" s="452">
        <f>SUM(I27:N27)</f>
        <v>0</v>
      </c>
      <c r="P27" s="456">
        <f>H27+O27</f>
        <v>0</v>
      </c>
    </row>
    <row r="28" spans="3:16" ht="17.25" customHeight="1">
      <c r="C28" s="335"/>
      <c r="D28" s="336" t="s">
        <v>310</v>
      </c>
      <c r="E28" s="337"/>
      <c r="F28" s="338">
        <v>0</v>
      </c>
      <c r="G28" s="338">
        <v>0</v>
      </c>
      <c r="H28" s="462">
        <f>SUM(F28:G28)</f>
        <v>0</v>
      </c>
      <c r="I28" s="339">
        <v>0</v>
      </c>
      <c r="J28" s="340">
        <v>0</v>
      </c>
      <c r="K28" s="338">
        <v>0</v>
      </c>
      <c r="L28" s="338">
        <v>0</v>
      </c>
      <c r="M28" s="338">
        <v>0</v>
      </c>
      <c r="N28" s="340">
        <v>0</v>
      </c>
      <c r="O28" s="462">
        <f>SUM(I28:N28)</f>
        <v>0</v>
      </c>
      <c r="P28" s="466">
        <f>H28+O28</f>
        <v>0</v>
      </c>
    </row>
    <row r="29" spans="3:16" ht="17.25" customHeight="1">
      <c r="C29" s="318" t="s">
        <v>299</v>
      </c>
      <c r="D29" s="341"/>
      <c r="E29" s="342"/>
      <c r="F29" s="447">
        <f aca="true" t="shared" si="5" ref="F29:P29">SUM(F30:F35)</f>
        <v>0</v>
      </c>
      <c r="G29" s="448">
        <f t="shared" si="5"/>
        <v>0</v>
      </c>
      <c r="H29" s="449">
        <f t="shared" si="5"/>
        <v>0</v>
      </c>
      <c r="I29" s="450">
        <f t="shared" si="5"/>
        <v>0</v>
      </c>
      <c r="J29" s="448">
        <f t="shared" si="5"/>
        <v>0</v>
      </c>
      <c r="K29" s="447">
        <f t="shared" si="5"/>
        <v>0</v>
      </c>
      <c r="L29" s="447">
        <f t="shared" si="5"/>
        <v>0</v>
      </c>
      <c r="M29" s="447">
        <f t="shared" si="5"/>
        <v>0</v>
      </c>
      <c r="N29" s="448">
        <f t="shared" si="5"/>
        <v>0</v>
      </c>
      <c r="O29" s="447">
        <f t="shared" si="5"/>
        <v>0</v>
      </c>
      <c r="P29" s="451">
        <f t="shared" si="5"/>
        <v>0</v>
      </c>
    </row>
    <row r="30" spans="3:16" ht="17.25" customHeight="1">
      <c r="C30" s="320"/>
      <c r="D30" s="324" t="s">
        <v>300</v>
      </c>
      <c r="E30" s="328"/>
      <c r="F30" s="343"/>
      <c r="G30" s="344"/>
      <c r="H30" s="463"/>
      <c r="I30" s="345"/>
      <c r="J30" s="327">
        <v>0</v>
      </c>
      <c r="K30" s="325">
        <v>0</v>
      </c>
      <c r="L30" s="325">
        <v>0</v>
      </c>
      <c r="M30" s="325">
        <v>0</v>
      </c>
      <c r="N30" s="327">
        <v>0</v>
      </c>
      <c r="O30" s="452">
        <f aca="true" t="shared" si="6" ref="O30:O35">SUM(I30:N30)</f>
        <v>0</v>
      </c>
      <c r="P30" s="456">
        <f aca="true" t="shared" si="7" ref="P30:P35">H30+O30</f>
        <v>0</v>
      </c>
    </row>
    <row r="31" spans="3:16" ht="17.25" customHeight="1">
      <c r="C31" s="320"/>
      <c r="D31" s="324" t="s">
        <v>301</v>
      </c>
      <c r="E31" s="328"/>
      <c r="F31" s="325">
        <v>0</v>
      </c>
      <c r="G31" s="325">
        <v>0</v>
      </c>
      <c r="H31" s="454">
        <f>SUM(F31:G31)</f>
        <v>0</v>
      </c>
      <c r="I31" s="326">
        <v>0</v>
      </c>
      <c r="J31" s="327">
        <v>0</v>
      </c>
      <c r="K31" s="325">
        <v>0</v>
      </c>
      <c r="L31" s="325">
        <v>0</v>
      </c>
      <c r="M31" s="325">
        <v>0</v>
      </c>
      <c r="N31" s="327">
        <v>0</v>
      </c>
      <c r="O31" s="452">
        <f t="shared" si="6"/>
        <v>0</v>
      </c>
      <c r="P31" s="456">
        <f t="shared" si="7"/>
        <v>0</v>
      </c>
    </row>
    <row r="32" spans="3:16" ht="17.25" customHeight="1">
      <c r="C32" s="320"/>
      <c r="D32" s="324" t="s">
        <v>302</v>
      </c>
      <c r="E32" s="328"/>
      <c r="F32" s="325">
        <v>0</v>
      </c>
      <c r="G32" s="325">
        <v>0</v>
      </c>
      <c r="H32" s="454">
        <f>SUM(F32:G32)</f>
        <v>0</v>
      </c>
      <c r="I32" s="326">
        <v>0</v>
      </c>
      <c r="J32" s="327">
        <v>0</v>
      </c>
      <c r="K32" s="325">
        <v>0</v>
      </c>
      <c r="L32" s="325">
        <v>0</v>
      </c>
      <c r="M32" s="325">
        <v>0</v>
      </c>
      <c r="N32" s="327">
        <v>0</v>
      </c>
      <c r="O32" s="452">
        <f t="shared" si="6"/>
        <v>0</v>
      </c>
      <c r="P32" s="456">
        <f t="shared" si="7"/>
        <v>0</v>
      </c>
    </row>
    <row r="33" spans="3:16" ht="17.25" customHeight="1">
      <c r="C33" s="320"/>
      <c r="D33" s="324" t="s">
        <v>303</v>
      </c>
      <c r="E33" s="328"/>
      <c r="F33" s="346"/>
      <c r="G33" s="347">
        <v>0</v>
      </c>
      <c r="H33" s="454">
        <f>SUM(F33:G33)</f>
        <v>0</v>
      </c>
      <c r="I33" s="345"/>
      <c r="J33" s="327">
        <v>0</v>
      </c>
      <c r="K33" s="325">
        <v>0</v>
      </c>
      <c r="L33" s="325">
        <v>0</v>
      </c>
      <c r="M33" s="325">
        <v>0</v>
      </c>
      <c r="N33" s="327">
        <v>0</v>
      </c>
      <c r="O33" s="452">
        <f t="shared" si="6"/>
        <v>0</v>
      </c>
      <c r="P33" s="456">
        <f t="shared" si="7"/>
        <v>0</v>
      </c>
    </row>
    <row r="34" spans="3:16" ht="17.25" customHeight="1">
      <c r="C34" s="320"/>
      <c r="D34" s="324" t="s">
        <v>304</v>
      </c>
      <c r="E34" s="328"/>
      <c r="F34" s="348"/>
      <c r="G34" s="346"/>
      <c r="H34" s="464"/>
      <c r="I34" s="349"/>
      <c r="J34" s="327">
        <v>0</v>
      </c>
      <c r="K34" s="325">
        <v>0</v>
      </c>
      <c r="L34" s="325">
        <v>0</v>
      </c>
      <c r="M34" s="325">
        <v>0</v>
      </c>
      <c r="N34" s="327">
        <v>0</v>
      </c>
      <c r="O34" s="452">
        <f t="shared" si="6"/>
        <v>0</v>
      </c>
      <c r="P34" s="456">
        <f t="shared" si="7"/>
        <v>0</v>
      </c>
    </row>
    <row r="35" spans="3:16" ht="24.75" customHeight="1">
      <c r="C35" s="350"/>
      <c r="D35" s="1677" t="s">
        <v>685</v>
      </c>
      <c r="E35" s="1678"/>
      <c r="F35" s="338">
        <v>0</v>
      </c>
      <c r="G35" s="338">
        <v>0</v>
      </c>
      <c r="H35" s="454">
        <f>SUM(F35:G35)</f>
        <v>0</v>
      </c>
      <c r="I35" s="351"/>
      <c r="J35" s="340">
        <v>0</v>
      </c>
      <c r="K35" s="338">
        <v>0</v>
      </c>
      <c r="L35" s="338">
        <v>0</v>
      </c>
      <c r="M35" s="338">
        <v>0</v>
      </c>
      <c r="N35" s="340">
        <v>0</v>
      </c>
      <c r="O35" s="467">
        <f t="shared" si="6"/>
        <v>0</v>
      </c>
      <c r="P35" s="466">
        <f t="shared" si="7"/>
        <v>0</v>
      </c>
    </row>
    <row r="36" spans="3:16" ht="17.25" customHeight="1">
      <c r="C36" s="320" t="s">
        <v>305</v>
      </c>
      <c r="D36" s="322"/>
      <c r="E36" s="322"/>
      <c r="F36" s="448">
        <f>SUM(F37:F39)</f>
        <v>0</v>
      </c>
      <c r="G36" s="448">
        <f>SUM(G37:G39)</f>
        <v>0</v>
      </c>
      <c r="H36" s="449">
        <f>SUM(H37:H39)</f>
        <v>0</v>
      </c>
      <c r="I36" s="457"/>
      <c r="J36" s="448">
        <f aca="true" t="shared" si="8" ref="J36:P36">SUM(J37:J39)</f>
        <v>0</v>
      </c>
      <c r="K36" s="447">
        <f t="shared" si="8"/>
        <v>0</v>
      </c>
      <c r="L36" s="447">
        <f t="shared" si="8"/>
        <v>7</v>
      </c>
      <c r="M36" s="447">
        <f t="shared" si="8"/>
        <v>0</v>
      </c>
      <c r="N36" s="448">
        <f t="shared" si="8"/>
        <v>6</v>
      </c>
      <c r="O36" s="447">
        <f t="shared" si="8"/>
        <v>13</v>
      </c>
      <c r="P36" s="451">
        <f t="shared" si="8"/>
        <v>13</v>
      </c>
    </row>
    <row r="37" spans="3:16" ht="17.25" customHeight="1">
      <c r="C37" s="320"/>
      <c r="D37" s="331" t="s">
        <v>702</v>
      </c>
      <c r="E37" s="331"/>
      <c r="F37" s="327">
        <v>0</v>
      </c>
      <c r="G37" s="327">
        <v>0</v>
      </c>
      <c r="H37" s="454">
        <f>SUM(F37:G37)</f>
        <v>0</v>
      </c>
      <c r="I37" s="352"/>
      <c r="J37" s="327">
        <v>0</v>
      </c>
      <c r="K37" s="325">
        <v>0</v>
      </c>
      <c r="L37" s="325">
        <v>0</v>
      </c>
      <c r="M37" s="325">
        <v>0</v>
      </c>
      <c r="N37" s="327">
        <v>6</v>
      </c>
      <c r="O37" s="452">
        <f>SUM(I37:N37)</f>
        <v>6</v>
      </c>
      <c r="P37" s="456">
        <f>H37+O37</f>
        <v>6</v>
      </c>
    </row>
    <row r="38" spans="3:16" ht="17.25" customHeight="1">
      <c r="C38" s="320"/>
      <c r="D38" s="331" t="s">
        <v>703</v>
      </c>
      <c r="E38" s="331"/>
      <c r="F38" s="325">
        <v>0</v>
      </c>
      <c r="G38" s="325">
        <v>0</v>
      </c>
      <c r="H38" s="454">
        <f>SUM(F38:G38)</f>
        <v>0</v>
      </c>
      <c r="I38" s="353"/>
      <c r="J38" s="327">
        <v>0</v>
      </c>
      <c r="K38" s="325">
        <v>0</v>
      </c>
      <c r="L38" s="325">
        <v>7</v>
      </c>
      <c r="M38" s="325">
        <v>0</v>
      </c>
      <c r="N38" s="327">
        <v>0</v>
      </c>
      <c r="O38" s="452">
        <f>SUM(I38:N38)</f>
        <v>7</v>
      </c>
      <c r="P38" s="456">
        <f>H38+O38</f>
        <v>7</v>
      </c>
    </row>
    <row r="39" spans="3:16" ht="17.25" customHeight="1">
      <c r="C39" s="320"/>
      <c r="D39" s="354" t="s">
        <v>704</v>
      </c>
      <c r="E39" s="354"/>
      <c r="F39" s="355">
        <v>0</v>
      </c>
      <c r="G39" s="355">
        <v>0</v>
      </c>
      <c r="H39" s="465">
        <f>SUM(F39:G39)</f>
        <v>0</v>
      </c>
      <c r="I39" s="356"/>
      <c r="J39" s="357">
        <v>0</v>
      </c>
      <c r="K39" s="358">
        <v>0</v>
      </c>
      <c r="L39" s="358">
        <v>0</v>
      </c>
      <c r="M39" s="358">
        <v>0</v>
      </c>
      <c r="N39" s="357">
        <v>0</v>
      </c>
      <c r="O39" s="468">
        <f>SUM(I39:N39)</f>
        <v>0</v>
      </c>
      <c r="P39" s="469">
        <f>H39+O39</f>
        <v>0</v>
      </c>
    </row>
    <row r="40" spans="3:16" ht="17.25" customHeight="1" thickBot="1">
      <c r="C40" s="400" t="s">
        <v>309</v>
      </c>
      <c r="D40" s="401"/>
      <c r="E40" s="401"/>
      <c r="F40" s="458">
        <f aca="true" t="shared" si="9" ref="F40:P40">F9+F29+F36</f>
        <v>1</v>
      </c>
      <c r="G40" s="459">
        <f t="shared" si="9"/>
        <v>0</v>
      </c>
      <c r="H40" s="460">
        <f t="shared" si="9"/>
        <v>1</v>
      </c>
      <c r="I40" s="461">
        <f t="shared" si="9"/>
        <v>0</v>
      </c>
      <c r="J40" s="459">
        <f t="shared" si="9"/>
        <v>1</v>
      </c>
      <c r="K40" s="458">
        <f t="shared" si="9"/>
        <v>11</v>
      </c>
      <c r="L40" s="458">
        <f t="shared" si="9"/>
        <v>9</v>
      </c>
      <c r="M40" s="458">
        <f t="shared" si="9"/>
        <v>1</v>
      </c>
      <c r="N40" s="459">
        <f t="shared" si="9"/>
        <v>12</v>
      </c>
      <c r="O40" s="458">
        <f t="shared" si="9"/>
        <v>34</v>
      </c>
      <c r="P40" s="470">
        <f t="shared" si="9"/>
        <v>35</v>
      </c>
    </row>
    <row r="41" spans="3:16" ht="17.25" customHeight="1">
      <c r="C41" s="374" t="s">
        <v>797</v>
      </c>
      <c r="D41" s="369"/>
      <c r="E41" s="369"/>
      <c r="F41" s="369"/>
      <c r="G41" s="369"/>
      <c r="H41" s="369"/>
      <c r="I41" s="369"/>
      <c r="J41" s="369"/>
      <c r="K41" s="369"/>
      <c r="L41" s="369"/>
      <c r="M41" s="369"/>
      <c r="N41" s="369"/>
      <c r="O41" s="369"/>
      <c r="P41" s="370"/>
    </row>
    <row r="42" spans="3:17" ht="17.25" customHeight="1">
      <c r="C42" s="318" t="s">
        <v>828</v>
      </c>
      <c r="D42" s="319"/>
      <c r="E42" s="319"/>
      <c r="F42" s="447">
        <f aca="true" t="shared" si="10" ref="F42:P42">F43+F49+F52+F56+F58+F59</f>
        <v>2468</v>
      </c>
      <c r="G42" s="448">
        <f t="shared" si="10"/>
        <v>0</v>
      </c>
      <c r="H42" s="449">
        <f t="shared" si="10"/>
        <v>2468</v>
      </c>
      <c r="I42" s="450">
        <f t="shared" si="10"/>
        <v>0</v>
      </c>
      <c r="J42" s="448">
        <f t="shared" si="10"/>
        <v>1250</v>
      </c>
      <c r="K42" s="447">
        <f t="shared" si="10"/>
        <v>69803</v>
      </c>
      <c r="L42" s="447">
        <f t="shared" si="10"/>
        <v>23702</v>
      </c>
      <c r="M42" s="447">
        <f t="shared" si="10"/>
        <v>1785</v>
      </c>
      <c r="N42" s="448">
        <f t="shared" si="10"/>
        <v>53788</v>
      </c>
      <c r="O42" s="447">
        <f t="shared" si="10"/>
        <v>150328</v>
      </c>
      <c r="P42" s="451">
        <f t="shared" si="10"/>
        <v>152796</v>
      </c>
      <c r="Q42" s="299"/>
    </row>
    <row r="43" spans="3:17" ht="17.25" customHeight="1">
      <c r="C43" s="320"/>
      <c r="D43" s="321" t="s">
        <v>829</v>
      </c>
      <c r="E43" s="322"/>
      <c r="F43" s="452">
        <f aca="true" t="shared" si="11" ref="F43:P43">SUM(F44:F48)</f>
        <v>2468</v>
      </c>
      <c r="G43" s="453">
        <f t="shared" si="11"/>
        <v>0</v>
      </c>
      <c r="H43" s="454">
        <f t="shared" si="11"/>
        <v>2468</v>
      </c>
      <c r="I43" s="455">
        <f t="shared" si="11"/>
        <v>0</v>
      </c>
      <c r="J43" s="453">
        <f t="shared" si="11"/>
        <v>0</v>
      </c>
      <c r="K43" s="452">
        <f t="shared" si="11"/>
        <v>0</v>
      </c>
      <c r="L43" s="452">
        <f t="shared" si="11"/>
        <v>0</v>
      </c>
      <c r="M43" s="452">
        <f t="shared" si="11"/>
        <v>0</v>
      </c>
      <c r="N43" s="453">
        <f t="shared" si="11"/>
        <v>0</v>
      </c>
      <c r="O43" s="452">
        <f t="shared" si="11"/>
        <v>0</v>
      </c>
      <c r="P43" s="456">
        <f t="shared" si="11"/>
        <v>2468</v>
      </c>
      <c r="Q43" s="299"/>
    </row>
    <row r="44" spans="3:17" ht="17.25" customHeight="1">
      <c r="C44" s="320"/>
      <c r="D44" s="323"/>
      <c r="E44" s="324" t="s">
        <v>830</v>
      </c>
      <c r="F44" s="325">
        <v>2468</v>
      </c>
      <c r="G44" s="327">
        <v>0</v>
      </c>
      <c r="H44" s="454">
        <f>SUM(F44:G44)</f>
        <v>2468</v>
      </c>
      <c r="I44" s="326">
        <v>0</v>
      </c>
      <c r="J44" s="327">
        <v>0</v>
      </c>
      <c r="K44" s="325">
        <v>0</v>
      </c>
      <c r="L44" s="325">
        <v>0</v>
      </c>
      <c r="M44" s="325">
        <v>0</v>
      </c>
      <c r="N44" s="327">
        <v>0</v>
      </c>
      <c r="O44" s="452">
        <f>SUM(I44:N44)</f>
        <v>0</v>
      </c>
      <c r="P44" s="456">
        <f>H44+O44</f>
        <v>2468</v>
      </c>
      <c r="Q44" s="299"/>
    </row>
    <row r="45" spans="3:17" ht="17.25" customHeight="1">
      <c r="C45" s="320"/>
      <c r="D45" s="323"/>
      <c r="E45" s="324" t="s">
        <v>831</v>
      </c>
      <c r="F45" s="325">
        <v>0</v>
      </c>
      <c r="G45" s="327">
        <v>0</v>
      </c>
      <c r="H45" s="454">
        <f>SUM(F45:G45)</f>
        <v>0</v>
      </c>
      <c r="I45" s="326">
        <v>0</v>
      </c>
      <c r="J45" s="327">
        <v>0</v>
      </c>
      <c r="K45" s="325">
        <v>0</v>
      </c>
      <c r="L45" s="325">
        <v>0</v>
      </c>
      <c r="M45" s="325">
        <v>0</v>
      </c>
      <c r="N45" s="327">
        <v>0</v>
      </c>
      <c r="O45" s="452">
        <f>SUM(I45:N45)</f>
        <v>0</v>
      </c>
      <c r="P45" s="456">
        <f>H45+O45</f>
        <v>0</v>
      </c>
      <c r="Q45" s="299"/>
    </row>
    <row r="46" spans="3:17" ht="17.25" customHeight="1">
      <c r="C46" s="320"/>
      <c r="D46" s="323"/>
      <c r="E46" s="324" t="s">
        <v>832</v>
      </c>
      <c r="F46" s="325">
        <v>0</v>
      </c>
      <c r="G46" s="327">
        <v>0</v>
      </c>
      <c r="H46" s="454">
        <f>SUM(F46:G46)</f>
        <v>0</v>
      </c>
      <c r="I46" s="326">
        <v>0</v>
      </c>
      <c r="J46" s="327">
        <v>0</v>
      </c>
      <c r="K46" s="325">
        <v>0</v>
      </c>
      <c r="L46" s="325">
        <v>0</v>
      </c>
      <c r="M46" s="325">
        <v>0</v>
      </c>
      <c r="N46" s="327">
        <v>0</v>
      </c>
      <c r="O46" s="452">
        <f>SUM(I46:N46)</f>
        <v>0</v>
      </c>
      <c r="P46" s="456">
        <f>H46+O46</f>
        <v>0</v>
      </c>
      <c r="Q46" s="299"/>
    </row>
    <row r="47" spans="3:17" ht="17.25" customHeight="1">
      <c r="C47" s="320"/>
      <c r="D47" s="323"/>
      <c r="E47" s="324" t="s">
        <v>833</v>
      </c>
      <c r="F47" s="325">
        <v>0</v>
      </c>
      <c r="G47" s="327">
        <v>0</v>
      </c>
      <c r="H47" s="454">
        <f>SUM(F47:G47)</f>
        <v>0</v>
      </c>
      <c r="I47" s="326">
        <v>0</v>
      </c>
      <c r="J47" s="327">
        <v>0</v>
      </c>
      <c r="K47" s="325">
        <v>0</v>
      </c>
      <c r="L47" s="325">
        <v>0</v>
      </c>
      <c r="M47" s="325">
        <v>0</v>
      </c>
      <c r="N47" s="327">
        <v>0</v>
      </c>
      <c r="O47" s="452">
        <f>SUM(I47:N47)</f>
        <v>0</v>
      </c>
      <c r="P47" s="456">
        <f>H47+O47</f>
        <v>0</v>
      </c>
      <c r="Q47" s="299"/>
    </row>
    <row r="48" spans="3:17" ht="17.25" customHeight="1">
      <c r="C48" s="320"/>
      <c r="D48" s="323"/>
      <c r="E48" s="324" t="s">
        <v>834</v>
      </c>
      <c r="F48" s="325">
        <v>0</v>
      </c>
      <c r="G48" s="327">
        <v>0</v>
      </c>
      <c r="H48" s="454">
        <f>SUM(F48:G48)</f>
        <v>0</v>
      </c>
      <c r="I48" s="326">
        <v>0</v>
      </c>
      <c r="J48" s="327">
        <v>0</v>
      </c>
      <c r="K48" s="325">
        <v>0</v>
      </c>
      <c r="L48" s="325">
        <v>0</v>
      </c>
      <c r="M48" s="325">
        <v>0</v>
      </c>
      <c r="N48" s="327">
        <v>0</v>
      </c>
      <c r="O48" s="452">
        <f>SUM(I48:N48)</f>
        <v>0</v>
      </c>
      <c r="P48" s="456">
        <f>H48+O48</f>
        <v>0</v>
      </c>
      <c r="Q48" s="299"/>
    </row>
    <row r="49" spans="3:17" ht="17.25" customHeight="1">
      <c r="C49" s="320"/>
      <c r="D49" s="321" t="s">
        <v>835</v>
      </c>
      <c r="E49" s="328"/>
      <c r="F49" s="452">
        <f aca="true" t="shared" si="12" ref="F49:P49">SUM(F50:F51)</f>
        <v>0</v>
      </c>
      <c r="G49" s="453">
        <f t="shared" si="12"/>
        <v>0</v>
      </c>
      <c r="H49" s="454">
        <f t="shared" si="12"/>
        <v>0</v>
      </c>
      <c r="I49" s="455">
        <f t="shared" si="12"/>
        <v>0</v>
      </c>
      <c r="J49" s="453">
        <f t="shared" si="12"/>
        <v>0</v>
      </c>
      <c r="K49" s="452">
        <f t="shared" si="12"/>
        <v>64653</v>
      </c>
      <c r="L49" s="452">
        <f t="shared" si="12"/>
        <v>23702</v>
      </c>
      <c r="M49" s="452">
        <f t="shared" si="12"/>
        <v>0</v>
      </c>
      <c r="N49" s="453">
        <f t="shared" si="12"/>
        <v>9616</v>
      </c>
      <c r="O49" s="452">
        <f t="shared" si="12"/>
        <v>97971</v>
      </c>
      <c r="P49" s="456">
        <f t="shared" si="12"/>
        <v>97971</v>
      </c>
      <c r="Q49" s="299"/>
    </row>
    <row r="50" spans="3:17" ht="17.25" customHeight="1">
      <c r="C50" s="320"/>
      <c r="D50" s="323"/>
      <c r="E50" s="329" t="s">
        <v>836</v>
      </c>
      <c r="F50" s="325">
        <v>0</v>
      </c>
      <c r="G50" s="327">
        <v>0</v>
      </c>
      <c r="H50" s="454">
        <f>SUM(F50:G50)</f>
        <v>0</v>
      </c>
      <c r="I50" s="326">
        <v>0</v>
      </c>
      <c r="J50" s="327">
        <v>0</v>
      </c>
      <c r="K50" s="325">
        <v>26083</v>
      </c>
      <c r="L50" s="325">
        <v>0</v>
      </c>
      <c r="M50" s="325">
        <v>0</v>
      </c>
      <c r="N50" s="327">
        <v>9616</v>
      </c>
      <c r="O50" s="452">
        <f>SUM(I50:N50)</f>
        <v>35699</v>
      </c>
      <c r="P50" s="456">
        <f>H50+O50</f>
        <v>35699</v>
      </c>
      <c r="Q50" s="299"/>
    </row>
    <row r="51" spans="3:17" ht="17.25" customHeight="1">
      <c r="C51" s="320"/>
      <c r="D51" s="323"/>
      <c r="E51" s="329" t="s">
        <v>837</v>
      </c>
      <c r="F51" s="325">
        <v>0</v>
      </c>
      <c r="G51" s="327">
        <v>0</v>
      </c>
      <c r="H51" s="454">
        <f>SUM(F51:G51)</f>
        <v>0</v>
      </c>
      <c r="I51" s="326">
        <v>0</v>
      </c>
      <c r="J51" s="327">
        <v>0</v>
      </c>
      <c r="K51" s="325">
        <v>38570</v>
      </c>
      <c r="L51" s="325">
        <v>23702</v>
      </c>
      <c r="M51" s="325">
        <v>0</v>
      </c>
      <c r="N51" s="327">
        <v>0</v>
      </c>
      <c r="O51" s="452">
        <f>SUM(I51:N51)</f>
        <v>62272</v>
      </c>
      <c r="P51" s="456">
        <f>H51+O51</f>
        <v>62272</v>
      </c>
      <c r="Q51" s="299"/>
    </row>
    <row r="52" spans="3:17" ht="17.25" customHeight="1">
      <c r="C52" s="320"/>
      <c r="D52" s="321" t="s">
        <v>820</v>
      </c>
      <c r="E52" s="322"/>
      <c r="F52" s="452">
        <f aca="true" t="shared" si="13" ref="F52:P52">SUM(F53:F55)</f>
        <v>0</v>
      </c>
      <c r="G52" s="453">
        <f t="shared" si="13"/>
        <v>0</v>
      </c>
      <c r="H52" s="454">
        <f t="shared" si="13"/>
        <v>0</v>
      </c>
      <c r="I52" s="455">
        <f t="shared" si="13"/>
        <v>0</v>
      </c>
      <c r="J52" s="453">
        <f t="shared" si="13"/>
        <v>0</v>
      </c>
      <c r="K52" s="452">
        <f t="shared" si="13"/>
        <v>0</v>
      </c>
      <c r="L52" s="452">
        <f t="shared" si="13"/>
        <v>0</v>
      </c>
      <c r="M52" s="452">
        <f t="shared" si="13"/>
        <v>0</v>
      </c>
      <c r="N52" s="453">
        <f t="shared" si="13"/>
        <v>43242</v>
      </c>
      <c r="O52" s="452">
        <f t="shared" si="13"/>
        <v>43242</v>
      </c>
      <c r="P52" s="456">
        <f t="shared" si="13"/>
        <v>43242</v>
      </c>
      <c r="Q52" s="299"/>
    </row>
    <row r="53" spans="3:17" ht="17.25" customHeight="1">
      <c r="C53" s="320"/>
      <c r="D53" s="323"/>
      <c r="E53" s="324" t="s">
        <v>838</v>
      </c>
      <c r="F53" s="325">
        <v>0</v>
      </c>
      <c r="G53" s="327">
        <v>0</v>
      </c>
      <c r="H53" s="454">
        <f>SUM(F53:G53)</f>
        <v>0</v>
      </c>
      <c r="I53" s="326">
        <v>0</v>
      </c>
      <c r="J53" s="327">
        <v>0</v>
      </c>
      <c r="K53" s="325">
        <v>0</v>
      </c>
      <c r="L53" s="325">
        <v>0</v>
      </c>
      <c r="M53" s="325">
        <v>0</v>
      </c>
      <c r="N53" s="327">
        <v>39034</v>
      </c>
      <c r="O53" s="452">
        <f>SUM(I53:N53)</f>
        <v>39034</v>
      </c>
      <c r="P53" s="456">
        <f>H53+O53</f>
        <v>39034</v>
      </c>
      <c r="Q53" s="299"/>
    </row>
    <row r="54" spans="3:17" ht="24.75" customHeight="1">
      <c r="C54" s="320"/>
      <c r="D54" s="323"/>
      <c r="E54" s="330" t="s">
        <v>839</v>
      </c>
      <c r="F54" s="325">
        <v>0</v>
      </c>
      <c r="G54" s="327">
        <v>0</v>
      </c>
      <c r="H54" s="454">
        <f>SUM(F54:G54)</f>
        <v>0</v>
      </c>
      <c r="I54" s="326">
        <v>0</v>
      </c>
      <c r="J54" s="327">
        <v>0</v>
      </c>
      <c r="K54" s="325">
        <v>0</v>
      </c>
      <c r="L54" s="325">
        <v>0</v>
      </c>
      <c r="M54" s="325">
        <v>0</v>
      </c>
      <c r="N54" s="327">
        <v>4208</v>
      </c>
      <c r="O54" s="452">
        <f>SUM(I54:N54)</f>
        <v>4208</v>
      </c>
      <c r="P54" s="456">
        <f>H54+O54</f>
        <v>4208</v>
      </c>
      <c r="Q54" s="299"/>
    </row>
    <row r="55" spans="3:17" ht="24.75" customHeight="1">
      <c r="C55" s="320"/>
      <c r="D55" s="329"/>
      <c r="E55" s="330" t="s">
        <v>840</v>
      </c>
      <c r="F55" s="325">
        <v>0</v>
      </c>
      <c r="G55" s="327">
        <v>0</v>
      </c>
      <c r="H55" s="454">
        <f>SUM(F55:G55)</f>
        <v>0</v>
      </c>
      <c r="I55" s="326">
        <v>0</v>
      </c>
      <c r="J55" s="327">
        <v>0</v>
      </c>
      <c r="K55" s="325">
        <v>0</v>
      </c>
      <c r="L55" s="325">
        <v>0</v>
      </c>
      <c r="M55" s="325">
        <v>0</v>
      </c>
      <c r="N55" s="327">
        <v>0</v>
      </c>
      <c r="O55" s="452">
        <f>SUM(I55:N55)</f>
        <v>0</v>
      </c>
      <c r="P55" s="456">
        <f>H55+O55</f>
        <v>0</v>
      </c>
      <c r="Q55" s="299"/>
    </row>
    <row r="56" spans="3:17" ht="17.25" customHeight="1">
      <c r="C56" s="320"/>
      <c r="D56" s="321" t="s">
        <v>66</v>
      </c>
      <c r="E56" s="322"/>
      <c r="F56" s="452">
        <f aca="true" t="shared" si="14" ref="F56:P56">F57</f>
        <v>0</v>
      </c>
      <c r="G56" s="453">
        <f t="shared" si="14"/>
        <v>0</v>
      </c>
      <c r="H56" s="454">
        <f t="shared" si="14"/>
        <v>0</v>
      </c>
      <c r="I56" s="455">
        <f t="shared" si="14"/>
        <v>0</v>
      </c>
      <c r="J56" s="453">
        <f t="shared" si="14"/>
        <v>1250</v>
      </c>
      <c r="K56" s="452">
        <f t="shared" si="14"/>
        <v>5150</v>
      </c>
      <c r="L56" s="452">
        <f t="shared" si="14"/>
        <v>0</v>
      </c>
      <c r="M56" s="452">
        <f t="shared" si="14"/>
        <v>1785</v>
      </c>
      <c r="N56" s="453">
        <f t="shared" si="14"/>
        <v>930</v>
      </c>
      <c r="O56" s="452">
        <f t="shared" si="14"/>
        <v>9115</v>
      </c>
      <c r="P56" s="456">
        <f t="shared" si="14"/>
        <v>9115</v>
      </c>
      <c r="Q56" s="299"/>
    </row>
    <row r="57" spans="3:17" ht="17.25" customHeight="1">
      <c r="C57" s="320"/>
      <c r="D57" s="323"/>
      <c r="E57" s="324" t="s">
        <v>1344</v>
      </c>
      <c r="F57" s="325">
        <v>0</v>
      </c>
      <c r="G57" s="327">
        <v>0</v>
      </c>
      <c r="H57" s="454">
        <f>SUM(F57:G57)</f>
        <v>0</v>
      </c>
      <c r="I57" s="326">
        <v>0</v>
      </c>
      <c r="J57" s="327">
        <v>1250</v>
      </c>
      <c r="K57" s="325">
        <v>5150</v>
      </c>
      <c r="L57" s="325">
        <v>0</v>
      </c>
      <c r="M57" s="325">
        <v>1785</v>
      </c>
      <c r="N57" s="327">
        <v>930</v>
      </c>
      <c r="O57" s="452">
        <f>SUM(I57:N57)</f>
        <v>9115</v>
      </c>
      <c r="P57" s="456">
        <f>H57+O57</f>
        <v>9115</v>
      </c>
      <c r="Q57" s="299"/>
    </row>
    <row r="58" spans="3:17" ht="17.25" customHeight="1">
      <c r="C58" s="359"/>
      <c r="D58" s="324" t="s">
        <v>307</v>
      </c>
      <c r="E58" s="328"/>
      <c r="F58" s="360">
        <v>0</v>
      </c>
      <c r="G58" s="360">
        <v>0</v>
      </c>
      <c r="H58" s="471">
        <f>SUM(F58:G58)</f>
        <v>0</v>
      </c>
      <c r="I58" s="361">
        <v>0</v>
      </c>
      <c r="J58" s="360">
        <v>0</v>
      </c>
      <c r="K58" s="362">
        <v>0</v>
      </c>
      <c r="L58" s="362">
        <v>0</v>
      </c>
      <c r="M58" s="362">
        <v>0</v>
      </c>
      <c r="N58" s="360">
        <v>0</v>
      </c>
      <c r="O58" s="472">
        <f>SUM(I58:N58)</f>
        <v>0</v>
      </c>
      <c r="P58" s="473">
        <f>H58+O58</f>
        <v>0</v>
      </c>
      <c r="Q58" s="299"/>
    </row>
    <row r="59" spans="3:17" ht="17.25" customHeight="1">
      <c r="C59" s="335"/>
      <c r="D59" s="336" t="s">
        <v>308</v>
      </c>
      <c r="E59" s="337"/>
      <c r="F59" s="338">
        <v>0</v>
      </c>
      <c r="G59" s="340">
        <v>0</v>
      </c>
      <c r="H59" s="462">
        <f>SUM(F59:G59)</f>
        <v>0</v>
      </c>
      <c r="I59" s="339">
        <v>0</v>
      </c>
      <c r="J59" s="340">
        <v>0</v>
      </c>
      <c r="K59" s="338">
        <v>0</v>
      </c>
      <c r="L59" s="338">
        <v>0</v>
      </c>
      <c r="M59" s="338">
        <v>0</v>
      </c>
      <c r="N59" s="340">
        <v>0</v>
      </c>
      <c r="O59" s="462">
        <f>SUM(I59:N59)</f>
        <v>0</v>
      </c>
      <c r="P59" s="466">
        <f>H59+O59</f>
        <v>0</v>
      </c>
      <c r="Q59" s="299"/>
    </row>
    <row r="60" spans="3:17" ht="17.25" customHeight="1">
      <c r="C60" s="318" t="s">
        <v>299</v>
      </c>
      <c r="D60" s="341"/>
      <c r="E60" s="342"/>
      <c r="F60" s="447">
        <f aca="true" t="shared" si="15" ref="F60:P60">SUM(F61:F66)</f>
        <v>0</v>
      </c>
      <c r="G60" s="448">
        <f t="shared" si="15"/>
        <v>0</v>
      </c>
      <c r="H60" s="449">
        <f t="shared" si="15"/>
        <v>0</v>
      </c>
      <c r="I60" s="450">
        <f t="shared" si="15"/>
        <v>0</v>
      </c>
      <c r="J60" s="448">
        <f t="shared" si="15"/>
        <v>0</v>
      </c>
      <c r="K60" s="447">
        <f t="shared" si="15"/>
        <v>0</v>
      </c>
      <c r="L60" s="447">
        <f t="shared" si="15"/>
        <v>0</v>
      </c>
      <c r="M60" s="447">
        <f t="shared" si="15"/>
        <v>0</v>
      </c>
      <c r="N60" s="448">
        <f t="shared" si="15"/>
        <v>0</v>
      </c>
      <c r="O60" s="447">
        <f t="shared" si="15"/>
        <v>0</v>
      </c>
      <c r="P60" s="451">
        <f t="shared" si="15"/>
        <v>0</v>
      </c>
      <c r="Q60" s="299"/>
    </row>
    <row r="61" spans="3:17" ht="17.25" customHeight="1">
      <c r="C61" s="320"/>
      <c r="D61" s="324" t="s">
        <v>300</v>
      </c>
      <c r="E61" s="328"/>
      <c r="F61" s="343"/>
      <c r="G61" s="344"/>
      <c r="H61" s="463"/>
      <c r="I61" s="345"/>
      <c r="J61" s="327">
        <v>0</v>
      </c>
      <c r="K61" s="325">
        <v>0</v>
      </c>
      <c r="L61" s="325">
        <v>0</v>
      </c>
      <c r="M61" s="325">
        <v>0</v>
      </c>
      <c r="N61" s="327">
        <v>0</v>
      </c>
      <c r="O61" s="452">
        <f aca="true" t="shared" si="16" ref="O61:O66">SUM(I61:N61)</f>
        <v>0</v>
      </c>
      <c r="P61" s="456">
        <f aca="true" t="shared" si="17" ref="P61:P66">H61+O61</f>
        <v>0</v>
      </c>
      <c r="Q61" s="299"/>
    </row>
    <row r="62" spans="3:17" ht="17.25" customHeight="1">
      <c r="C62" s="320"/>
      <c r="D62" s="324" t="s">
        <v>301</v>
      </c>
      <c r="E62" s="328"/>
      <c r="F62" s="325">
        <v>0</v>
      </c>
      <c r="G62" s="327">
        <v>0</v>
      </c>
      <c r="H62" s="454">
        <f>SUM(F62:G62)</f>
        <v>0</v>
      </c>
      <c r="I62" s="326">
        <v>0</v>
      </c>
      <c r="J62" s="327">
        <v>0</v>
      </c>
      <c r="K62" s="325">
        <v>0</v>
      </c>
      <c r="L62" s="325">
        <v>0</v>
      </c>
      <c r="M62" s="325">
        <v>0</v>
      </c>
      <c r="N62" s="327">
        <v>0</v>
      </c>
      <c r="O62" s="452">
        <f t="shared" si="16"/>
        <v>0</v>
      </c>
      <c r="P62" s="456">
        <f t="shared" si="17"/>
        <v>0</v>
      </c>
      <c r="Q62" s="299"/>
    </row>
    <row r="63" spans="3:17" ht="17.25" customHeight="1">
      <c r="C63" s="320"/>
      <c r="D63" s="324" t="s">
        <v>302</v>
      </c>
      <c r="E63" s="328"/>
      <c r="F63" s="325">
        <v>0</v>
      </c>
      <c r="G63" s="327">
        <v>0</v>
      </c>
      <c r="H63" s="454">
        <f>SUM(F63:G63)</f>
        <v>0</v>
      </c>
      <c r="I63" s="326">
        <v>0</v>
      </c>
      <c r="J63" s="327">
        <v>0</v>
      </c>
      <c r="K63" s="325">
        <v>0</v>
      </c>
      <c r="L63" s="325">
        <v>0</v>
      </c>
      <c r="M63" s="325">
        <v>0</v>
      </c>
      <c r="N63" s="327">
        <v>0</v>
      </c>
      <c r="O63" s="452">
        <f t="shared" si="16"/>
        <v>0</v>
      </c>
      <c r="P63" s="456">
        <f t="shared" si="17"/>
        <v>0</v>
      </c>
      <c r="Q63" s="299"/>
    </row>
    <row r="64" spans="3:17" ht="17.25" customHeight="1">
      <c r="C64" s="320"/>
      <c r="D64" s="324" t="s">
        <v>303</v>
      </c>
      <c r="E64" s="328"/>
      <c r="F64" s="346"/>
      <c r="G64" s="327">
        <v>0</v>
      </c>
      <c r="H64" s="454">
        <f>SUM(F64:G64)</f>
        <v>0</v>
      </c>
      <c r="I64" s="345"/>
      <c r="J64" s="327">
        <v>0</v>
      </c>
      <c r="K64" s="325">
        <v>0</v>
      </c>
      <c r="L64" s="325">
        <v>0</v>
      </c>
      <c r="M64" s="325">
        <v>0</v>
      </c>
      <c r="N64" s="327">
        <v>0</v>
      </c>
      <c r="O64" s="452">
        <f t="shared" si="16"/>
        <v>0</v>
      </c>
      <c r="P64" s="456">
        <f t="shared" si="17"/>
        <v>0</v>
      </c>
      <c r="Q64" s="299"/>
    </row>
    <row r="65" spans="3:17" ht="17.25" customHeight="1">
      <c r="C65" s="320"/>
      <c r="D65" s="324" t="s">
        <v>304</v>
      </c>
      <c r="E65" s="328"/>
      <c r="F65" s="348"/>
      <c r="G65" s="346"/>
      <c r="H65" s="464"/>
      <c r="I65" s="349"/>
      <c r="J65" s="327">
        <v>0</v>
      </c>
      <c r="K65" s="325">
        <v>0</v>
      </c>
      <c r="L65" s="325">
        <v>0</v>
      </c>
      <c r="M65" s="325">
        <v>0</v>
      </c>
      <c r="N65" s="327">
        <v>0</v>
      </c>
      <c r="O65" s="452">
        <f t="shared" si="16"/>
        <v>0</v>
      </c>
      <c r="P65" s="456">
        <f t="shared" si="17"/>
        <v>0</v>
      </c>
      <c r="Q65" s="299"/>
    </row>
    <row r="66" spans="3:17" ht="25.5" customHeight="1">
      <c r="C66" s="350"/>
      <c r="D66" s="1677" t="s">
        <v>685</v>
      </c>
      <c r="E66" s="1678"/>
      <c r="F66" s="325">
        <v>0</v>
      </c>
      <c r="G66" s="325">
        <v>0</v>
      </c>
      <c r="H66" s="454">
        <f>SUM(F66:G66)</f>
        <v>0</v>
      </c>
      <c r="I66" s="351"/>
      <c r="J66" s="340">
        <v>0</v>
      </c>
      <c r="K66" s="338">
        <v>0</v>
      </c>
      <c r="L66" s="338">
        <v>0</v>
      </c>
      <c r="M66" s="338">
        <v>0</v>
      </c>
      <c r="N66" s="340">
        <v>0</v>
      </c>
      <c r="O66" s="467">
        <f t="shared" si="16"/>
        <v>0</v>
      </c>
      <c r="P66" s="466">
        <f t="shared" si="17"/>
        <v>0</v>
      </c>
      <c r="Q66" s="299"/>
    </row>
    <row r="67" spans="3:17" ht="17.25" customHeight="1">
      <c r="C67" s="320" t="s">
        <v>305</v>
      </c>
      <c r="D67" s="322"/>
      <c r="E67" s="322"/>
      <c r="F67" s="448">
        <f>SUM(F68:F70)</f>
        <v>0</v>
      </c>
      <c r="G67" s="448">
        <f>SUM(G68:G70)</f>
        <v>0</v>
      </c>
      <c r="H67" s="449">
        <f>SUM(H68:H70)</f>
        <v>0</v>
      </c>
      <c r="I67" s="457"/>
      <c r="J67" s="448">
        <f aca="true" t="shared" si="18" ref="J67:P67">SUM(J68:J70)</f>
        <v>0</v>
      </c>
      <c r="K67" s="447">
        <f t="shared" si="18"/>
        <v>0</v>
      </c>
      <c r="L67" s="447">
        <f t="shared" si="18"/>
        <v>199406</v>
      </c>
      <c r="M67" s="447">
        <f t="shared" si="18"/>
        <v>0</v>
      </c>
      <c r="N67" s="448">
        <f t="shared" si="18"/>
        <v>134440</v>
      </c>
      <c r="O67" s="447">
        <f t="shared" si="18"/>
        <v>333846</v>
      </c>
      <c r="P67" s="451">
        <f t="shared" si="18"/>
        <v>333846</v>
      </c>
      <c r="Q67" s="299"/>
    </row>
    <row r="68" spans="3:17" ht="17.25" customHeight="1">
      <c r="C68" s="320"/>
      <c r="D68" s="331" t="s">
        <v>702</v>
      </c>
      <c r="E68" s="331"/>
      <c r="F68" s="327">
        <v>0</v>
      </c>
      <c r="G68" s="327">
        <v>0</v>
      </c>
      <c r="H68" s="454">
        <f>SUM(F68:G68)</f>
        <v>0</v>
      </c>
      <c r="I68" s="352"/>
      <c r="J68" s="327">
        <v>0</v>
      </c>
      <c r="K68" s="325">
        <v>0</v>
      </c>
      <c r="L68" s="325">
        <v>0</v>
      </c>
      <c r="M68" s="325">
        <v>0</v>
      </c>
      <c r="N68" s="327">
        <v>134440</v>
      </c>
      <c r="O68" s="452">
        <f>SUM(I68:N68)</f>
        <v>134440</v>
      </c>
      <c r="P68" s="456">
        <f>H68+O68</f>
        <v>134440</v>
      </c>
      <c r="Q68" s="299"/>
    </row>
    <row r="69" spans="3:17" ht="17.25" customHeight="1">
      <c r="C69" s="320"/>
      <c r="D69" s="331" t="s">
        <v>703</v>
      </c>
      <c r="E69" s="331"/>
      <c r="F69" s="325">
        <v>0</v>
      </c>
      <c r="G69" s="327">
        <v>0</v>
      </c>
      <c r="H69" s="454">
        <f>SUM(F69:G69)</f>
        <v>0</v>
      </c>
      <c r="I69" s="353"/>
      <c r="J69" s="327">
        <v>0</v>
      </c>
      <c r="K69" s="325">
        <v>0</v>
      </c>
      <c r="L69" s="325">
        <v>199406</v>
      </c>
      <c r="M69" s="325">
        <v>0</v>
      </c>
      <c r="N69" s="327">
        <v>0</v>
      </c>
      <c r="O69" s="452">
        <f>SUM(I69:N69)</f>
        <v>199406</v>
      </c>
      <c r="P69" s="456">
        <f>H69+O69</f>
        <v>199406</v>
      </c>
      <c r="Q69" s="299"/>
    </row>
    <row r="70" spans="3:17" ht="17.25" customHeight="1">
      <c r="C70" s="320"/>
      <c r="D70" s="354" t="s">
        <v>704</v>
      </c>
      <c r="E70" s="354"/>
      <c r="F70" s="355">
        <v>0</v>
      </c>
      <c r="G70" s="363">
        <v>0</v>
      </c>
      <c r="H70" s="465">
        <f>SUM(F70:G70)</f>
        <v>0</v>
      </c>
      <c r="I70" s="356"/>
      <c r="J70" s="357">
        <v>0</v>
      </c>
      <c r="K70" s="358">
        <v>0</v>
      </c>
      <c r="L70" s="358">
        <v>0</v>
      </c>
      <c r="M70" s="358">
        <v>0</v>
      </c>
      <c r="N70" s="357">
        <v>0</v>
      </c>
      <c r="O70" s="468">
        <f>SUM(I70:N70)</f>
        <v>0</v>
      </c>
      <c r="P70" s="469">
        <f>H70+O70</f>
        <v>0</v>
      </c>
      <c r="Q70" s="299"/>
    </row>
    <row r="71" spans="3:17" ht="17.25" customHeight="1" thickBot="1">
      <c r="C71" s="400" t="s">
        <v>309</v>
      </c>
      <c r="D71" s="401"/>
      <c r="E71" s="401"/>
      <c r="F71" s="458">
        <f aca="true" t="shared" si="19" ref="F71:P71">F42+F60+F67</f>
        <v>2468</v>
      </c>
      <c r="G71" s="459">
        <f t="shared" si="19"/>
        <v>0</v>
      </c>
      <c r="H71" s="460">
        <f t="shared" si="19"/>
        <v>2468</v>
      </c>
      <c r="I71" s="461">
        <f t="shared" si="19"/>
        <v>0</v>
      </c>
      <c r="J71" s="459">
        <f t="shared" si="19"/>
        <v>1250</v>
      </c>
      <c r="K71" s="458">
        <f t="shared" si="19"/>
        <v>69803</v>
      </c>
      <c r="L71" s="458">
        <f t="shared" si="19"/>
        <v>223108</v>
      </c>
      <c r="M71" s="458">
        <f t="shared" si="19"/>
        <v>1785</v>
      </c>
      <c r="N71" s="459">
        <f t="shared" si="19"/>
        <v>188228</v>
      </c>
      <c r="O71" s="458">
        <f t="shared" si="19"/>
        <v>484174</v>
      </c>
      <c r="P71" s="470">
        <f t="shared" si="19"/>
        <v>486642</v>
      </c>
      <c r="Q71" s="299"/>
    </row>
    <row r="72" spans="3:16" ht="17.25" customHeight="1">
      <c r="C72" s="374" t="s">
        <v>798</v>
      </c>
      <c r="D72" s="369"/>
      <c r="E72" s="369"/>
      <c r="F72" s="369"/>
      <c r="G72" s="369"/>
      <c r="H72" s="369"/>
      <c r="I72" s="369"/>
      <c r="J72" s="369"/>
      <c r="K72" s="369"/>
      <c r="L72" s="369"/>
      <c r="M72" s="369"/>
      <c r="N72" s="369"/>
      <c r="O72" s="369"/>
      <c r="P72" s="370"/>
    </row>
    <row r="73" spans="3:17" ht="17.25" customHeight="1">
      <c r="C73" s="318" t="s">
        <v>828</v>
      </c>
      <c r="D73" s="319"/>
      <c r="E73" s="319"/>
      <c r="F73" s="447">
        <f aca="true" t="shared" si="20" ref="F73:P73">F74+F80+F83+F87+F91+F92</f>
        <v>26407</v>
      </c>
      <c r="G73" s="448">
        <f t="shared" si="20"/>
        <v>0</v>
      </c>
      <c r="H73" s="449">
        <f t="shared" si="20"/>
        <v>26407</v>
      </c>
      <c r="I73" s="450">
        <f t="shared" si="20"/>
        <v>0</v>
      </c>
      <c r="J73" s="474">
        <f t="shared" si="20"/>
        <v>12500</v>
      </c>
      <c r="K73" s="447">
        <f t="shared" si="20"/>
        <v>709765</v>
      </c>
      <c r="L73" s="447">
        <f t="shared" si="20"/>
        <v>237020</v>
      </c>
      <c r="M73" s="447">
        <f t="shared" si="20"/>
        <v>17850</v>
      </c>
      <c r="N73" s="448">
        <f t="shared" si="20"/>
        <v>561664</v>
      </c>
      <c r="O73" s="447">
        <f t="shared" si="20"/>
        <v>1538799</v>
      </c>
      <c r="P73" s="451">
        <f t="shared" si="20"/>
        <v>1565206</v>
      </c>
      <c r="Q73" s="299"/>
    </row>
    <row r="74" spans="3:17" ht="17.25" customHeight="1">
      <c r="C74" s="320"/>
      <c r="D74" s="321" t="s">
        <v>829</v>
      </c>
      <c r="E74" s="322"/>
      <c r="F74" s="452">
        <f aca="true" t="shared" si="21" ref="F74:P74">SUM(F75:F79)</f>
        <v>26407</v>
      </c>
      <c r="G74" s="453">
        <f t="shared" si="21"/>
        <v>0</v>
      </c>
      <c r="H74" s="454">
        <f t="shared" si="21"/>
        <v>26407</v>
      </c>
      <c r="I74" s="455">
        <f t="shared" si="21"/>
        <v>0</v>
      </c>
      <c r="J74" s="475">
        <f t="shared" si="21"/>
        <v>0</v>
      </c>
      <c r="K74" s="452">
        <f t="shared" si="21"/>
        <v>0</v>
      </c>
      <c r="L74" s="452">
        <f t="shared" si="21"/>
        <v>0</v>
      </c>
      <c r="M74" s="452">
        <f t="shared" si="21"/>
        <v>0</v>
      </c>
      <c r="N74" s="453">
        <f t="shared" si="21"/>
        <v>0</v>
      </c>
      <c r="O74" s="452">
        <f t="shared" si="21"/>
        <v>0</v>
      </c>
      <c r="P74" s="456">
        <f t="shared" si="21"/>
        <v>26407</v>
      </c>
      <c r="Q74" s="299"/>
    </row>
    <row r="75" spans="3:17" ht="17.25" customHeight="1">
      <c r="C75" s="320"/>
      <c r="D75" s="323"/>
      <c r="E75" s="324" t="s">
        <v>830</v>
      </c>
      <c r="F75" s="325">
        <v>26407</v>
      </c>
      <c r="G75" s="327">
        <v>0</v>
      </c>
      <c r="H75" s="454">
        <f>SUM(F75:G75)</f>
        <v>26407</v>
      </c>
      <c r="I75" s="326">
        <v>0</v>
      </c>
      <c r="J75" s="364">
        <v>0</v>
      </c>
      <c r="K75" s="325">
        <v>0</v>
      </c>
      <c r="L75" s="325">
        <v>0</v>
      </c>
      <c r="M75" s="325">
        <v>0</v>
      </c>
      <c r="N75" s="327">
        <v>0</v>
      </c>
      <c r="O75" s="452">
        <f>SUM(I75:N75)</f>
        <v>0</v>
      </c>
      <c r="P75" s="456">
        <f>H75+O75</f>
        <v>26407</v>
      </c>
      <c r="Q75" s="299"/>
    </row>
    <row r="76" spans="3:17" ht="17.25" customHeight="1">
      <c r="C76" s="320"/>
      <c r="D76" s="323"/>
      <c r="E76" s="324" t="s">
        <v>831</v>
      </c>
      <c r="F76" s="325">
        <v>0</v>
      </c>
      <c r="G76" s="327">
        <v>0</v>
      </c>
      <c r="H76" s="454">
        <f>SUM(F76:G76)</f>
        <v>0</v>
      </c>
      <c r="I76" s="326">
        <v>0</v>
      </c>
      <c r="J76" s="364">
        <v>0</v>
      </c>
      <c r="K76" s="325">
        <v>0</v>
      </c>
      <c r="L76" s="325">
        <v>0</v>
      </c>
      <c r="M76" s="325">
        <v>0</v>
      </c>
      <c r="N76" s="327">
        <v>0</v>
      </c>
      <c r="O76" s="452">
        <f>SUM(I76:N76)</f>
        <v>0</v>
      </c>
      <c r="P76" s="456">
        <f>H76+O76</f>
        <v>0</v>
      </c>
      <c r="Q76" s="299"/>
    </row>
    <row r="77" spans="3:17" ht="17.25" customHeight="1">
      <c r="C77" s="320"/>
      <c r="D77" s="323"/>
      <c r="E77" s="324" t="s">
        <v>832</v>
      </c>
      <c r="F77" s="325">
        <v>0</v>
      </c>
      <c r="G77" s="327">
        <v>0</v>
      </c>
      <c r="H77" s="454">
        <f>SUM(F77:G77)</f>
        <v>0</v>
      </c>
      <c r="I77" s="326">
        <v>0</v>
      </c>
      <c r="J77" s="364">
        <v>0</v>
      </c>
      <c r="K77" s="325">
        <v>0</v>
      </c>
      <c r="L77" s="325">
        <v>0</v>
      </c>
      <c r="M77" s="325">
        <v>0</v>
      </c>
      <c r="N77" s="327">
        <v>0</v>
      </c>
      <c r="O77" s="452">
        <f>SUM(I77:N77)</f>
        <v>0</v>
      </c>
      <c r="P77" s="456">
        <f>H77+O77</f>
        <v>0</v>
      </c>
      <c r="Q77" s="299"/>
    </row>
    <row r="78" spans="3:17" ht="17.25" customHeight="1">
      <c r="C78" s="320"/>
      <c r="D78" s="323"/>
      <c r="E78" s="324" t="s">
        <v>833</v>
      </c>
      <c r="F78" s="325">
        <v>0</v>
      </c>
      <c r="G78" s="327">
        <v>0</v>
      </c>
      <c r="H78" s="454">
        <f>SUM(F78:G78)</f>
        <v>0</v>
      </c>
      <c r="I78" s="326">
        <v>0</v>
      </c>
      <c r="J78" s="364">
        <v>0</v>
      </c>
      <c r="K78" s="325">
        <v>0</v>
      </c>
      <c r="L78" s="325">
        <v>0</v>
      </c>
      <c r="M78" s="325">
        <v>0</v>
      </c>
      <c r="N78" s="327">
        <v>0</v>
      </c>
      <c r="O78" s="452">
        <f>SUM(I78:N78)</f>
        <v>0</v>
      </c>
      <c r="P78" s="456">
        <f>H78+O78</f>
        <v>0</v>
      </c>
      <c r="Q78" s="299"/>
    </row>
    <row r="79" spans="3:17" ht="17.25" customHeight="1">
      <c r="C79" s="320"/>
      <c r="D79" s="323"/>
      <c r="E79" s="324" t="s">
        <v>834</v>
      </c>
      <c r="F79" s="325">
        <v>0</v>
      </c>
      <c r="G79" s="327">
        <v>0</v>
      </c>
      <c r="H79" s="454">
        <f>SUM(F79:G79)</f>
        <v>0</v>
      </c>
      <c r="I79" s="326">
        <v>0</v>
      </c>
      <c r="J79" s="364">
        <v>0</v>
      </c>
      <c r="K79" s="325">
        <v>0</v>
      </c>
      <c r="L79" s="325">
        <v>0</v>
      </c>
      <c r="M79" s="325">
        <v>0</v>
      </c>
      <c r="N79" s="327">
        <v>0</v>
      </c>
      <c r="O79" s="452">
        <f>SUM(I79:N79)</f>
        <v>0</v>
      </c>
      <c r="P79" s="456">
        <f>H79+O79</f>
        <v>0</v>
      </c>
      <c r="Q79" s="299"/>
    </row>
    <row r="80" spans="3:17" ht="17.25" customHeight="1">
      <c r="C80" s="320"/>
      <c r="D80" s="321" t="s">
        <v>835</v>
      </c>
      <c r="E80" s="328"/>
      <c r="F80" s="452">
        <f aca="true" t="shared" si="22" ref="F80:P80">SUM(F81:F82)</f>
        <v>0</v>
      </c>
      <c r="G80" s="453">
        <f t="shared" si="22"/>
        <v>0</v>
      </c>
      <c r="H80" s="454">
        <f t="shared" si="22"/>
        <v>0</v>
      </c>
      <c r="I80" s="455">
        <f t="shared" si="22"/>
        <v>0</v>
      </c>
      <c r="J80" s="475">
        <f t="shared" si="22"/>
        <v>0</v>
      </c>
      <c r="K80" s="452">
        <f t="shared" si="22"/>
        <v>658265</v>
      </c>
      <c r="L80" s="452">
        <f t="shared" si="22"/>
        <v>237020</v>
      </c>
      <c r="M80" s="452">
        <f t="shared" si="22"/>
        <v>0</v>
      </c>
      <c r="N80" s="453">
        <f t="shared" si="22"/>
        <v>100487</v>
      </c>
      <c r="O80" s="452">
        <f t="shared" si="22"/>
        <v>995772</v>
      </c>
      <c r="P80" s="456">
        <f t="shared" si="22"/>
        <v>995772</v>
      </c>
      <c r="Q80" s="299"/>
    </row>
    <row r="81" spans="3:17" ht="17.25" customHeight="1">
      <c r="C81" s="320"/>
      <c r="D81" s="323"/>
      <c r="E81" s="329" t="s">
        <v>836</v>
      </c>
      <c r="F81" s="325">
        <v>0</v>
      </c>
      <c r="G81" s="327">
        <v>0</v>
      </c>
      <c r="H81" s="454">
        <f>SUM(F81:G81)</f>
        <v>0</v>
      </c>
      <c r="I81" s="326">
        <v>0</v>
      </c>
      <c r="J81" s="364">
        <v>0</v>
      </c>
      <c r="K81" s="325">
        <v>272565</v>
      </c>
      <c r="L81" s="325">
        <v>0</v>
      </c>
      <c r="M81" s="325">
        <v>0</v>
      </c>
      <c r="N81" s="327">
        <v>100487</v>
      </c>
      <c r="O81" s="452">
        <f>SUM(I81:N81)</f>
        <v>373052</v>
      </c>
      <c r="P81" s="456">
        <f>H81+O81</f>
        <v>373052</v>
      </c>
      <c r="Q81" s="299"/>
    </row>
    <row r="82" spans="3:17" ht="17.25" customHeight="1">
      <c r="C82" s="320"/>
      <c r="D82" s="323"/>
      <c r="E82" s="329" t="s">
        <v>837</v>
      </c>
      <c r="F82" s="325">
        <v>0</v>
      </c>
      <c r="G82" s="327">
        <v>0</v>
      </c>
      <c r="H82" s="454">
        <f>SUM(F82:G82)</f>
        <v>0</v>
      </c>
      <c r="I82" s="326">
        <v>0</v>
      </c>
      <c r="J82" s="364">
        <v>0</v>
      </c>
      <c r="K82" s="325">
        <v>385700</v>
      </c>
      <c r="L82" s="325">
        <v>237020</v>
      </c>
      <c r="M82" s="325">
        <v>0</v>
      </c>
      <c r="N82" s="327">
        <v>0</v>
      </c>
      <c r="O82" s="452">
        <f>SUM(I82:N82)</f>
        <v>622720</v>
      </c>
      <c r="P82" s="456">
        <f>H82+O82</f>
        <v>622720</v>
      </c>
      <c r="Q82" s="299"/>
    </row>
    <row r="83" spans="3:17" ht="17.25" customHeight="1">
      <c r="C83" s="320"/>
      <c r="D83" s="321" t="s">
        <v>820</v>
      </c>
      <c r="E83" s="322"/>
      <c r="F83" s="452">
        <f aca="true" t="shared" si="23" ref="F83:P83">SUM(F84:F86)</f>
        <v>0</v>
      </c>
      <c r="G83" s="453">
        <f t="shared" si="23"/>
        <v>0</v>
      </c>
      <c r="H83" s="454">
        <f t="shared" si="23"/>
        <v>0</v>
      </c>
      <c r="I83" s="455">
        <f t="shared" si="23"/>
        <v>0</v>
      </c>
      <c r="J83" s="475">
        <f t="shared" si="23"/>
        <v>0</v>
      </c>
      <c r="K83" s="452">
        <f t="shared" si="23"/>
        <v>0</v>
      </c>
      <c r="L83" s="452">
        <f t="shared" si="23"/>
        <v>0</v>
      </c>
      <c r="M83" s="452">
        <f t="shared" si="23"/>
        <v>0</v>
      </c>
      <c r="N83" s="453">
        <f t="shared" si="23"/>
        <v>451877</v>
      </c>
      <c r="O83" s="452">
        <f t="shared" si="23"/>
        <v>451877</v>
      </c>
      <c r="P83" s="456">
        <f t="shared" si="23"/>
        <v>451877</v>
      </c>
      <c r="Q83" s="299"/>
    </row>
    <row r="84" spans="3:17" ht="17.25" customHeight="1">
      <c r="C84" s="320"/>
      <c r="D84" s="323"/>
      <c r="E84" s="324" t="s">
        <v>838</v>
      </c>
      <c r="F84" s="325">
        <v>0</v>
      </c>
      <c r="G84" s="327">
        <v>0</v>
      </c>
      <c r="H84" s="454">
        <f>SUM(F84:G84)</f>
        <v>0</v>
      </c>
      <c r="I84" s="326">
        <v>0</v>
      </c>
      <c r="J84" s="364">
        <v>0</v>
      </c>
      <c r="K84" s="325">
        <v>0</v>
      </c>
      <c r="L84" s="325">
        <v>0</v>
      </c>
      <c r="M84" s="325">
        <v>0</v>
      </c>
      <c r="N84" s="327">
        <v>407904</v>
      </c>
      <c r="O84" s="452">
        <f>SUM(I84:N84)</f>
        <v>407904</v>
      </c>
      <c r="P84" s="456">
        <f>H84+O84</f>
        <v>407904</v>
      </c>
      <c r="Q84" s="299"/>
    </row>
    <row r="85" spans="3:17" ht="24.75" customHeight="1">
      <c r="C85" s="320"/>
      <c r="D85" s="323"/>
      <c r="E85" s="330" t="s">
        <v>839</v>
      </c>
      <c r="F85" s="325">
        <v>0</v>
      </c>
      <c r="G85" s="327">
        <v>0</v>
      </c>
      <c r="H85" s="454">
        <f>SUM(F85:G85)</f>
        <v>0</v>
      </c>
      <c r="I85" s="326">
        <v>0</v>
      </c>
      <c r="J85" s="364">
        <v>0</v>
      </c>
      <c r="K85" s="325">
        <v>0</v>
      </c>
      <c r="L85" s="325">
        <v>0</v>
      </c>
      <c r="M85" s="325">
        <v>0</v>
      </c>
      <c r="N85" s="327">
        <v>43973</v>
      </c>
      <c r="O85" s="452">
        <f>SUM(I85:N85)</f>
        <v>43973</v>
      </c>
      <c r="P85" s="456">
        <f>H85+O85</f>
        <v>43973</v>
      </c>
      <c r="Q85" s="299"/>
    </row>
    <row r="86" spans="3:17" ht="24.75" customHeight="1">
      <c r="C86" s="320"/>
      <c r="D86" s="329"/>
      <c r="E86" s="330" t="s">
        <v>840</v>
      </c>
      <c r="F86" s="325">
        <v>0</v>
      </c>
      <c r="G86" s="327">
        <v>0</v>
      </c>
      <c r="H86" s="454">
        <f>SUM(F86:G86)</f>
        <v>0</v>
      </c>
      <c r="I86" s="326">
        <v>0</v>
      </c>
      <c r="J86" s="364">
        <v>0</v>
      </c>
      <c r="K86" s="325">
        <v>0</v>
      </c>
      <c r="L86" s="325">
        <v>0</v>
      </c>
      <c r="M86" s="325">
        <v>0</v>
      </c>
      <c r="N86" s="327">
        <v>0</v>
      </c>
      <c r="O86" s="452">
        <f>SUM(I86:N86)</f>
        <v>0</v>
      </c>
      <c r="P86" s="456">
        <f>H86+O86</f>
        <v>0</v>
      </c>
      <c r="Q86" s="299"/>
    </row>
    <row r="87" spans="3:17" ht="17.25" customHeight="1">
      <c r="C87" s="320"/>
      <c r="D87" s="321" t="s">
        <v>66</v>
      </c>
      <c r="E87" s="322"/>
      <c r="F87" s="452">
        <f aca="true" t="shared" si="24" ref="F87:P87">SUM(F88:F90)</f>
        <v>0</v>
      </c>
      <c r="G87" s="453">
        <f t="shared" si="24"/>
        <v>0</v>
      </c>
      <c r="H87" s="454">
        <f t="shared" si="24"/>
        <v>0</v>
      </c>
      <c r="I87" s="455">
        <f t="shared" si="24"/>
        <v>0</v>
      </c>
      <c r="J87" s="453">
        <f t="shared" si="24"/>
        <v>12500</v>
      </c>
      <c r="K87" s="452">
        <f t="shared" si="24"/>
        <v>51500</v>
      </c>
      <c r="L87" s="452">
        <f t="shared" si="24"/>
        <v>0</v>
      </c>
      <c r="M87" s="452">
        <f t="shared" si="24"/>
        <v>17850</v>
      </c>
      <c r="N87" s="453">
        <f t="shared" si="24"/>
        <v>9300</v>
      </c>
      <c r="O87" s="452">
        <f t="shared" si="24"/>
        <v>91150</v>
      </c>
      <c r="P87" s="456">
        <f t="shared" si="24"/>
        <v>91150</v>
      </c>
      <c r="Q87" s="299"/>
    </row>
    <row r="88" spans="3:17" ht="17.25" customHeight="1">
      <c r="C88" s="320"/>
      <c r="D88" s="323"/>
      <c r="E88" s="331" t="s">
        <v>1344</v>
      </c>
      <c r="F88" s="325">
        <v>0</v>
      </c>
      <c r="G88" s="327">
        <v>0</v>
      </c>
      <c r="H88" s="454">
        <f>SUM(F88:G88)</f>
        <v>0</v>
      </c>
      <c r="I88" s="326">
        <v>0</v>
      </c>
      <c r="J88" s="327">
        <v>12500</v>
      </c>
      <c r="K88" s="325">
        <v>51500</v>
      </c>
      <c r="L88" s="325">
        <v>0</v>
      </c>
      <c r="M88" s="325">
        <v>17850</v>
      </c>
      <c r="N88" s="327">
        <v>9300</v>
      </c>
      <c r="O88" s="452">
        <f>SUM(I88:N88)</f>
        <v>91150</v>
      </c>
      <c r="P88" s="456">
        <f>H88+O88</f>
        <v>91150</v>
      </c>
      <c r="Q88" s="299"/>
    </row>
    <row r="89" spans="3:17" ht="17.25" customHeight="1">
      <c r="C89" s="320"/>
      <c r="D89" s="332"/>
      <c r="E89" s="329" t="s">
        <v>1345</v>
      </c>
      <c r="F89" s="325">
        <v>0</v>
      </c>
      <c r="G89" s="327">
        <v>0</v>
      </c>
      <c r="H89" s="454">
        <f>SUM(F89:G89)</f>
        <v>0</v>
      </c>
      <c r="I89" s="326">
        <v>0</v>
      </c>
      <c r="J89" s="327">
        <v>0</v>
      </c>
      <c r="K89" s="325">
        <v>0</v>
      </c>
      <c r="L89" s="325">
        <v>0</v>
      </c>
      <c r="M89" s="325">
        <v>0</v>
      </c>
      <c r="N89" s="327">
        <v>0</v>
      </c>
      <c r="O89" s="452">
        <f>SUM(I89:N89)</f>
        <v>0</v>
      </c>
      <c r="P89" s="456">
        <f>H89+O89</f>
        <v>0</v>
      </c>
      <c r="Q89" s="299"/>
    </row>
    <row r="90" spans="3:17" ht="17.25" customHeight="1">
      <c r="C90" s="320"/>
      <c r="D90" s="333"/>
      <c r="E90" s="324" t="s">
        <v>1346</v>
      </c>
      <c r="F90" s="325">
        <v>0</v>
      </c>
      <c r="G90" s="327">
        <v>0</v>
      </c>
      <c r="H90" s="454">
        <f>SUM(F90:G90)</f>
        <v>0</v>
      </c>
      <c r="I90" s="326">
        <v>0</v>
      </c>
      <c r="J90" s="327">
        <v>0</v>
      </c>
      <c r="K90" s="325">
        <v>0</v>
      </c>
      <c r="L90" s="325">
        <v>0</v>
      </c>
      <c r="M90" s="325">
        <v>0</v>
      </c>
      <c r="N90" s="327">
        <v>0</v>
      </c>
      <c r="O90" s="452">
        <f>SUM(I90:N90)</f>
        <v>0</v>
      </c>
      <c r="P90" s="456">
        <f>H90+O90</f>
        <v>0</v>
      </c>
      <c r="Q90" s="299"/>
    </row>
    <row r="91" spans="3:17" ht="17.25" customHeight="1">
      <c r="C91" s="320"/>
      <c r="D91" s="323" t="s">
        <v>297</v>
      </c>
      <c r="E91" s="334"/>
      <c r="F91" s="325">
        <v>0</v>
      </c>
      <c r="G91" s="327">
        <v>0</v>
      </c>
      <c r="H91" s="454">
        <f>SUM(F91:G91)</f>
        <v>0</v>
      </c>
      <c r="I91" s="326">
        <v>0</v>
      </c>
      <c r="J91" s="327">
        <v>0</v>
      </c>
      <c r="K91" s="325">
        <v>0</v>
      </c>
      <c r="L91" s="325">
        <v>0</v>
      </c>
      <c r="M91" s="325">
        <v>0</v>
      </c>
      <c r="N91" s="327">
        <v>0</v>
      </c>
      <c r="O91" s="452">
        <f>SUM(I91:N91)</f>
        <v>0</v>
      </c>
      <c r="P91" s="456">
        <f>H91+O91</f>
        <v>0</v>
      </c>
      <c r="Q91" s="299"/>
    </row>
    <row r="92" spans="3:17" ht="17.25" customHeight="1">
      <c r="C92" s="335"/>
      <c r="D92" s="336" t="s">
        <v>310</v>
      </c>
      <c r="E92" s="337"/>
      <c r="F92" s="338">
        <v>0</v>
      </c>
      <c r="G92" s="340">
        <v>0</v>
      </c>
      <c r="H92" s="462">
        <f>SUM(F92:G92)</f>
        <v>0</v>
      </c>
      <c r="I92" s="339">
        <v>0</v>
      </c>
      <c r="J92" s="340">
        <v>0</v>
      </c>
      <c r="K92" s="338">
        <v>0</v>
      </c>
      <c r="L92" s="338">
        <v>0</v>
      </c>
      <c r="M92" s="338">
        <v>0</v>
      </c>
      <c r="N92" s="340">
        <v>0</v>
      </c>
      <c r="O92" s="462">
        <f>SUM(I92:N92)</f>
        <v>0</v>
      </c>
      <c r="P92" s="466">
        <f>H92+O92</f>
        <v>0</v>
      </c>
      <c r="Q92" s="299"/>
    </row>
    <row r="93" spans="3:17" ht="17.25" customHeight="1">
      <c r="C93" s="318" t="s">
        <v>299</v>
      </c>
      <c r="D93" s="341"/>
      <c r="E93" s="342"/>
      <c r="F93" s="447">
        <f aca="true" t="shared" si="25" ref="F93:P93">SUM(F94:F99)</f>
        <v>0</v>
      </c>
      <c r="G93" s="448">
        <f t="shared" si="25"/>
        <v>0</v>
      </c>
      <c r="H93" s="449">
        <f t="shared" si="25"/>
        <v>0</v>
      </c>
      <c r="I93" s="450">
        <f t="shared" si="25"/>
        <v>0</v>
      </c>
      <c r="J93" s="474">
        <f t="shared" si="25"/>
        <v>0</v>
      </c>
      <c r="K93" s="447">
        <f t="shared" si="25"/>
        <v>0</v>
      </c>
      <c r="L93" s="447">
        <f t="shared" si="25"/>
        <v>0</v>
      </c>
      <c r="M93" s="447">
        <f t="shared" si="25"/>
        <v>0</v>
      </c>
      <c r="N93" s="448">
        <f t="shared" si="25"/>
        <v>0</v>
      </c>
      <c r="O93" s="447">
        <f t="shared" si="25"/>
        <v>0</v>
      </c>
      <c r="P93" s="451">
        <f t="shared" si="25"/>
        <v>0</v>
      </c>
      <c r="Q93" s="299"/>
    </row>
    <row r="94" spans="3:17" ht="17.25" customHeight="1">
      <c r="C94" s="320"/>
      <c r="D94" s="324" t="s">
        <v>300</v>
      </c>
      <c r="E94" s="328"/>
      <c r="F94" s="343"/>
      <c r="G94" s="344"/>
      <c r="H94" s="463"/>
      <c r="I94" s="345"/>
      <c r="J94" s="364">
        <v>0</v>
      </c>
      <c r="K94" s="325">
        <v>0</v>
      </c>
      <c r="L94" s="325">
        <v>0</v>
      </c>
      <c r="M94" s="325">
        <v>0</v>
      </c>
      <c r="N94" s="327">
        <v>0</v>
      </c>
      <c r="O94" s="452">
        <f aca="true" t="shared" si="26" ref="O94:O99">SUM(I94:N94)</f>
        <v>0</v>
      </c>
      <c r="P94" s="456">
        <f aca="true" t="shared" si="27" ref="P94:P99">H94+O94</f>
        <v>0</v>
      </c>
      <c r="Q94" s="299"/>
    </row>
    <row r="95" spans="3:17" ht="17.25" customHeight="1">
      <c r="C95" s="320"/>
      <c r="D95" s="324" t="s">
        <v>301</v>
      </c>
      <c r="E95" s="328"/>
      <c r="F95" s="325">
        <v>0</v>
      </c>
      <c r="G95" s="327">
        <v>0</v>
      </c>
      <c r="H95" s="454">
        <f>SUM(F95:G95)</f>
        <v>0</v>
      </c>
      <c r="I95" s="326">
        <v>0</v>
      </c>
      <c r="J95" s="364">
        <v>0</v>
      </c>
      <c r="K95" s="325">
        <v>0</v>
      </c>
      <c r="L95" s="325">
        <v>0</v>
      </c>
      <c r="M95" s="325">
        <v>0</v>
      </c>
      <c r="N95" s="327">
        <v>0</v>
      </c>
      <c r="O95" s="452">
        <f t="shared" si="26"/>
        <v>0</v>
      </c>
      <c r="P95" s="456">
        <f t="shared" si="27"/>
        <v>0</v>
      </c>
      <c r="Q95" s="299"/>
    </row>
    <row r="96" spans="3:17" ht="17.25" customHeight="1">
      <c r="C96" s="320"/>
      <c r="D96" s="324" t="s">
        <v>302</v>
      </c>
      <c r="E96" s="328"/>
      <c r="F96" s="325">
        <v>0</v>
      </c>
      <c r="G96" s="327">
        <v>0</v>
      </c>
      <c r="H96" s="454">
        <f>SUM(F96:G96)</f>
        <v>0</v>
      </c>
      <c r="I96" s="326">
        <v>0</v>
      </c>
      <c r="J96" s="364">
        <v>0</v>
      </c>
      <c r="K96" s="325">
        <v>0</v>
      </c>
      <c r="L96" s="325">
        <v>0</v>
      </c>
      <c r="M96" s="325">
        <v>0</v>
      </c>
      <c r="N96" s="327">
        <v>0</v>
      </c>
      <c r="O96" s="452">
        <f t="shared" si="26"/>
        <v>0</v>
      </c>
      <c r="P96" s="456">
        <f t="shared" si="27"/>
        <v>0</v>
      </c>
      <c r="Q96" s="299"/>
    </row>
    <row r="97" spans="3:17" ht="17.25" customHeight="1">
      <c r="C97" s="320"/>
      <c r="D97" s="324" t="s">
        <v>303</v>
      </c>
      <c r="E97" s="328"/>
      <c r="F97" s="346"/>
      <c r="G97" s="327">
        <v>0</v>
      </c>
      <c r="H97" s="454">
        <f>SUM(F97:G97)</f>
        <v>0</v>
      </c>
      <c r="I97" s="345"/>
      <c r="J97" s="364">
        <v>0</v>
      </c>
      <c r="K97" s="325">
        <v>0</v>
      </c>
      <c r="L97" s="325">
        <v>0</v>
      </c>
      <c r="M97" s="325">
        <v>0</v>
      </c>
      <c r="N97" s="327">
        <v>0</v>
      </c>
      <c r="O97" s="452">
        <f t="shared" si="26"/>
        <v>0</v>
      </c>
      <c r="P97" s="456">
        <f t="shared" si="27"/>
        <v>0</v>
      </c>
      <c r="Q97" s="299"/>
    </row>
    <row r="98" spans="3:17" ht="17.25" customHeight="1">
      <c r="C98" s="320"/>
      <c r="D98" s="324" t="s">
        <v>304</v>
      </c>
      <c r="E98" s="328"/>
      <c r="F98" s="348"/>
      <c r="G98" s="346"/>
      <c r="H98" s="464"/>
      <c r="I98" s="349"/>
      <c r="J98" s="364">
        <v>0</v>
      </c>
      <c r="K98" s="325">
        <v>0</v>
      </c>
      <c r="L98" s="325">
        <v>0</v>
      </c>
      <c r="M98" s="325">
        <v>0</v>
      </c>
      <c r="N98" s="327">
        <v>0</v>
      </c>
      <c r="O98" s="452">
        <f t="shared" si="26"/>
        <v>0</v>
      </c>
      <c r="P98" s="456">
        <f t="shared" si="27"/>
        <v>0</v>
      </c>
      <c r="Q98" s="299"/>
    </row>
    <row r="99" spans="3:17" ht="25.5" customHeight="1">
      <c r="C99" s="350"/>
      <c r="D99" s="1677" t="s">
        <v>685</v>
      </c>
      <c r="E99" s="1678"/>
      <c r="F99" s="338">
        <v>0</v>
      </c>
      <c r="G99" s="340">
        <v>0</v>
      </c>
      <c r="H99" s="454">
        <f>SUM(F99:G99)</f>
        <v>0</v>
      </c>
      <c r="I99" s="351"/>
      <c r="J99" s="365">
        <v>0</v>
      </c>
      <c r="K99" s="338">
        <v>0</v>
      </c>
      <c r="L99" s="338">
        <v>0</v>
      </c>
      <c r="M99" s="338">
        <v>0</v>
      </c>
      <c r="N99" s="340">
        <v>0</v>
      </c>
      <c r="O99" s="467">
        <f t="shared" si="26"/>
        <v>0</v>
      </c>
      <c r="P99" s="466">
        <f t="shared" si="27"/>
        <v>0</v>
      </c>
      <c r="Q99" s="299"/>
    </row>
    <row r="100" spans="3:17" ht="17.25" customHeight="1">
      <c r="C100" s="320" t="s">
        <v>305</v>
      </c>
      <c r="D100" s="322"/>
      <c r="E100" s="322"/>
      <c r="F100" s="448">
        <f>SUM(F101:F103)</f>
        <v>0</v>
      </c>
      <c r="G100" s="448">
        <f>SUM(G101:G103)</f>
        <v>0</v>
      </c>
      <c r="H100" s="449">
        <f>SUM(H101:H103)</f>
        <v>0</v>
      </c>
      <c r="I100" s="457"/>
      <c r="J100" s="474">
        <f aca="true" t="shared" si="28" ref="J100:P100">SUM(J101:J103)</f>
        <v>0</v>
      </c>
      <c r="K100" s="447">
        <f t="shared" si="28"/>
        <v>0</v>
      </c>
      <c r="L100" s="447">
        <f t="shared" si="28"/>
        <v>2083790</v>
      </c>
      <c r="M100" s="447">
        <f t="shared" si="28"/>
        <v>0</v>
      </c>
      <c r="N100" s="448">
        <f t="shared" si="28"/>
        <v>1404897</v>
      </c>
      <c r="O100" s="447">
        <f t="shared" si="28"/>
        <v>3488687</v>
      </c>
      <c r="P100" s="451">
        <f t="shared" si="28"/>
        <v>3488687</v>
      </c>
      <c r="Q100" s="299"/>
    </row>
    <row r="101" spans="3:17" ht="17.25" customHeight="1">
      <c r="C101" s="320"/>
      <c r="D101" s="331" t="s">
        <v>702</v>
      </c>
      <c r="E101" s="331"/>
      <c r="F101" s="327">
        <v>0</v>
      </c>
      <c r="G101" s="327">
        <v>0</v>
      </c>
      <c r="H101" s="454">
        <f>SUM(F101:G101)</f>
        <v>0</v>
      </c>
      <c r="I101" s="352"/>
      <c r="J101" s="364">
        <v>0</v>
      </c>
      <c r="K101" s="325">
        <v>0</v>
      </c>
      <c r="L101" s="325">
        <v>0</v>
      </c>
      <c r="M101" s="325">
        <v>0</v>
      </c>
      <c r="N101" s="327">
        <v>1404897</v>
      </c>
      <c r="O101" s="452">
        <f>SUM(I101:N101)</f>
        <v>1404897</v>
      </c>
      <c r="P101" s="456">
        <f>H101+O101</f>
        <v>1404897</v>
      </c>
      <c r="Q101" s="299"/>
    </row>
    <row r="102" spans="3:17" ht="17.25" customHeight="1">
      <c r="C102" s="320"/>
      <c r="D102" s="331" t="s">
        <v>703</v>
      </c>
      <c r="E102" s="331"/>
      <c r="F102" s="325">
        <v>0</v>
      </c>
      <c r="G102" s="327">
        <v>0</v>
      </c>
      <c r="H102" s="454">
        <f>SUM(F102:G102)</f>
        <v>0</v>
      </c>
      <c r="I102" s="353"/>
      <c r="J102" s="364">
        <v>0</v>
      </c>
      <c r="K102" s="325">
        <v>0</v>
      </c>
      <c r="L102" s="325">
        <v>2083790</v>
      </c>
      <c r="M102" s="325">
        <v>0</v>
      </c>
      <c r="N102" s="327">
        <v>0</v>
      </c>
      <c r="O102" s="452">
        <f>SUM(I102:N102)</f>
        <v>2083790</v>
      </c>
      <c r="P102" s="456">
        <f>H102+O102</f>
        <v>2083790</v>
      </c>
      <c r="Q102" s="299"/>
    </row>
    <row r="103" spans="3:17" ht="17.25" customHeight="1">
      <c r="C103" s="320"/>
      <c r="D103" s="354" t="s">
        <v>704</v>
      </c>
      <c r="E103" s="354"/>
      <c r="F103" s="355">
        <v>0</v>
      </c>
      <c r="G103" s="363">
        <v>0</v>
      </c>
      <c r="H103" s="465">
        <f>SUM(F103:G103)</f>
        <v>0</v>
      </c>
      <c r="I103" s="356"/>
      <c r="J103" s="366">
        <v>0</v>
      </c>
      <c r="K103" s="358">
        <v>0</v>
      </c>
      <c r="L103" s="358">
        <v>0</v>
      </c>
      <c r="M103" s="358">
        <v>0</v>
      </c>
      <c r="N103" s="357">
        <v>0</v>
      </c>
      <c r="O103" s="468">
        <f>SUM(I103:N103)</f>
        <v>0</v>
      </c>
      <c r="P103" s="469">
        <f>H103+O103</f>
        <v>0</v>
      </c>
      <c r="Q103" s="299"/>
    </row>
    <row r="104" spans="3:17" ht="17.25" customHeight="1" thickBot="1">
      <c r="C104" s="400" t="s">
        <v>309</v>
      </c>
      <c r="D104" s="401"/>
      <c r="E104" s="401"/>
      <c r="F104" s="458">
        <f aca="true" t="shared" si="29" ref="F104:P104">F73+F93+F100</f>
        <v>26407</v>
      </c>
      <c r="G104" s="459">
        <f t="shared" si="29"/>
        <v>0</v>
      </c>
      <c r="H104" s="460">
        <f t="shared" si="29"/>
        <v>26407</v>
      </c>
      <c r="I104" s="461">
        <f t="shared" si="29"/>
        <v>0</v>
      </c>
      <c r="J104" s="476">
        <f t="shared" si="29"/>
        <v>12500</v>
      </c>
      <c r="K104" s="458">
        <f t="shared" si="29"/>
        <v>709765</v>
      </c>
      <c r="L104" s="458">
        <f t="shared" si="29"/>
        <v>2320810</v>
      </c>
      <c r="M104" s="458">
        <f t="shared" si="29"/>
        <v>17850</v>
      </c>
      <c r="N104" s="459">
        <f t="shared" si="29"/>
        <v>1966561</v>
      </c>
      <c r="O104" s="458">
        <f t="shared" si="29"/>
        <v>5027486</v>
      </c>
      <c r="P104" s="470">
        <f t="shared" si="29"/>
        <v>5053893</v>
      </c>
      <c r="Q104" s="299"/>
    </row>
    <row r="105" spans="3:16" ht="17.25" customHeight="1">
      <c r="C105" s="374" t="s">
        <v>799</v>
      </c>
      <c r="D105" s="369"/>
      <c r="E105" s="369"/>
      <c r="F105" s="369"/>
      <c r="G105" s="369"/>
      <c r="H105" s="369"/>
      <c r="I105" s="369"/>
      <c r="J105" s="369"/>
      <c r="K105" s="369"/>
      <c r="L105" s="369"/>
      <c r="M105" s="369"/>
      <c r="N105" s="369"/>
      <c r="O105" s="369"/>
      <c r="P105" s="370"/>
    </row>
    <row r="106" spans="3:17" ht="17.25" customHeight="1">
      <c r="C106" s="318" t="s">
        <v>828</v>
      </c>
      <c r="D106" s="319"/>
      <c r="E106" s="319"/>
      <c r="F106" s="447">
        <f aca="true" t="shared" si="30" ref="F106:P106">F107+F113+F116+F120+F124+F125</f>
        <v>1320</v>
      </c>
      <c r="G106" s="448">
        <f t="shared" si="30"/>
        <v>0</v>
      </c>
      <c r="H106" s="449">
        <f t="shared" si="30"/>
        <v>1320</v>
      </c>
      <c r="I106" s="450">
        <f t="shared" si="30"/>
        <v>0</v>
      </c>
      <c r="J106" s="474">
        <f t="shared" si="30"/>
        <v>1250</v>
      </c>
      <c r="K106" s="447">
        <f t="shared" si="30"/>
        <v>70979</v>
      </c>
      <c r="L106" s="447">
        <f t="shared" si="30"/>
        <v>23702</v>
      </c>
      <c r="M106" s="447">
        <f t="shared" si="30"/>
        <v>892</v>
      </c>
      <c r="N106" s="448">
        <f t="shared" si="30"/>
        <v>28083</v>
      </c>
      <c r="O106" s="447">
        <f t="shared" si="30"/>
        <v>124906</v>
      </c>
      <c r="P106" s="451">
        <f t="shared" si="30"/>
        <v>126226</v>
      </c>
      <c r="Q106" s="299"/>
    </row>
    <row r="107" spans="3:17" ht="17.25" customHeight="1">
      <c r="C107" s="320"/>
      <c r="D107" s="321" t="s">
        <v>829</v>
      </c>
      <c r="E107" s="322"/>
      <c r="F107" s="452">
        <f aca="true" t="shared" si="31" ref="F107:P107">SUM(F108:F112)</f>
        <v>1320</v>
      </c>
      <c r="G107" s="453">
        <f t="shared" si="31"/>
        <v>0</v>
      </c>
      <c r="H107" s="454">
        <f t="shared" si="31"/>
        <v>1320</v>
      </c>
      <c r="I107" s="455">
        <f t="shared" si="31"/>
        <v>0</v>
      </c>
      <c r="J107" s="475">
        <f t="shared" si="31"/>
        <v>0</v>
      </c>
      <c r="K107" s="452">
        <f t="shared" si="31"/>
        <v>0</v>
      </c>
      <c r="L107" s="452">
        <f t="shared" si="31"/>
        <v>0</v>
      </c>
      <c r="M107" s="452">
        <f t="shared" si="31"/>
        <v>0</v>
      </c>
      <c r="N107" s="453">
        <f t="shared" si="31"/>
        <v>0</v>
      </c>
      <c r="O107" s="452">
        <f t="shared" si="31"/>
        <v>0</v>
      </c>
      <c r="P107" s="456">
        <f t="shared" si="31"/>
        <v>1320</v>
      </c>
      <c r="Q107" s="299"/>
    </row>
    <row r="108" spans="3:17" ht="17.25" customHeight="1">
      <c r="C108" s="320"/>
      <c r="D108" s="323"/>
      <c r="E108" s="324" t="s">
        <v>830</v>
      </c>
      <c r="F108" s="325">
        <v>1320</v>
      </c>
      <c r="G108" s="327">
        <v>0</v>
      </c>
      <c r="H108" s="454">
        <f>SUM(F108:G108)</f>
        <v>1320</v>
      </c>
      <c r="I108" s="326">
        <v>0</v>
      </c>
      <c r="J108" s="364">
        <v>0</v>
      </c>
      <c r="K108" s="325">
        <v>0</v>
      </c>
      <c r="L108" s="325">
        <v>0</v>
      </c>
      <c r="M108" s="325">
        <v>0</v>
      </c>
      <c r="N108" s="327">
        <v>0</v>
      </c>
      <c r="O108" s="452">
        <f>SUM(I108:N108)</f>
        <v>0</v>
      </c>
      <c r="P108" s="456">
        <f>H108+O108</f>
        <v>1320</v>
      </c>
      <c r="Q108" s="299"/>
    </row>
    <row r="109" spans="3:17" ht="17.25" customHeight="1">
      <c r="C109" s="320"/>
      <c r="D109" s="323"/>
      <c r="E109" s="324" t="s">
        <v>831</v>
      </c>
      <c r="F109" s="325">
        <v>0</v>
      </c>
      <c r="G109" s="327">
        <v>0</v>
      </c>
      <c r="H109" s="454">
        <f>SUM(F109:G109)</f>
        <v>0</v>
      </c>
      <c r="I109" s="326">
        <v>0</v>
      </c>
      <c r="J109" s="364">
        <v>0</v>
      </c>
      <c r="K109" s="325">
        <v>0</v>
      </c>
      <c r="L109" s="325">
        <v>0</v>
      </c>
      <c r="M109" s="325">
        <v>0</v>
      </c>
      <c r="N109" s="327">
        <v>0</v>
      </c>
      <c r="O109" s="452">
        <f>SUM(I109:N109)</f>
        <v>0</v>
      </c>
      <c r="P109" s="456">
        <f>H109+O109</f>
        <v>0</v>
      </c>
      <c r="Q109" s="299"/>
    </row>
    <row r="110" spans="3:17" ht="17.25" customHeight="1">
      <c r="C110" s="320"/>
      <c r="D110" s="323"/>
      <c r="E110" s="324" t="s">
        <v>832</v>
      </c>
      <c r="F110" s="325">
        <v>0</v>
      </c>
      <c r="G110" s="327">
        <v>0</v>
      </c>
      <c r="H110" s="454">
        <f>SUM(F110:G110)</f>
        <v>0</v>
      </c>
      <c r="I110" s="326">
        <v>0</v>
      </c>
      <c r="J110" s="364">
        <v>0</v>
      </c>
      <c r="K110" s="325">
        <v>0</v>
      </c>
      <c r="L110" s="325">
        <v>0</v>
      </c>
      <c r="M110" s="325">
        <v>0</v>
      </c>
      <c r="N110" s="327">
        <v>0</v>
      </c>
      <c r="O110" s="452">
        <f>SUM(I110:N110)</f>
        <v>0</v>
      </c>
      <c r="P110" s="456">
        <f>H110+O110</f>
        <v>0</v>
      </c>
      <c r="Q110" s="299"/>
    </row>
    <row r="111" spans="3:17" ht="17.25" customHeight="1">
      <c r="C111" s="320"/>
      <c r="D111" s="323"/>
      <c r="E111" s="324" t="s">
        <v>833</v>
      </c>
      <c r="F111" s="325">
        <v>0</v>
      </c>
      <c r="G111" s="327">
        <v>0</v>
      </c>
      <c r="H111" s="454">
        <f>SUM(F111:G111)</f>
        <v>0</v>
      </c>
      <c r="I111" s="326">
        <v>0</v>
      </c>
      <c r="J111" s="364">
        <v>0</v>
      </c>
      <c r="K111" s="325">
        <v>0</v>
      </c>
      <c r="L111" s="325">
        <v>0</v>
      </c>
      <c r="M111" s="325">
        <v>0</v>
      </c>
      <c r="N111" s="327">
        <v>0</v>
      </c>
      <c r="O111" s="452">
        <f>SUM(I111:N111)</f>
        <v>0</v>
      </c>
      <c r="P111" s="456">
        <f>H111+O111</f>
        <v>0</v>
      </c>
      <c r="Q111" s="299"/>
    </row>
    <row r="112" spans="3:17" ht="17.25" customHeight="1">
      <c r="C112" s="320"/>
      <c r="D112" s="323"/>
      <c r="E112" s="324" t="s">
        <v>834</v>
      </c>
      <c r="F112" s="325">
        <v>0</v>
      </c>
      <c r="G112" s="327">
        <v>0</v>
      </c>
      <c r="H112" s="454">
        <f>SUM(F112:G112)</f>
        <v>0</v>
      </c>
      <c r="I112" s="326">
        <v>0</v>
      </c>
      <c r="J112" s="364">
        <v>0</v>
      </c>
      <c r="K112" s="325">
        <v>0</v>
      </c>
      <c r="L112" s="325">
        <v>0</v>
      </c>
      <c r="M112" s="325">
        <v>0</v>
      </c>
      <c r="N112" s="327">
        <v>0</v>
      </c>
      <c r="O112" s="452">
        <f>SUM(I112:N112)</f>
        <v>0</v>
      </c>
      <c r="P112" s="456">
        <f>H112+O112</f>
        <v>0</v>
      </c>
      <c r="Q112" s="299"/>
    </row>
    <row r="113" spans="3:17" ht="17.25" customHeight="1">
      <c r="C113" s="320"/>
      <c r="D113" s="321" t="s">
        <v>835</v>
      </c>
      <c r="E113" s="328"/>
      <c r="F113" s="452">
        <f aca="true" t="shared" si="32" ref="F113:P113">SUM(F114:F115)</f>
        <v>0</v>
      </c>
      <c r="G113" s="453">
        <f t="shared" si="32"/>
        <v>0</v>
      </c>
      <c r="H113" s="454">
        <f t="shared" si="32"/>
        <v>0</v>
      </c>
      <c r="I113" s="455">
        <f t="shared" si="32"/>
        <v>0</v>
      </c>
      <c r="J113" s="475">
        <f t="shared" si="32"/>
        <v>0</v>
      </c>
      <c r="K113" s="452">
        <f t="shared" si="32"/>
        <v>65829</v>
      </c>
      <c r="L113" s="452">
        <f t="shared" si="32"/>
        <v>23702</v>
      </c>
      <c r="M113" s="452">
        <f t="shared" si="32"/>
        <v>0</v>
      </c>
      <c r="N113" s="453">
        <f t="shared" si="32"/>
        <v>5024</v>
      </c>
      <c r="O113" s="452">
        <f t="shared" si="32"/>
        <v>94555</v>
      </c>
      <c r="P113" s="456">
        <f t="shared" si="32"/>
        <v>94555</v>
      </c>
      <c r="Q113" s="299"/>
    </row>
    <row r="114" spans="3:17" ht="17.25" customHeight="1">
      <c r="C114" s="320"/>
      <c r="D114" s="323"/>
      <c r="E114" s="329" t="s">
        <v>836</v>
      </c>
      <c r="F114" s="325">
        <v>0</v>
      </c>
      <c r="G114" s="327">
        <v>0</v>
      </c>
      <c r="H114" s="454">
        <f>SUM(F114:G114)</f>
        <v>0</v>
      </c>
      <c r="I114" s="326">
        <v>0</v>
      </c>
      <c r="J114" s="364">
        <v>0</v>
      </c>
      <c r="K114" s="325">
        <v>27259</v>
      </c>
      <c r="L114" s="325">
        <v>0</v>
      </c>
      <c r="M114" s="325">
        <v>0</v>
      </c>
      <c r="N114" s="327">
        <v>5024</v>
      </c>
      <c r="O114" s="452">
        <f>SUM(I114:N114)</f>
        <v>32283</v>
      </c>
      <c r="P114" s="456">
        <f>H114+O114</f>
        <v>32283</v>
      </c>
      <c r="Q114" s="299"/>
    </row>
    <row r="115" spans="3:17" ht="17.25" customHeight="1">
      <c r="C115" s="320"/>
      <c r="D115" s="323"/>
      <c r="E115" s="329" t="s">
        <v>837</v>
      </c>
      <c r="F115" s="325">
        <v>0</v>
      </c>
      <c r="G115" s="327">
        <v>0</v>
      </c>
      <c r="H115" s="454">
        <f>SUM(F115:G115)</f>
        <v>0</v>
      </c>
      <c r="I115" s="326">
        <v>0</v>
      </c>
      <c r="J115" s="364">
        <v>0</v>
      </c>
      <c r="K115" s="325">
        <v>38570</v>
      </c>
      <c r="L115" s="325">
        <v>23702</v>
      </c>
      <c r="M115" s="325">
        <v>0</v>
      </c>
      <c r="N115" s="327">
        <v>0</v>
      </c>
      <c r="O115" s="452">
        <f>SUM(I115:N115)</f>
        <v>62272</v>
      </c>
      <c r="P115" s="456">
        <f>H115+O115</f>
        <v>62272</v>
      </c>
      <c r="Q115" s="299"/>
    </row>
    <row r="116" spans="3:17" ht="17.25" customHeight="1">
      <c r="C116" s="320"/>
      <c r="D116" s="321" t="s">
        <v>820</v>
      </c>
      <c r="E116" s="322"/>
      <c r="F116" s="452">
        <f aca="true" t="shared" si="33" ref="F116:P116">SUM(F117:F119)</f>
        <v>0</v>
      </c>
      <c r="G116" s="453">
        <f t="shared" si="33"/>
        <v>0</v>
      </c>
      <c r="H116" s="454">
        <f t="shared" si="33"/>
        <v>0</v>
      </c>
      <c r="I116" s="455">
        <f t="shared" si="33"/>
        <v>0</v>
      </c>
      <c r="J116" s="475">
        <f t="shared" si="33"/>
        <v>0</v>
      </c>
      <c r="K116" s="452">
        <f t="shared" si="33"/>
        <v>0</v>
      </c>
      <c r="L116" s="452">
        <f t="shared" si="33"/>
        <v>0</v>
      </c>
      <c r="M116" s="452">
        <f t="shared" si="33"/>
        <v>0</v>
      </c>
      <c r="N116" s="453">
        <f t="shared" si="33"/>
        <v>22594</v>
      </c>
      <c r="O116" s="452">
        <f t="shared" si="33"/>
        <v>22594</v>
      </c>
      <c r="P116" s="456">
        <f t="shared" si="33"/>
        <v>22594</v>
      </c>
      <c r="Q116" s="299"/>
    </row>
    <row r="117" spans="3:17" ht="17.25" customHeight="1">
      <c r="C117" s="320"/>
      <c r="D117" s="323"/>
      <c r="E117" s="324" t="s">
        <v>838</v>
      </c>
      <c r="F117" s="325">
        <v>0</v>
      </c>
      <c r="G117" s="327">
        <v>0</v>
      </c>
      <c r="H117" s="454">
        <f>SUM(F117:G117)</f>
        <v>0</v>
      </c>
      <c r="I117" s="326">
        <v>0</v>
      </c>
      <c r="J117" s="364">
        <v>0</v>
      </c>
      <c r="K117" s="325">
        <v>0</v>
      </c>
      <c r="L117" s="325">
        <v>0</v>
      </c>
      <c r="M117" s="325">
        <v>0</v>
      </c>
      <c r="N117" s="327">
        <v>20395</v>
      </c>
      <c r="O117" s="452">
        <f>SUM(I117:N117)</f>
        <v>20395</v>
      </c>
      <c r="P117" s="456">
        <f>H117+O117</f>
        <v>20395</v>
      </c>
      <c r="Q117" s="299"/>
    </row>
    <row r="118" spans="3:17" ht="24.75" customHeight="1">
      <c r="C118" s="320"/>
      <c r="D118" s="323"/>
      <c r="E118" s="330" t="s">
        <v>839</v>
      </c>
      <c r="F118" s="325">
        <v>0</v>
      </c>
      <c r="G118" s="327">
        <v>0</v>
      </c>
      <c r="H118" s="454">
        <f>SUM(F118:G118)</f>
        <v>0</v>
      </c>
      <c r="I118" s="326">
        <v>0</v>
      </c>
      <c r="J118" s="364">
        <v>0</v>
      </c>
      <c r="K118" s="325">
        <v>0</v>
      </c>
      <c r="L118" s="325">
        <v>0</v>
      </c>
      <c r="M118" s="325">
        <v>0</v>
      </c>
      <c r="N118" s="327">
        <v>2199</v>
      </c>
      <c r="O118" s="452">
        <f>SUM(I118:N118)</f>
        <v>2199</v>
      </c>
      <c r="P118" s="456">
        <f>H118+O118</f>
        <v>2199</v>
      </c>
      <c r="Q118" s="299"/>
    </row>
    <row r="119" spans="3:17" ht="24.75" customHeight="1">
      <c r="C119" s="320"/>
      <c r="D119" s="329"/>
      <c r="E119" s="330" t="s">
        <v>840</v>
      </c>
      <c r="F119" s="325">
        <v>0</v>
      </c>
      <c r="G119" s="327">
        <v>0</v>
      </c>
      <c r="H119" s="454">
        <f>SUM(F119:G119)</f>
        <v>0</v>
      </c>
      <c r="I119" s="326">
        <v>0</v>
      </c>
      <c r="J119" s="364">
        <v>0</v>
      </c>
      <c r="K119" s="325">
        <v>0</v>
      </c>
      <c r="L119" s="325">
        <v>0</v>
      </c>
      <c r="M119" s="325">
        <v>0</v>
      </c>
      <c r="N119" s="327">
        <v>0</v>
      </c>
      <c r="O119" s="452">
        <f>SUM(I119:N119)</f>
        <v>0</v>
      </c>
      <c r="P119" s="456">
        <f>H119+O119</f>
        <v>0</v>
      </c>
      <c r="Q119" s="299"/>
    </row>
    <row r="120" spans="3:17" ht="17.25" customHeight="1">
      <c r="C120" s="320"/>
      <c r="D120" s="321" t="s">
        <v>66</v>
      </c>
      <c r="E120" s="322"/>
      <c r="F120" s="452">
        <f aca="true" t="shared" si="34" ref="F120:P120">SUM(F121:F123)</f>
        <v>0</v>
      </c>
      <c r="G120" s="453">
        <f t="shared" si="34"/>
        <v>0</v>
      </c>
      <c r="H120" s="454">
        <f t="shared" si="34"/>
        <v>0</v>
      </c>
      <c r="I120" s="455">
        <f t="shared" si="34"/>
        <v>0</v>
      </c>
      <c r="J120" s="453">
        <f t="shared" si="34"/>
        <v>1250</v>
      </c>
      <c r="K120" s="452">
        <f t="shared" si="34"/>
        <v>5150</v>
      </c>
      <c r="L120" s="452">
        <f t="shared" si="34"/>
        <v>0</v>
      </c>
      <c r="M120" s="452">
        <f t="shared" si="34"/>
        <v>892</v>
      </c>
      <c r="N120" s="453">
        <f t="shared" si="34"/>
        <v>465</v>
      </c>
      <c r="O120" s="452">
        <f t="shared" si="34"/>
        <v>7757</v>
      </c>
      <c r="P120" s="456">
        <f t="shared" si="34"/>
        <v>7757</v>
      </c>
      <c r="Q120" s="299"/>
    </row>
    <row r="121" spans="3:17" ht="17.25" customHeight="1">
      <c r="C121" s="320"/>
      <c r="D121" s="323"/>
      <c r="E121" s="331" t="s">
        <v>1344</v>
      </c>
      <c r="F121" s="325">
        <v>0</v>
      </c>
      <c r="G121" s="327">
        <v>0</v>
      </c>
      <c r="H121" s="454">
        <f>SUM(F121:G121)</f>
        <v>0</v>
      </c>
      <c r="I121" s="326">
        <v>0</v>
      </c>
      <c r="J121" s="327">
        <v>1250</v>
      </c>
      <c r="K121" s="325">
        <v>5150</v>
      </c>
      <c r="L121" s="325">
        <v>0</v>
      </c>
      <c r="M121" s="325">
        <v>892</v>
      </c>
      <c r="N121" s="327">
        <v>465</v>
      </c>
      <c r="O121" s="452">
        <f>SUM(I121:N121)</f>
        <v>7757</v>
      </c>
      <c r="P121" s="456">
        <f>H121+O121</f>
        <v>7757</v>
      </c>
      <c r="Q121" s="299"/>
    </row>
    <row r="122" spans="3:17" ht="17.25" customHeight="1">
      <c r="C122" s="320"/>
      <c r="D122" s="332"/>
      <c r="E122" s="329" t="s">
        <v>1345</v>
      </c>
      <c r="F122" s="325">
        <v>0</v>
      </c>
      <c r="G122" s="327">
        <v>0</v>
      </c>
      <c r="H122" s="454">
        <f>SUM(F122:G122)</f>
        <v>0</v>
      </c>
      <c r="I122" s="326">
        <v>0</v>
      </c>
      <c r="J122" s="327">
        <v>0</v>
      </c>
      <c r="K122" s="325">
        <v>0</v>
      </c>
      <c r="L122" s="325">
        <v>0</v>
      </c>
      <c r="M122" s="325">
        <v>0</v>
      </c>
      <c r="N122" s="327">
        <v>0</v>
      </c>
      <c r="O122" s="452">
        <f>SUM(I122:N122)</f>
        <v>0</v>
      </c>
      <c r="P122" s="456">
        <f>H122+O122</f>
        <v>0</v>
      </c>
      <c r="Q122" s="299"/>
    </row>
    <row r="123" spans="3:17" ht="17.25" customHeight="1">
      <c r="C123" s="320"/>
      <c r="D123" s="333"/>
      <c r="E123" s="324" t="s">
        <v>1346</v>
      </c>
      <c r="F123" s="325">
        <v>0</v>
      </c>
      <c r="G123" s="327">
        <v>0</v>
      </c>
      <c r="H123" s="454">
        <f>SUM(F123:G123)</f>
        <v>0</v>
      </c>
      <c r="I123" s="326">
        <v>0</v>
      </c>
      <c r="J123" s="327">
        <v>0</v>
      </c>
      <c r="K123" s="325">
        <v>0</v>
      </c>
      <c r="L123" s="325">
        <v>0</v>
      </c>
      <c r="M123" s="325">
        <v>0</v>
      </c>
      <c r="N123" s="327">
        <v>0</v>
      </c>
      <c r="O123" s="452">
        <f>SUM(I123:N123)</f>
        <v>0</v>
      </c>
      <c r="P123" s="456">
        <f>H123+O123</f>
        <v>0</v>
      </c>
      <c r="Q123" s="299"/>
    </row>
    <row r="124" spans="3:17" ht="17.25" customHeight="1">
      <c r="C124" s="320"/>
      <c r="D124" s="323" t="s">
        <v>297</v>
      </c>
      <c r="E124" s="334"/>
      <c r="F124" s="325">
        <v>0</v>
      </c>
      <c r="G124" s="327">
        <v>0</v>
      </c>
      <c r="H124" s="454">
        <f>SUM(F124:G124)</f>
        <v>0</v>
      </c>
      <c r="I124" s="326">
        <v>0</v>
      </c>
      <c r="J124" s="327">
        <v>0</v>
      </c>
      <c r="K124" s="325">
        <v>0</v>
      </c>
      <c r="L124" s="325">
        <v>0</v>
      </c>
      <c r="M124" s="325">
        <v>0</v>
      </c>
      <c r="N124" s="327">
        <v>0</v>
      </c>
      <c r="O124" s="452">
        <f>SUM(I124:N124)</f>
        <v>0</v>
      </c>
      <c r="P124" s="456">
        <f>H124+O124</f>
        <v>0</v>
      </c>
      <c r="Q124" s="299"/>
    </row>
    <row r="125" spans="3:17" ht="17.25" customHeight="1">
      <c r="C125" s="335"/>
      <c r="D125" s="336" t="s">
        <v>310</v>
      </c>
      <c r="E125" s="337"/>
      <c r="F125" s="338">
        <v>0</v>
      </c>
      <c r="G125" s="340">
        <v>0</v>
      </c>
      <c r="H125" s="462">
        <f>SUM(F125:G125)</f>
        <v>0</v>
      </c>
      <c r="I125" s="339">
        <v>0</v>
      </c>
      <c r="J125" s="340">
        <v>0</v>
      </c>
      <c r="K125" s="338">
        <v>0</v>
      </c>
      <c r="L125" s="338">
        <v>0</v>
      </c>
      <c r="M125" s="338">
        <v>0</v>
      </c>
      <c r="N125" s="340">
        <v>0</v>
      </c>
      <c r="O125" s="462">
        <f>SUM(I125:N125)</f>
        <v>0</v>
      </c>
      <c r="P125" s="466">
        <f>H125+O125</f>
        <v>0</v>
      </c>
      <c r="Q125" s="299"/>
    </row>
    <row r="126" spans="3:17" ht="17.25" customHeight="1">
      <c r="C126" s="318" t="s">
        <v>299</v>
      </c>
      <c r="D126" s="341"/>
      <c r="E126" s="342"/>
      <c r="F126" s="447">
        <f aca="true" t="shared" si="35" ref="F126:P126">SUM(F127:F132)</f>
        <v>0</v>
      </c>
      <c r="G126" s="448">
        <f t="shared" si="35"/>
        <v>0</v>
      </c>
      <c r="H126" s="449">
        <f t="shared" si="35"/>
        <v>0</v>
      </c>
      <c r="I126" s="450">
        <f t="shared" si="35"/>
        <v>0</v>
      </c>
      <c r="J126" s="474">
        <f t="shared" si="35"/>
        <v>0</v>
      </c>
      <c r="K126" s="447">
        <f t="shared" si="35"/>
        <v>0</v>
      </c>
      <c r="L126" s="447">
        <f t="shared" si="35"/>
        <v>0</v>
      </c>
      <c r="M126" s="447">
        <f t="shared" si="35"/>
        <v>0</v>
      </c>
      <c r="N126" s="448">
        <f t="shared" si="35"/>
        <v>0</v>
      </c>
      <c r="O126" s="447">
        <f t="shared" si="35"/>
        <v>0</v>
      </c>
      <c r="P126" s="451">
        <f t="shared" si="35"/>
        <v>0</v>
      </c>
      <c r="Q126" s="299"/>
    </row>
    <row r="127" spans="3:17" ht="17.25" customHeight="1">
      <c r="C127" s="320"/>
      <c r="D127" s="324" t="s">
        <v>300</v>
      </c>
      <c r="E127" s="328"/>
      <c r="F127" s="343"/>
      <c r="G127" s="344"/>
      <c r="H127" s="463"/>
      <c r="I127" s="345"/>
      <c r="J127" s="364">
        <v>0</v>
      </c>
      <c r="K127" s="325">
        <v>0</v>
      </c>
      <c r="L127" s="325">
        <v>0</v>
      </c>
      <c r="M127" s="325">
        <v>0</v>
      </c>
      <c r="N127" s="327">
        <v>0</v>
      </c>
      <c r="O127" s="452">
        <f aca="true" t="shared" si="36" ref="O127:O132">SUM(I127:N127)</f>
        <v>0</v>
      </c>
      <c r="P127" s="456">
        <f aca="true" t="shared" si="37" ref="P127:P132">H127+O127</f>
        <v>0</v>
      </c>
      <c r="Q127" s="299"/>
    </row>
    <row r="128" spans="3:17" ht="17.25" customHeight="1">
      <c r="C128" s="320"/>
      <c r="D128" s="324" t="s">
        <v>301</v>
      </c>
      <c r="E128" s="328"/>
      <c r="F128" s="325">
        <v>0</v>
      </c>
      <c r="G128" s="327">
        <v>0</v>
      </c>
      <c r="H128" s="454">
        <f>SUM(F128:G128)</f>
        <v>0</v>
      </c>
      <c r="I128" s="326">
        <v>0</v>
      </c>
      <c r="J128" s="364">
        <v>0</v>
      </c>
      <c r="K128" s="325">
        <v>0</v>
      </c>
      <c r="L128" s="325">
        <v>0</v>
      </c>
      <c r="M128" s="325">
        <v>0</v>
      </c>
      <c r="N128" s="327">
        <v>0</v>
      </c>
      <c r="O128" s="452">
        <f t="shared" si="36"/>
        <v>0</v>
      </c>
      <c r="P128" s="456">
        <f t="shared" si="37"/>
        <v>0</v>
      </c>
      <c r="Q128" s="299"/>
    </row>
    <row r="129" spans="3:17" ht="17.25" customHeight="1">
      <c r="C129" s="320"/>
      <c r="D129" s="324" t="s">
        <v>302</v>
      </c>
      <c r="E129" s="328"/>
      <c r="F129" s="325">
        <v>0</v>
      </c>
      <c r="G129" s="327">
        <v>0</v>
      </c>
      <c r="H129" s="454">
        <f>SUM(F129:G129)</f>
        <v>0</v>
      </c>
      <c r="I129" s="326">
        <v>0</v>
      </c>
      <c r="J129" s="364">
        <v>0</v>
      </c>
      <c r="K129" s="325">
        <v>0</v>
      </c>
      <c r="L129" s="325">
        <v>0</v>
      </c>
      <c r="M129" s="325">
        <v>0</v>
      </c>
      <c r="N129" s="327">
        <v>0</v>
      </c>
      <c r="O129" s="452">
        <f t="shared" si="36"/>
        <v>0</v>
      </c>
      <c r="P129" s="456">
        <f t="shared" si="37"/>
        <v>0</v>
      </c>
      <c r="Q129" s="299"/>
    </row>
    <row r="130" spans="3:17" ht="17.25" customHeight="1">
      <c r="C130" s="320"/>
      <c r="D130" s="324" t="s">
        <v>303</v>
      </c>
      <c r="E130" s="328"/>
      <c r="F130" s="346"/>
      <c r="G130" s="327">
        <v>0</v>
      </c>
      <c r="H130" s="454">
        <f>SUM(F130:G130)</f>
        <v>0</v>
      </c>
      <c r="I130" s="345"/>
      <c r="J130" s="364">
        <v>0</v>
      </c>
      <c r="K130" s="325">
        <v>0</v>
      </c>
      <c r="L130" s="325">
        <v>0</v>
      </c>
      <c r="M130" s="325">
        <v>0</v>
      </c>
      <c r="N130" s="327">
        <v>0</v>
      </c>
      <c r="O130" s="452">
        <f t="shared" si="36"/>
        <v>0</v>
      </c>
      <c r="P130" s="456">
        <f t="shared" si="37"/>
        <v>0</v>
      </c>
      <c r="Q130" s="299"/>
    </row>
    <row r="131" spans="3:17" ht="17.25" customHeight="1">
      <c r="C131" s="320"/>
      <c r="D131" s="324" t="s">
        <v>304</v>
      </c>
      <c r="E131" s="328"/>
      <c r="F131" s="348"/>
      <c r="G131" s="346"/>
      <c r="H131" s="464"/>
      <c r="I131" s="349"/>
      <c r="J131" s="364">
        <v>0</v>
      </c>
      <c r="K131" s="325">
        <v>0</v>
      </c>
      <c r="L131" s="325">
        <v>0</v>
      </c>
      <c r="M131" s="325">
        <v>0</v>
      </c>
      <c r="N131" s="327">
        <v>0</v>
      </c>
      <c r="O131" s="452">
        <f t="shared" si="36"/>
        <v>0</v>
      </c>
      <c r="P131" s="456">
        <f t="shared" si="37"/>
        <v>0</v>
      </c>
      <c r="Q131" s="299"/>
    </row>
    <row r="132" spans="3:17" ht="25.5" customHeight="1">
      <c r="C132" s="350"/>
      <c r="D132" s="1677" t="s">
        <v>685</v>
      </c>
      <c r="E132" s="1678"/>
      <c r="F132" s="338">
        <v>0</v>
      </c>
      <c r="G132" s="340">
        <v>0</v>
      </c>
      <c r="H132" s="454">
        <f>SUM(F132:G132)</f>
        <v>0</v>
      </c>
      <c r="I132" s="351"/>
      <c r="J132" s="365">
        <v>0</v>
      </c>
      <c r="K132" s="338">
        <v>0</v>
      </c>
      <c r="L132" s="338">
        <v>0</v>
      </c>
      <c r="M132" s="338">
        <v>0</v>
      </c>
      <c r="N132" s="340">
        <v>0</v>
      </c>
      <c r="O132" s="467">
        <f t="shared" si="36"/>
        <v>0</v>
      </c>
      <c r="P132" s="466">
        <f t="shared" si="37"/>
        <v>0</v>
      </c>
      <c r="Q132" s="299"/>
    </row>
    <row r="133" spans="3:17" ht="17.25" customHeight="1">
      <c r="C133" s="320" t="s">
        <v>305</v>
      </c>
      <c r="D133" s="322"/>
      <c r="E133" s="322"/>
      <c r="F133" s="448">
        <f>SUM(F134:F136)</f>
        <v>0</v>
      </c>
      <c r="G133" s="448">
        <f>SUM(G134:G136)</f>
        <v>0</v>
      </c>
      <c r="H133" s="449">
        <f>SUM(H134:H136)</f>
        <v>0</v>
      </c>
      <c r="I133" s="457"/>
      <c r="J133" s="474">
        <f aca="true" t="shared" si="38" ref="J133:P133">SUM(J134:J136)</f>
        <v>0</v>
      </c>
      <c r="K133" s="447">
        <f t="shared" si="38"/>
        <v>0</v>
      </c>
      <c r="L133" s="447">
        <f t="shared" si="38"/>
        <v>104190</v>
      </c>
      <c r="M133" s="447">
        <f t="shared" si="38"/>
        <v>0</v>
      </c>
      <c r="N133" s="448">
        <f t="shared" si="38"/>
        <v>70244</v>
      </c>
      <c r="O133" s="447">
        <f t="shared" si="38"/>
        <v>174434</v>
      </c>
      <c r="P133" s="451">
        <f t="shared" si="38"/>
        <v>174434</v>
      </c>
      <c r="Q133" s="299"/>
    </row>
    <row r="134" spans="3:17" ht="17.25" customHeight="1">
      <c r="C134" s="320"/>
      <c r="D134" s="331" t="s">
        <v>702</v>
      </c>
      <c r="E134" s="331"/>
      <c r="F134" s="327">
        <v>0</v>
      </c>
      <c r="G134" s="327">
        <v>0</v>
      </c>
      <c r="H134" s="454">
        <f>SUM(F134:G134)</f>
        <v>0</v>
      </c>
      <c r="I134" s="352"/>
      <c r="J134" s="364">
        <v>0</v>
      </c>
      <c r="K134" s="325">
        <v>0</v>
      </c>
      <c r="L134" s="325">
        <v>0</v>
      </c>
      <c r="M134" s="325">
        <v>0</v>
      </c>
      <c r="N134" s="327">
        <v>70244</v>
      </c>
      <c r="O134" s="452">
        <f>SUM(I134:N134)</f>
        <v>70244</v>
      </c>
      <c r="P134" s="456">
        <f>H134+O134</f>
        <v>70244</v>
      </c>
      <c r="Q134" s="299"/>
    </row>
    <row r="135" spans="3:17" ht="17.25" customHeight="1">
      <c r="C135" s="320"/>
      <c r="D135" s="331" t="s">
        <v>703</v>
      </c>
      <c r="E135" s="331"/>
      <c r="F135" s="325">
        <v>0</v>
      </c>
      <c r="G135" s="327">
        <v>0</v>
      </c>
      <c r="H135" s="454">
        <f>SUM(F135:G135)</f>
        <v>0</v>
      </c>
      <c r="I135" s="353"/>
      <c r="J135" s="364">
        <v>0</v>
      </c>
      <c r="K135" s="325">
        <v>0</v>
      </c>
      <c r="L135" s="325">
        <v>104190</v>
      </c>
      <c r="M135" s="325">
        <v>0</v>
      </c>
      <c r="N135" s="327">
        <v>0</v>
      </c>
      <c r="O135" s="452">
        <f>SUM(I135:N135)</f>
        <v>104190</v>
      </c>
      <c r="P135" s="456">
        <f>H135+O135</f>
        <v>104190</v>
      </c>
      <c r="Q135" s="299"/>
    </row>
    <row r="136" spans="3:17" ht="17.25" customHeight="1">
      <c r="C136" s="320"/>
      <c r="D136" s="354" t="s">
        <v>704</v>
      </c>
      <c r="E136" s="354"/>
      <c r="F136" s="355">
        <v>0</v>
      </c>
      <c r="G136" s="363">
        <v>0</v>
      </c>
      <c r="H136" s="465">
        <f>SUM(F136:G136)</f>
        <v>0</v>
      </c>
      <c r="I136" s="356"/>
      <c r="J136" s="366">
        <v>0</v>
      </c>
      <c r="K136" s="358">
        <v>0</v>
      </c>
      <c r="L136" s="358">
        <v>0</v>
      </c>
      <c r="M136" s="358">
        <v>0</v>
      </c>
      <c r="N136" s="357">
        <v>0</v>
      </c>
      <c r="O136" s="468">
        <f>SUM(I136:N136)</f>
        <v>0</v>
      </c>
      <c r="P136" s="469">
        <f>H136+O136</f>
        <v>0</v>
      </c>
      <c r="Q136" s="299"/>
    </row>
    <row r="137" spans="3:17" ht="17.25" customHeight="1" thickBot="1">
      <c r="C137" s="400" t="s">
        <v>309</v>
      </c>
      <c r="D137" s="401"/>
      <c r="E137" s="401"/>
      <c r="F137" s="458">
        <f aca="true" t="shared" si="39" ref="F137:P137">F106+F126+F133</f>
        <v>1320</v>
      </c>
      <c r="G137" s="459">
        <f t="shared" si="39"/>
        <v>0</v>
      </c>
      <c r="H137" s="460">
        <f t="shared" si="39"/>
        <v>1320</v>
      </c>
      <c r="I137" s="461">
        <f t="shared" si="39"/>
        <v>0</v>
      </c>
      <c r="J137" s="476">
        <f t="shared" si="39"/>
        <v>1250</v>
      </c>
      <c r="K137" s="458">
        <f t="shared" si="39"/>
        <v>70979</v>
      </c>
      <c r="L137" s="458">
        <f t="shared" si="39"/>
        <v>127892</v>
      </c>
      <c r="M137" s="458">
        <f t="shared" si="39"/>
        <v>892</v>
      </c>
      <c r="N137" s="459">
        <f t="shared" si="39"/>
        <v>98327</v>
      </c>
      <c r="O137" s="458">
        <f t="shared" si="39"/>
        <v>299340</v>
      </c>
      <c r="P137" s="470">
        <f t="shared" si="39"/>
        <v>300660</v>
      </c>
      <c r="Q137" s="299"/>
    </row>
    <row r="138" ht="13.5">
      <c r="Q138" s="299"/>
    </row>
  </sheetData>
  <sheetProtection password="C7C4" sheet="1" objects="1" scenarios="1"/>
  <mergeCells count="4">
    <mergeCell ref="D35:E35"/>
    <mergeCell ref="D66:E66"/>
    <mergeCell ref="D99:E99"/>
    <mergeCell ref="D132:E132"/>
  </mergeCells>
  <printOptions horizontalCentered="1"/>
  <pageMargins left="0.3937007874015748" right="0.3937007874015748" top="0.7086614173228347" bottom="0.4724409448818898" header="0.5118110236220472" footer="0.31496062992125984"/>
  <pageSetup firstPageNumber="40"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2.xml><?xml version="1.0" encoding="utf-8"?>
<worksheet xmlns="http://schemas.openxmlformats.org/spreadsheetml/2006/main" xmlns:r="http://schemas.openxmlformats.org/officeDocument/2006/relationships">
  <sheetPr>
    <tabColor indexed="13"/>
  </sheetPr>
  <dimension ref="A1:Q138"/>
  <sheetViews>
    <sheetView zoomScaleSheetLayoutView="100" workbookViewId="0" topLeftCell="A1">
      <selection activeCell="I51" sqref="I51"/>
    </sheetView>
  </sheetViews>
  <sheetFormatPr defaultColWidth="9.00390625" defaultRowHeight="13.5"/>
  <cols>
    <col min="1" max="2" width="1.625" style="299" customWidth="1"/>
    <col min="3" max="4" width="3.625" style="299" customWidth="1"/>
    <col min="5" max="5" width="21.25390625" style="299" customWidth="1"/>
    <col min="6" max="16" width="13.125" style="299" customWidth="1"/>
    <col min="17" max="16384" width="9.00390625" style="300" customWidth="1"/>
  </cols>
  <sheetData>
    <row r="1" spans="1:9" ht="13.5">
      <c r="A1" s="299" t="s">
        <v>396</v>
      </c>
      <c r="I1" s="301" t="s">
        <v>821</v>
      </c>
    </row>
    <row r="2" spans="9:15" ht="13.5">
      <c r="I2" s="303" t="s">
        <v>643</v>
      </c>
      <c r="N2" s="371" t="s">
        <v>311</v>
      </c>
      <c r="O2" s="371" t="s">
        <v>793</v>
      </c>
    </row>
    <row r="3" spans="2:15" ht="13.5">
      <c r="B3" s="299" t="s">
        <v>800</v>
      </c>
      <c r="M3" s="32"/>
      <c r="N3" s="372" t="s">
        <v>313</v>
      </c>
      <c r="O3" s="372" t="s">
        <v>314</v>
      </c>
    </row>
    <row r="4" spans="2:9" ht="13.5">
      <c r="B4" s="299" t="s">
        <v>682</v>
      </c>
      <c r="I4" s="302"/>
    </row>
    <row r="5" ht="14.25" thickBot="1">
      <c r="C5" s="299" t="s">
        <v>395</v>
      </c>
    </row>
    <row r="6" spans="3:16" ht="17.25" customHeight="1">
      <c r="C6" s="304" t="s">
        <v>823</v>
      </c>
      <c r="D6" s="305"/>
      <c r="E6" s="305"/>
      <c r="F6" s="306" t="s">
        <v>824</v>
      </c>
      <c r="G6" s="307"/>
      <c r="H6" s="308"/>
      <c r="I6" s="309" t="s">
        <v>825</v>
      </c>
      <c r="J6" s="307"/>
      <c r="K6" s="307"/>
      <c r="L6" s="307"/>
      <c r="M6" s="307"/>
      <c r="N6" s="307"/>
      <c r="O6" s="308"/>
      <c r="P6" s="310" t="s">
        <v>1213</v>
      </c>
    </row>
    <row r="7" spans="3:16" ht="17.25" customHeight="1">
      <c r="C7" s="311"/>
      <c r="D7" s="312"/>
      <c r="E7" s="312"/>
      <c r="F7" s="313" t="s">
        <v>392</v>
      </c>
      <c r="G7" s="314" t="s">
        <v>393</v>
      </c>
      <c r="H7" s="315" t="s">
        <v>990</v>
      </c>
      <c r="I7" s="316" t="s">
        <v>827</v>
      </c>
      <c r="J7" s="314" t="s">
        <v>706</v>
      </c>
      <c r="K7" s="313" t="s">
        <v>707</v>
      </c>
      <c r="L7" s="313" t="s">
        <v>262</v>
      </c>
      <c r="M7" s="313" t="s">
        <v>263</v>
      </c>
      <c r="N7" s="314" t="s">
        <v>264</v>
      </c>
      <c r="O7" s="315" t="s">
        <v>705</v>
      </c>
      <c r="P7" s="317"/>
    </row>
    <row r="8" spans="3:16" ht="17.25" customHeight="1">
      <c r="C8" s="373" t="s">
        <v>796</v>
      </c>
      <c r="D8" s="367"/>
      <c r="E8" s="367"/>
      <c r="F8" s="367"/>
      <c r="G8" s="367"/>
      <c r="H8" s="367"/>
      <c r="I8" s="367"/>
      <c r="J8" s="367"/>
      <c r="K8" s="367"/>
      <c r="L8" s="367"/>
      <c r="M8" s="367"/>
      <c r="N8" s="367"/>
      <c r="O8" s="367"/>
      <c r="P8" s="368"/>
    </row>
    <row r="9" spans="3:16" ht="17.25" customHeight="1">
      <c r="C9" s="318" t="s">
        <v>828</v>
      </c>
      <c r="D9" s="319"/>
      <c r="E9" s="319"/>
      <c r="F9" s="447">
        <f aca="true" t="shared" si="0" ref="F9:P9">F10+F16+F19+F23+F27+F28</f>
        <v>0</v>
      </c>
      <c r="G9" s="448">
        <f t="shared" si="0"/>
        <v>0</v>
      </c>
      <c r="H9" s="449">
        <f t="shared" si="0"/>
        <v>0</v>
      </c>
      <c r="I9" s="450">
        <f t="shared" si="0"/>
        <v>0</v>
      </c>
      <c r="J9" s="448">
        <f t="shared" si="0"/>
        <v>0</v>
      </c>
      <c r="K9" s="447">
        <f t="shared" si="0"/>
        <v>0</v>
      </c>
      <c r="L9" s="447">
        <f t="shared" si="0"/>
        <v>0</v>
      </c>
      <c r="M9" s="447">
        <f t="shared" si="0"/>
        <v>0</v>
      </c>
      <c r="N9" s="448">
        <f t="shared" si="0"/>
        <v>0</v>
      </c>
      <c r="O9" s="447">
        <f t="shared" si="0"/>
        <v>0</v>
      </c>
      <c r="P9" s="451">
        <f t="shared" si="0"/>
        <v>0</v>
      </c>
    </row>
    <row r="10" spans="3:16" ht="17.25" customHeight="1">
      <c r="C10" s="320"/>
      <c r="D10" s="321" t="s">
        <v>829</v>
      </c>
      <c r="E10" s="322"/>
      <c r="F10" s="452">
        <f aca="true" t="shared" si="1" ref="F10:P10">SUM(F11:F15)</f>
        <v>0</v>
      </c>
      <c r="G10" s="453">
        <f t="shared" si="1"/>
        <v>0</v>
      </c>
      <c r="H10" s="454">
        <f t="shared" si="1"/>
        <v>0</v>
      </c>
      <c r="I10" s="455">
        <f t="shared" si="1"/>
        <v>0</v>
      </c>
      <c r="J10" s="453">
        <f t="shared" si="1"/>
        <v>0</v>
      </c>
      <c r="K10" s="452">
        <f t="shared" si="1"/>
        <v>0</v>
      </c>
      <c r="L10" s="452">
        <f t="shared" si="1"/>
        <v>0</v>
      </c>
      <c r="M10" s="452">
        <f t="shared" si="1"/>
        <v>0</v>
      </c>
      <c r="N10" s="453">
        <f t="shared" si="1"/>
        <v>0</v>
      </c>
      <c r="O10" s="452">
        <f t="shared" si="1"/>
        <v>0</v>
      </c>
      <c r="P10" s="456">
        <f t="shared" si="1"/>
        <v>0</v>
      </c>
    </row>
    <row r="11" spans="3:16" ht="17.25" customHeight="1">
      <c r="C11" s="320"/>
      <c r="D11" s="323"/>
      <c r="E11" s="324" t="s">
        <v>830</v>
      </c>
      <c r="F11" s="325">
        <v>0</v>
      </c>
      <c r="G11" s="325">
        <v>0</v>
      </c>
      <c r="H11" s="454">
        <f>SUM(F11:G11)</f>
        <v>0</v>
      </c>
      <c r="I11" s="326">
        <v>0</v>
      </c>
      <c r="J11" s="327">
        <v>0</v>
      </c>
      <c r="K11" s="325">
        <v>0</v>
      </c>
      <c r="L11" s="325">
        <v>0</v>
      </c>
      <c r="M11" s="325">
        <v>0</v>
      </c>
      <c r="N11" s="327">
        <v>0</v>
      </c>
      <c r="O11" s="452">
        <f>SUM(I11:N11)</f>
        <v>0</v>
      </c>
      <c r="P11" s="456">
        <f>H11+O11</f>
        <v>0</v>
      </c>
    </row>
    <row r="12" spans="3:16" ht="17.25" customHeight="1">
      <c r="C12" s="320"/>
      <c r="D12" s="323"/>
      <c r="E12" s="324" t="s">
        <v>831</v>
      </c>
      <c r="F12" s="325">
        <v>0</v>
      </c>
      <c r="G12" s="325">
        <v>0</v>
      </c>
      <c r="H12" s="454">
        <f>SUM(F12:G12)</f>
        <v>0</v>
      </c>
      <c r="I12" s="326">
        <v>0</v>
      </c>
      <c r="J12" s="327">
        <v>0</v>
      </c>
      <c r="K12" s="325">
        <v>0</v>
      </c>
      <c r="L12" s="325">
        <v>0</v>
      </c>
      <c r="M12" s="325">
        <v>0</v>
      </c>
      <c r="N12" s="327">
        <v>0</v>
      </c>
      <c r="O12" s="452">
        <f>SUM(I12:N12)</f>
        <v>0</v>
      </c>
      <c r="P12" s="456">
        <f>H12+O12</f>
        <v>0</v>
      </c>
    </row>
    <row r="13" spans="3:16" ht="17.25" customHeight="1">
      <c r="C13" s="320"/>
      <c r="D13" s="323"/>
      <c r="E13" s="324" t="s">
        <v>832</v>
      </c>
      <c r="F13" s="325">
        <v>0</v>
      </c>
      <c r="G13" s="325">
        <v>0</v>
      </c>
      <c r="H13" s="454">
        <f>SUM(F13:G13)</f>
        <v>0</v>
      </c>
      <c r="I13" s="326">
        <v>0</v>
      </c>
      <c r="J13" s="327">
        <v>0</v>
      </c>
      <c r="K13" s="325">
        <v>0</v>
      </c>
      <c r="L13" s="325">
        <v>0</v>
      </c>
      <c r="M13" s="325">
        <v>0</v>
      </c>
      <c r="N13" s="327">
        <v>0</v>
      </c>
      <c r="O13" s="452">
        <f>SUM(I13:N13)</f>
        <v>0</v>
      </c>
      <c r="P13" s="456">
        <f>H13+O13</f>
        <v>0</v>
      </c>
    </row>
    <row r="14" spans="3:16" ht="17.25" customHeight="1">
      <c r="C14" s="320"/>
      <c r="D14" s="323"/>
      <c r="E14" s="324" t="s">
        <v>833</v>
      </c>
      <c r="F14" s="325">
        <v>0</v>
      </c>
      <c r="G14" s="325">
        <v>0</v>
      </c>
      <c r="H14" s="454">
        <f>SUM(F14:G14)</f>
        <v>0</v>
      </c>
      <c r="I14" s="326">
        <v>0</v>
      </c>
      <c r="J14" s="327">
        <v>0</v>
      </c>
      <c r="K14" s="325">
        <v>0</v>
      </c>
      <c r="L14" s="325">
        <v>0</v>
      </c>
      <c r="M14" s="325">
        <v>0</v>
      </c>
      <c r="N14" s="327">
        <v>0</v>
      </c>
      <c r="O14" s="452">
        <f>SUM(I14:N14)</f>
        <v>0</v>
      </c>
      <c r="P14" s="456">
        <f>H14+O14</f>
        <v>0</v>
      </c>
    </row>
    <row r="15" spans="3:16" ht="17.25" customHeight="1">
      <c r="C15" s="320"/>
      <c r="D15" s="323"/>
      <c r="E15" s="324" t="s">
        <v>834</v>
      </c>
      <c r="F15" s="325">
        <v>0</v>
      </c>
      <c r="G15" s="325">
        <v>0</v>
      </c>
      <c r="H15" s="454">
        <f>SUM(F15:G15)</f>
        <v>0</v>
      </c>
      <c r="I15" s="326">
        <v>0</v>
      </c>
      <c r="J15" s="327">
        <v>0</v>
      </c>
      <c r="K15" s="325">
        <v>0</v>
      </c>
      <c r="L15" s="325">
        <v>0</v>
      </c>
      <c r="M15" s="325">
        <v>0</v>
      </c>
      <c r="N15" s="327">
        <v>0</v>
      </c>
      <c r="O15" s="452">
        <f>SUM(I15:N15)</f>
        <v>0</v>
      </c>
      <c r="P15" s="456">
        <f>H15+O15</f>
        <v>0</v>
      </c>
    </row>
    <row r="16" spans="3:16" ht="17.25" customHeight="1">
      <c r="C16" s="320"/>
      <c r="D16" s="321" t="s">
        <v>835</v>
      </c>
      <c r="E16" s="328"/>
      <c r="F16" s="452">
        <f aca="true" t="shared" si="2" ref="F16:P16">SUM(F17:F18)</f>
        <v>0</v>
      </c>
      <c r="G16" s="453">
        <f t="shared" si="2"/>
        <v>0</v>
      </c>
      <c r="H16" s="454">
        <f t="shared" si="2"/>
        <v>0</v>
      </c>
      <c r="I16" s="455">
        <f t="shared" si="2"/>
        <v>0</v>
      </c>
      <c r="J16" s="453">
        <f t="shared" si="2"/>
        <v>0</v>
      </c>
      <c r="K16" s="452">
        <f t="shared" si="2"/>
        <v>0</v>
      </c>
      <c r="L16" s="452">
        <f t="shared" si="2"/>
        <v>0</v>
      </c>
      <c r="M16" s="452">
        <f t="shared" si="2"/>
        <v>0</v>
      </c>
      <c r="N16" s="453">
        <f t="shared" si="2"/>
        <v>0</v>
      </c>
      <c r="O16" s="452">
        <f t="shared" si="2"/>
        <v>0</v>
      </c>
      <c r="P16" s="456">
        <f t="shared" si="2"/>
        <v>0</v>
      </c>
    </row>
    <row r="17" spans="3:16" ht="17.25" customHeight="1">
      <c r="C17" s="320"/>
      <c r="D17" s="323"/>
      <c r="E17" s="329" t="s">
        <v>836</v>
      </c>
      <c r="F17" s="325">
        <v>0</v>
      </c>
      <c r="G17" s="325">
        <v>0</v>
      </c>
      <c r="H17" s="454">
        <f>SUM(F17:G17)</f>
        <v>0</v>
      </c>
      <c r="I17" s="326">
        <v>0</v>
      </c>
      <c r="J17" s="327">
        <v>0</v>
      </c>
      <c r="K17" s="325">
        <v>0</v>
      </c>
      <c r="L17" s="325">
        <v>0</v>
      </c>
      <c r="M17" s="325">
        <v>0</v>
      </c>
      <c r="N17" s="327">
        <v>0</v>
      </c>
      <c r="O17" s="452">
        <f>SUM(I17:N17)</f>
        <v>0</v>
      </c>
      <c r="P17" s="456">
        <f>H17+O17</f>
        <v>0</v>
      </c>
    </row>
    <row r="18" spans="3:16" ht="17.25" customHeight="1">
      <c r="C18" s="320"/>
      <c r="D18" s="323"/>
      <c r="E18" s="329" t="s">
        <v>837</v>
      </c>
      <c r="F18" s="325">
        <v>0</v>
      </c>
      <c r="G18" s="325">
        <v>0</v>
      </c>
      <c r="H18" s="454">
        <f>SUM(F18:G18)</f>
        <v>0</v>
      </c>
      <c r="I18" s="326">
        <v>0</v>
      </c>
      <c r="J18" s="327">
        <v>0</v>
      </c>
      <c r="K18" s="325">
        <v>0</v>
      </c>
      <c r="L18" s="325">
        <v>0</v>
      </c>
      <c r="M18" s="325">
        <v>0</v>
      </c>
      <c r="N18" s="327">
        <v>0</v>
      </c>
      <c r="O18" s="452">
        <f>SUM(I18:N18)</f>
        <v>0</v>
      </c>
      <c r="P18" s="456">
        <f>H18+O18</f>
        <v>0</v>
      </c>
    </row>
    <row r="19" spans="3:16" ht="17.25" customHeight="1">
      <c r="C19" s="320"/>
      <c r="D19" s="321" t="s">
        <v>820</v>
      </c>
      <c r="E19" s="322"/>
      <c r="F19" s="452">
        <f aca="true" t="shared" si="3" ref="F19:P19">SUM(F20:F22)</f>
        <v>0</v>
      </c>
      <c r="G19" s="453">
        <f t="shared" si="3"/>
        <v>0</v>
      </c>
      <c r="H19" s="454">
        <f t="shared" si="3"/>
        <v>0</v>
      </c>
      <c r="I19" s="455">
        <f t="shared" si="3"/>
        <v>0</v>
      </c>
      <c r="J19" s="453">
        <f t="shared" si="3"/>
        <v>0</v>
      </c>
      <c r="K19" s="452">
        <f t="shared" si="3"/>
        <v>0</v>
      </c>
      <c r="L19" s="452">
        <f t="shared" si="3"/>
        <v>0</v>
      </c>
      <c r="M19" s="452">
        <f t="shared" si="3"/>
        <v>0</v>
      </c>
      <c r="N19" s="453">
        <f t="shared" si="3"/>
        <v>0</v>
      </c>
      <c r="O19" s="452">
        <f t="shared" si="3"/>
        <v>0</v>
      </c>
      <c r="P19" s="456">
        <f t="shared" si="3"/>
        <v>0</v>
      </c>
    </row>
    <row r="20" spans="3:16" ht="17.25" customHeight="1">
      <c r="C20" s="320"/>
      <c r="D20" s="323"/>
      <c r="E20" s="324" t="s">
        <v>838</v>
      </c>
      <c r="F20" s="325">
        <v>0</v>
      </c>
      <c r="G20" s="325">
        <v>0</v>
      </c>
      <c r="H20" s="454">
        <f>SUM(F20:G20)</f>
        <v>0</v>
      </c>
      <c r="I20" s="326">
        <v>0</v>
      </c>
      <c r="J20" s="327">
        <v>0</v>
      </c>
      <c r="K20" s="325">
        <v>0</v>
      </c>
      <c r="L20" s="325">
        <v>0</v>
      </c>
      <c r="M20" s="325">
        <v>0</v>
      </c>
      <c r="N20" s="327">
        <v>0</v>
      </c>
      <c r="O20" s="452">
        <f>SUM(I20:N20)</f>
        <v>0</v>
      </c>
      <c r="P20" s="456">
        <f>H20+O20</f>
        <v>0</v>
      </c>
    </row>
    <row r="21" spans="3:16" ht="24.75" customHeight="1">
      <c r="C21" s="320"/>
      <c r="D21" s="323"/>
      <c r="E21" s="330" t="s">
        <v>839</v>
      </c>
      <c r="F21" s="325">
        <v>0</v>
      </c>
      <c r="G21" s="325">
        <v>0</v>
      </c>
      <c r="H21" s="454">
        <f>SUM(F21:G21)</f>
        <v>0</v>
      </c>
      <c r="I21" s="326">
        <v>0</v>
      </c>
      <c r="J21" s="327">
        <v>0</v>
      </c>
      <c r="K21" s="325">
        <v>0</v>
      </c>
      <c r="L21" s="325">
        <v>0</v>
      </c>
      <c r="M21" s="325">
        <v>0</v>
      </c>
      <c r="N21" s="327">
        <v>0</v>
      </c>
      <c r="O21" s="452">
        <f>SUM(I21:N21)</f>
        <v>0</v>
      </c>
      <c r="P21" s="456">
        <f>H21+O21</f>
        <v>0</v>
      </c>
    </row>
    <row r="22" spans="3:16" ht="24.75" customHeight="1">
      <c r="C22" s="320"/>
      <c r="D22" s="329"/>
      <c r="E22" s="330" t="s">
        <v>840</v>
      </c>
      <c r="F22" s="325">
        <v>0</v>
      </c>
      <c r="G22" s="325">
        <v>0</v>
      </c>
      <c r="H22" s="454">
        <f>SUM(F22:G22)</f>
        <v>0</v>
      </c>
      <c r="I22" s="326">
        <v>0</v>
      </c>
      <c r="J22" s="327">
        <v>0</v>
      </c>
      <c r="K22" s="325">
        <v>0</v>
      </c>
      <c r="L22" s="325">
        <v>0</v>
      </c>
      <c r="M22" s="325">
        <v>0</v>
      </c>
      <c r="N22" s="327">
        <v>0</v>
      </c>
      <c r="O22" s="452">
        <f>SUM(I22:N22)</f>
        <v>0</v>
      </c>
      <c r="P22" s="456">
        <f>H22+O22</f>
        <v>0</v>
      </c>
    </row>
    <row r="23" spans="3:16" ht="17.25" customHeight="1">
      <c r="C23" s="320"/>
      <c r="D23" s="321" t="s">
        <v>66</v>
      </c>
      <c r="E23" s="322"/>
      <c r="F23" s="452">
        <f aca="true" t="shared" si="4" ref="F23:P23">SUM(F24:F26)</f>
        <v>0</v>
      </c>
      <c r="G23" s="453">
        <f t="shared" si="4"/>
        <v>0</v>
      </c>
      <c r="H23" s="454">
        <f t="shared" si="4"/>
        <v>0</v>
      </c>
      <c r="I23" s="455">
        <f t="shared" si="4"/>
        <v>0</v>
      </c>
      <c r="J23" s="453">
        <f t="shared" si="4"/>
        <v>0</v>
      </c>
      <c r="K23" s="452">
        <f t="shared" si="4"/>
        <v>0</v>
      </c>
      <c r="L23" s="452">
        <f t="shared" si="4"/>
        <v>0</v>
      </c>
      <c r="M23" s="452">
        <f t="shared" si="4"/>
        <v>0</v>
      </c>
      <c r="N23" s="453">
        <f t="shared" si="4"/>
        <v>0</v>
      </c>
      <c r="O23" s="452">
        <f t="shared" si="4"/>
        <v>0</v>
      </c>
      <c r="P23" s="456">
        <f t="shared" si="4"/>
        <v>0</v>
      </c>
    </row>
    <row r="24" spans="3:16" ht="17.25" customHeight="1">
      <c r="C24" s="320"/>
      <c r="D24" s="323"/>
      <c r="E24" s="331" t="s">
        <v>1344</v>
      </c>
      <c r="F24" s="325">
        <v>0</v>
      </c>
      <c r="G24" s="325">
        <v>0</v>
      </c>
      <c r="H24" s="454">
        <f>SUM(F24:G24)</f>
        <v>0</v>
      </c>
      <c r="I24" s="326">
        <v>0</v>
      </c>
      <c r="J24" s="327">
        <v>0</v>
      </c>
      <c r="K24" s="325">
        <v>0</v>
      </c>
      <c r="L24" s="325">
        <v>0</v>
      </c>
      <c r="M24" s="325">
        <v>0</v>
      </c>
      <c r="N24" s="327">
        <v>0</v>
      </c>
      <c r="O24" s="452">
        <f>SUM(I24:N24)</f>
        <v>0</v>
      </c>
      <c r="P24" s="456">
        <f>H24+O24</f>
        <v>0</v>
      </c>
    </row>
    <row r="25" spans="3:16" ht="17.25" customHeight="1">
      <c r="C25" s="320"/>
      <c r="D25" s="332"/>
      <c r="E25" s="329" t="s">
        <v>1345</v>
      </c>
      <c r="F25" s="325">
        <v>0</v>
      </c>
      <c r="G25" s="325">
        <v>0</v>
      </c>
      <c r="H25" s="454">
        <f>SUM(F25:G25)</f>
        <v>0</v>
      </c>
      <c r="I25" s="326">
        <v>0</v>
      </c>
      <c r="J25" s="327">
        <v>0</v>
      </c>
      <c r="K25" s="325">
        <v>0</v>
      </c>
      <c r="L25" s="325">
        <v>0</v>
      </c>
      <c r="M25" s="325">
        <v>0</v>
      </c>
      <c r="N25" s="327">
        <v>0</v>
      </c>
      <c r="O25" s="452">
        <f>SUM(I25:N25)</f>
        <v>0</v>
      </c>
      <c r="P25" s="456">
        <f>H25+O25</f>
        <v>0</v>
      </c>
    </row>
    <row r="26" spans="3:16" ht="17.25" customHeight="1">
      <c r="C26" s="320"/>
      <c r="D26" s="333"/>
      <c r="E26" s="324" t="s">
        <v>1346</v>
      </c>
      <c r="F26" s="325">
        <v>0</v>
      </c>
      <c r="G26" s="325">
        <v>0</v>
      </c>
      <c r="H26" s="454">
        <f>SUM(F26:G26)</f>
        <v>0</v>
      </c>
      <c r="I26" s="326">
        <v>0</v>
      </c>
      <c r="J26" s="327">
        <v>0</v>
      </c>
      <c r="K26" s="325">
        <v>0</v>
      </c>
      <c r="L26" s="325">
        <v>0</v>
      </c>
      <c r="M26" s="325">
        <v>0</v>
      </c>
      <c r="N26" s="327">
        <v>0</v>
      </c>
      <c r="O26" s="452">
        <f>SUM(I26:N26)</f>
        <v>0</v>
      </c>
      <c r="P26" s="456">
        <f>H26+O26</f>
        <v>0</v>
      </c>
    </row>
    <row r="27" spans="3:16" ht="17.25" customHeight="1">
      <c r="C27" s="320"/>
      <c r="D27" s="323" t="s">
        <v>297</v>
      </c>
      <c r="E27" s="334"/>
      <c r="F27" s="325">
        <v>0</v>
      </c>
      <c r="G27" s="325">
        <v>0</v>
      </c>
      <c r="H27" s="454">
        <f>SUM(F27:G27)</f>
        <v>0</v>
      </c>
      <c r="I27" s="326">
        <v>0</v>
      </c>
      <c r="J27" s="327">
        <v>0</v>
      </c>
      <c r="K27" s="325">
        <v>0</v>
      </c>
      <c r="L27" s="325">
        <v>0</v>
      </c>
      <c r="M27" s="325">
        <v>0</v>
      </c>
      <c r="N27" s="327">
        <v>0</v>
      </c>
      <c r="O27" s="452">
        <f>SUM(I27:N27)</f>
        <v>0</v>
      </c>
      <c r="P27" s="456">
        <f>H27+O27</f>
        <v>0</v>
      </c>
    </row>
    <row r="28" spans="3:16" ht="17.25" customHeight="1">
      <c r="C28" s="335"/>
      <c r="D28" s="336" t="s">
        <v>310</v>
      </c>
      <c r="E28" s="337"/>
      <c r="F28" s="338">
        <v>0</v>
      </c>
      <c r="G28" s="338">
        <v>0</v>
      </c>
      <c r="H28" s="462">
        <f>SUM(F28:G28)</f>
        <v>0</v>
      </c>
      <c r="I28" s="339">
        <v>0</v>
      </c>
      <c r="J28" s="340">
        <v>0</v>
      </c>
      <c r="K28" s="338">
        <v>0</v>
      </c>
      <c r="L28" s="338">
        <v>0</v>
      </c>
      <c r="M28" s="338">
        <v>0</v>
      </c>
      <c r="N28" s="340">
        <v>0</v>
      </c>
      <c r="O28" s="462">
        <f>SUM(I28:N28)</f>
        <v>0</v>
      </c>
      <c r="P28" s="466">
        <f>H28+O28</f>
        <v>0</v>
      </c>
    </row>
    <row r="29" spans="3:16" ht="17.25" customHeight="1">
      <c r="C29" s="318" t="s">
        <v>299</v>
      </c>
      <c r="D29" s="341"/>
      <c r="E29" s="342"/>
      <c r="F29" s="447">
        <f aca="true" t="shared" si="5" ref="F29:P29">SUM(F30:F35)</f>
        <v>0</v>
      </c>
      <c r="G29" s="448">
        <f t="shared" si="5"/>
        <v>0</v>
      </c>
      <c r="H29" s="449">
        <f t="shared" si="5"/>
        <v>0</v>
      </c>
      <c r="I29" s="450">
        <f t="shared" si="5"/>
        <v>0</v>
      </c>
      <c r="J29" s="448">
        <f t="shared" si="5"/>
        <v>0</v>
      </c>
      <c r="K29" s="447">
        <f t="shared" si="5"/>
        <v>0</v>
      </c>
      <c r="L29" s="447">
        <f t="shared" si="5"/>
        <v>0</v>
      </c>
      <c r="M29" s="447">
        <f t="shared" si="5"/>
        <v>0</v>
      </c>
      <c r="N29" s="448">
        <f t="shared" si="5"/>
        <v>0</v>
      </c>
      <c r="O29" s="447">
        <f t="shared" si="5"/>
        <v>0</v>
      </c>
      <c r="P29" s="451">
        <f t="shared" si="5"/>
        <v>0</v>
      </c>
    </row>
    <row r="30" spans="3:16" ht="17.25" customHeight="1">
      <c r="C30" s="320"/>
      <c r="D30" s="324" t="s">
        <v>300</v>
      </c>
      <c r="E30" s="328"/>
      <c r="F30" s="343"/>
      <c r="G30" s="344"/>
      <c r="H30" s="463"/>
      <c r="I30" s="345"/>
      <c r="J30" s="327">
        <v>0</v>
      </c>
      <c r="K30" s="325">
        <v>0</v>
      </c>
      <c r="L30" s="325">
        <v>0</v>
      </c>
      <c r="M30" s="325">
        <v>0</v>
      </c>
      <c r="N30" s="327">
        <v>0</v>
      </c>
      <c r="O30" s="452">
        <f aca="true" t="shared" si="6" ref="O30:O35">SUM(I30:N30)</f>
        <v>0</v>
      </c>
      <c r="P30" s="456">
        <f aca="true" t="shared" si="7" ref="P30:P35">H30+O30</f>
        <v>0</v>
      </c>
    </row>
    <row r="31" spans="3:16" ht="17.25" customHeight="1">
      <c r="C31" s="320"/>
      <c r="D31" s="324" t="s">
        <v>301</v>
      </c>
      <c r="E31" s="328"/>
      <c r="F31" s="325">
        <v>0</v>
      </c>
      <c r="G31" s="325">
        <v>0</v>
      </c>
      <c r="H31" s="454">
        <f>SUM(F31:G31)</f>
        <v>0</v>
      </c>
      <c r="I31" s="326">
        <v>0</v>
      </c>
      <c r="J31" s="327">
        <v>0</v>
      </c>
      <c r="K31" s="325">
        <v>0</v>
      </c>
      <c r="L31" s="325">
        <v>0</v>
      </c>
      <c r="M31" s="325">
        <v>0</v>
      </c>
      <c r="N31" s="327">
        <v>0</v>
      </c>
      <c r="O31" s="452">
        <f t="shared" si="6"/>
        <v>0</v>
      </c>
      <c r="P31" s="456">
        <f t="shared" si="7"/>
        <v>0</v>
      </c>
    </row>
    <row r="32" spans="3:16" ht="17.25" customHeight="1">
      <c r="C32" s="320"/>
      <c r="D32" s="324" t="s">
        <v>302</v>
      </c>
      <c r="E32" s="328"/>
      <c r="F32" s="325">
        <v>0</v>
      </c>
      <c r="G32" s="325">
        <v>0</v>
      </c>
      <c r="H32" s="454">
        <f>SUM(F32:G32)</f>
        <v>0</v>
      </c>
      <c r="I32" s="326">
        <v>0</v>
      </c>
      <c r="J32" s="327">
        <v>0</v>
      </c>
      <c r="K32" s="325">
        <v>0</v>
      </c>
      <c r="L32" s="325">
        <v>0</v>
      </c>
      <c r="M32" s="325">
        <v>0</v>
      </c>
      <c r="N32" s="327">
        <v>0</v>
      </c>
      <c r="O32" s="452">
        <f t="shared" si="6"/>
        <v>0</v>
      </c>
      <c r="P32" s="456">
        <f t="shared" si="7"/>
        <v>0</v>
      </c>
    </row>
    <row r="33" spans="3:16" ht="17.25" customHeight="1">
      <c r="C33" s="320"/>
      <c r="D33" s="324" t="s">
        <v>303</v>
      </c>
      <c r="E33" s="328"/>
      <c r="F33" s="346"/>
      <c r="G33" s="347">
        <v>0</v>
      </c>
      <c r="H33" s="454">
        <f>SUM(F33:G33)</f>
        <v>0</v>
      </c>
      <c r="I33" s="345"/>
      <c r="J33" s="327">
        <v>0</v>
      </c>
      <c r="K33" s="325">
        <v>0</v>
      </c>
      <c r="L33" s="325">
        <v>0</v>
      </c>
      <c r="M33" s="325">
        <v>0</v>
      </c>
      <c r="N33" s="327">
        <v>0</v>
      </c>
      <c r="O33" s="452">
        <f t="shared" si="6"/>
        <v>0</v>
      </c>
      <c r="P33" s="456">
        <f t="shared" si="7"/>
        <v>0</v>
      </c>
    </row>
    <row r="34" spans="3:16" ht="17.25" customHeight="1">
      <c r="C34" s="320"/>
      <c r="D34" s="324" t="s">
        <v>304</v>
      </c>
      <c r="E34" s="328"/>
      <c r="F34" s="348"/>
      <c r="G34" s="346"/>
      <c r="H34" s="464"/>
      <c r="I34" s="349"/>
      <c r="J34" s="327">
        <v>0</v>
      </c>
      <c r="K34" s="325">
        <v>0</v>
      </c>
      <c r="L34" s="325">
        <v>0</v>
      </c>
      <c r="M34" s="325">
        <v>0</v>
      </c>
      <c r="N34" s="327">
        <v>0</v>
      </c>
      <c r="O34" s="452">
        <f t="shared" si="6"/>
        <v>0</v>
      </c>
      <c r="P34" s="456">
        <f t="shared" si="7"/>
        <v>0</v>
      </c>
    </row>
    <row r="35" spans="3:16" ht="24.75" customHeight="1">
      <c r="C35" s="350"/>
      <c r="D35" s="1677" t="s">
        <v>685</v>
      </c>
      <c r="E35" s="1678"/>
      <c r="F35" s="338">
        <v>0</v>
      </c>
      <c r="G35" s="338">
        <v>0</v>
      </c>
      <c r="H35" s="454">
        <f>SUM(F35:G35)</f>
        <v>0</v>
      </c>
      <c r="I35" s="351"/>
      <c r="J35" s="340">
        <v>0</v>
      </c>
      <c r="K35" s="338">
        <v>0</v>
      </c>
      <c r="L35" s="338">
        <v>0</v>
      </c>
      <c r="M35" s="338">
        <v>0</v>
      </c>
      <c r="N35" s="340">
        <v>0</v>
      </c>
      <c r="O35" s="467">
        <f t="shared" si="6"/>
        <v>0</v>
      </c>
      <c r="P35" s="466">
        <f t="shared" si="7"/>
        <v>0</v>
      </c>
    </row>
    <row r="36" spans="3:16" ht="17.25" customHeight="1">
      <c r="C36" s="320" t="s">
        <v>305</v>
      </c>
      <c r="D36" s="322"/>
      <c r="E36" s="322"/>
      <c r="F36" s="448">
        <f>SUM(F37:F39)</f>
        <v>0</v>
      </c>
      <c r="G36" s="448">
        <f>SUM(G37:G39)</f>
        <v>0</v>
      </c>
      <c r="H36" s="449">
        <f>SUM(H37:H39)</f>
        <v>0</v>
      </c>
      <c r="I36" s="457"/>
      <c r="J36" s="448">
        <f aca="true" t="shared" si="8" ref="J36:P36">SUM(J37:J39)</f>
        <v>0</v>
      </c>
      <c r="K36" s="447">
        <f t="shared" si="8"/>
        <v>0</v>
      </c>
      <c r="L36" s="447">
        <f t="shared" si="8"/>
        <v>0</v>
      </c>
      <c r="M36" s="447">
        <f t="shared" si="8"/>
        <v>0</v>
      </c>
      <c r="N36" s="448">
        <f t="shared" si="8"/>
        <v>0</v>
      </c>
      <c r="O36" s="447">
        <f t="shared" si="8"/>
        <v>0</v>
      </c>
      <c r="P36" s="451">
        <f t="shared" si="8"/>
        <v>0</v>
      </c>
    </row>
    <row r="37" spans="3:16" ht="17.25" customHeight="1">
      <c r="C37" s="320"/>
      <c r="D37" s="331" t="s">
        <v>702</v>
      </c>
      <c r="E37" s="331"/>
      <c r="F37" s="327">
        <v>0</v>
      </c>
      <c r="G37" s="327">
        <v>0</v>
      </c>
      <c r="H37" s="454">
        <f>SUM(F37:G37)</f>
        <v>0</v>
      </c>
      <c r="I37" s="352"/>
      <c r="J37" s="327">
        <v>0</v>
      </c>
      <c r="K37" s="325">
        <v>0</v>
      </c>
      <c r="L37" s="325">
        <v>0</v>
      </c>
      <c r="M37" s="325">
        <v>0</v>
      </c>
      <c r="N37" s="327">
        <v>0</v>
      </c>
      <c r="O37" s="452">
        <f>SUM(I37:N37)</f>
        <v>0</v>
      </c>
      <c r="P37" s="456">
        <f>H37+O37</f>
        <v>0</v>
      </c>
    </row>
    <row r="38" spans="3:16" ht="17.25" customHeight="1">
      <c r="C38" s="320"/>
      <c r="D38" s="331" t="s">
        <v>703</v>
      </c>
      <c r="E38" s="331"/>
      <c r="F38" s="325">
        <v>0</v>
      </c>
      <c r="G38" s="325">
        <v>0</v>
      </c>
      <c r="H38" s="454">
        <f>SUM(F38:G38)</f>
        <v>0</v>
      </c>
      <c r="I38" s="353"/>
      <c r="J38" s="327">
        <v>0</v>
      </c>
      <c r="K38" s="325">
        <v>0</v>
      </c>
      <c r="L38" s="325">
        <v>0</v>
      </c>
      <c r="M38" s="325">
        <v>0</v>
      </c>
      <c r="N38" s="327">
        <v>0</v>
      </c>
      <c r="O38" s="452">
        <f>SUM(I38:N38)</f>
        <v>0</v>
      </c>
      <c r="P38" s="456">
        <f>H38+O38</f>
        <v>0</v>
      </c>
    </row>
    <row r="39" spans="3:16" ht="17.25" customHeight="1">
      <c r="C39" s="320"/>
      <c r="D39" s="354" t="s">
        <v>704</v>
      </c>
      <c r="E39" s="354"/>
      <c r="F39" s="355">
        <v>0</v>
      </c>
      <c r="G39" s="355">
        <v>0</v>
      </c>
      <c r="H39" s="465">
        <f>SUM(F39:G39)</f>
        <v>0</v>
      </c>
      <c r="I39" s="356"/>
      <c r="J39" s="357">
        <v>0</v>
      </c>
      <c r="K39" s="358">
        <v>0</v>
      </c>
      <c r="L39" s="358">
        <v>0</v>
      </c>
      <c r="M39" s="358">
        <v>0</v>
      </c>
      <c r="N39" s="357">
        <v>0</v>
      </c>
      <c r="O39" s="468">
        <f>SUM(I39:N39)</f>
        <v>0</v>
      </c>
      <c r="P39" s="469">
        <f>H39+O39</f>
        <v>0</v>
      </c>
    </row>
    <row r="40" spans="3:16" ht="17.25" customHeight="1" thickBot="1">
      <c r="C40" s="400" t="s">
        <v>309</v>
      </c>
      <c r="D40" s="401"/>
      <c r="E40" s="401"/>
      <c r="F40" s="458">
        <f aca="true" t="shared" si="9" ref="F40:P40">F9+F29+F36</f>
        <v>0</v>
      </c>
      <c r="G40" s="459">
        <f t="shared" si="9"/>
        <v>0</v>
      </c>
      <c r="H40" s="460">
        <f t="shared" si="9"/>
        <v>0</v>
      </c>
      <c r="I40" s="461">
        <f t="shared" si="9"/>
        <v>0</v>
      </c>
      <c r="J40" s="459">
        <f t="shared" si="9"/>
        <v>0</v>
      </c>
      <c r="K40" s="458">
        <f t="shared" si="9"/>
        <v>0</v>
      </c>
      <c r="L40" s="458">
        <f t="shared" si="9"/>
        <v>0</v>
      </c>
      <c r="M40" s="458">
        <f t="shared" si="9"/>
        <v>0</v>
      </c>
      <c r="N40" s="459">
        <f t="shared" si="9"/>
        <v>0</v>
      </c>
      <c r="O40" s="458">
        <f t="shared" si="9"/>
        <v>0</v>
      </c>
      <c r="P40" s="470">
        <f t="shared" si="9"/>
        <v>0</v>
      </c>
    </row>
    <row r="41" spans="3:16" ht="17.25" customHeight="1">
      <c r="C41" s="374" t="s">
        <v>797</v>
      </c>
      <c r="D41" s="369"/>
      <c r="E41" s="369"/>
      <c r="F41" s="369"/>
      <c r="G41" s="369"/>
      <c r="H41" s="369"/>
      <c r="I41" s="369"/>
      <c r="J41" s="369"/>
      <c r="K41" s="369"/>
      <c r="L41" s="369"/>
      <c r="M41" s="369"/>
      <c r="N41" s="369"/>
      <c r="O41" s="369"/>
      <c r="P41" s="370"/>
    </row>
    <row r="42" spans="3:17" ht="17.25" customHeight="1">
      <c r="C42" s="318" t="s">
        <v>828</v>
      </c>
      <c r="D42" s="319"/>
      <c r="E42" s="319"/>
      <c r="F42" s="447">
        <f aca="true" t="shared" si="10" ref="F42:P42">F43+F49+F52+F56+F58+F59</f>
        <v>0</v>
      </c>
      <c r="G42" s="448">
        <f t="shared" si="10"/>
        <v>0</v>
      </c>
      <c r="H42" s="449">
        <f t="shared" si="10"/>
        <v>0</v>
      </c>
      <c r="I42" s="450">
        <f t="shared" si="10"/>
        <v>0</v>
      </c>
      <c r="J42" s="448">
        <f t="shared" si="10"/>
        <v>0</v>
      </c>
      <c r="K42" s="447">
        <f t="shared" si="10"/>
        <v>0</v>
      </c>
      <c r="L42" s="447">
        <f t="shared" si="10"/>
        <v>0</v>
      </c>
      <c r="M42" s="447">
        <f t="shared" si="10"/>
        <v>0</v>
      </c>
      <c r="N42" s="448">
        <f t="shared" si="10"/>
        <v>0</v>
      </c>
      <c r="O42" s="447">
        <f t="shared" si="10"/>
        <v>0</v>
      </c>
      <c r="P42" s="451">
        <f t="shared" si="10"/>
        <v>0</v>
      </c>
      <c r="Q42" s="299"/>
    </row>
    <row r="43" spans="3:17" ht="17.25" customHeight="1">
      <c r="C43" s="320"/>
      <c r="D43" s="321" t="s">
        <v>829</v>
      </c>
      <c r="E43" s="322"/>
      <c r="F43" s="452">
        <f aca="true" t="shared" si="11" ref="F43:P43">SUM(F44:F48)</f>
        <v>0</v>
      </c>
      <c r="G43" s="453">
        <f t="shared" si="11"/>
        <v>0</v>
      </c>
      <c r="H43" s="454">
        <f t="shared" si="11"/>
        <v>0</v>
      </c>
      <c r="I43" s="455">
        <f t="shared" si="11"/>
        <v>0</v>
      </c>
      <c r="J43" s="453">
        <f t="shared" si="11"/>
        <v>0</v>
      </c>
      <c r="K43" s="452">
        <f t="shared" si="11"/>
        <v>0</v>
      </c>
      <c r="L43" s="452">
        <f t="shared" si="11"/>
        <v>0</v>
      </c>
      <c r="M43" s="452">
        <f t="shared" si="11"/>
        <v>0</v>
      </c>
      <c r="N43" s="453">
        <f t="shared" si="11"/>
        <v>0</v>
      </c>
      <c r="O43" s="452">
        <f t="shared" si="11"/>
        <v>0</v>
      </c>
      <c r="P43" s="456">
        <f t="shared" si="11"/>
        <v>0</v>
      </c>
      <c r="Q43" s="299"/>
    </row>
    <row r="44" spans="3:17" ht="17.25" customHeight="1">
      <c r="C44" s="320"/>
      <c r="D44" s="323"/>
      <c r="E44" s="324" t="s">
        <v>830</v>
      </c>
      <c r="F44" s="325">
        <v>0</v>
      </c>
      <c r="G44" s="327">
        <v>0</v>
      </c>
      <c r="H44" s="454">
        <f>SUM(F44:G44)</f>
        <v>0</v>
      </c>
      <c r="I44" s="326">
        <v>0</v>
      </c>
      <c r="J44" s="327">
        <v>0</v>
      </c>
      <c r="K44" s="325">
        <v>0</v>
      </c>
      <c r="L44" s="325">
        <v>0</v>
      </c>
      <c r="M44" s="325">
        <v>0</v>
      </c>
      <c r="N44" s="327">
        <v>0</v>
      </c>
      <c r="O44" s="452">
        <f>SUM(I44:N44)</f>
        <v>0</v>
      </c>
      <c r="P44" s="456">
        <f>H44+O44</f>
        <v>0</v>
      </c>
      <c r="Q44" s="299"/>
    </row>
    <row r="45" spans="3:17" ht="17.25" customHeight="1">
      <c r="C45" s="320"/>
      <c r="D45" s="323"/>
      <c r="E45" s="324" t="s">
        <v>831</v>
      </c>
      <c r="F45" s="325">
        <v>0</v>
      </c>
      <c r="G45" s="327">
        <v>0</v>
      </c>
      <c r="H45" s="454">
        <f>SUM(F45:G45)</f>
        <v>0</v>
      </c>
      <c r="I45" s="326">
        <v>0</v>
      </c>
      <c r="J45" s="327">
        <v>0</v>
      </c>
      <c r="K45" s="325">
        <v>0</v>
      </c>
      <c r="L45" s="325">
        <v>0</v>
      </c>
      <c r="M45" s="325">
        <v>0</v>
      </c>
      <c r="N45" s="327">
        <v>0</v>
      </c>
      <c r="O45" s="452">
        <f>SUM(I45:N45)</f>
        <v>0</v>
      </c>
      <c r="P45" s="456">
        <f>H45+O45</f>
        <v>0</v>
      </c>
      <c r="Q45" s="299"/>
    </row>
    <row r="46" spans="3:17" ht="17.25" customHeight="1">
      <c r="C46" s="320"/>
      <c r="D46" s="323"/>
      <c r="E46" s="324" t="s">
        <v>832</v>
      </c>
      <c r="F46" s="325">
        <v>0</v>
      </c>
      <c r="G46" s="327">
        <v>0</v>
      </c>
      <c r="H46" s="454">
        <f>SUM(F46:G46)</f>
        <v>0</v>
      </c>
      <c r="I46" s="326">
        <v>0</v>
      </c>
      <c r="J46" s="327">
        <v>0</v>
      </c>
      <c r="K46" s="325">
        <v>0</v>
      </c>
      <c r="L46" s="325">
        <v>0</v>
      </c>
      <c r="M46" s="325">
        <v>0</v>
      </c>
      <c r="N46" s="327">
        <v>0</v>
      </c>
      <c r="O46" s="452">
        <f>SUM(I46:N46)</f>
        <v>0</v>
      </c>
      <c r="P46" s="456">
        <f>H46+O46</f>
        <v>0</v>
      </c>
      <c r="Q46" s="299"/>
    </row>
    <row r="47" spans="3:17" ht="17.25" customHeight="1">
      <c r="C47" s="320"/>
      <c r="D47" s="323"/>
      <c r="E47" s="324" t="s">
        <v>833</v>
      </c>
      <c r="F47" s="325">
        <v>0</v>
      </c>
      <c r="G47" s="327">
        <v>0</v>
      </c>
      <c r="H47" s="454">
        <f>SUM(F47:G47)</f>
        <v>0</v>
      </c>
      <c r="I47" s="326">
        <v>0</v>
      </c>
      <c r="J47" s="327">
        <v>0</v>
      </c>
      <c r="K47" s="325">
        <v>0</v>
      </c>
      <c r="L47" s="325">
        <v>0</v>
      </c>
      <c r="M47" s="325">
        <v>0</v>
      </c>
      <c r="N47" s="327">
        <v>0</v>
      </c>
      <c r="O47" s="452">
        <f>SUM(I47:N47)</f>
        <v>0</v>
      </c>
      <c r="P47" s="456">
        <f>H47+O47</f>
        <v>0</v>
      </c>
      <c r="Q47" s="299"/>
    </row>
    <row r="48" spans="3:17" ht="17.25" customHeight="1">
      <c r="C48" s="320"/>
      <c r="D48" s="323"/>
      <c r="E48" s="324" t="s">
        <v>834</v>
      </c>
      <c r="F48" s="325">
        <v>0</v>
      </c>
      <c r="G48" s="327">
        <v>0</v>
      </c>
      <c r="H48" s="454">
        <f>SUM(F48:G48)</f>
        <v>0</v>
      </c>
      <c r="I48" s="326">
        <v>0</v>
      </c>
      <c r="J48" s="327">
        <v>0</v>
      </c>
      <c r="K48" s="325">
        <v>0</v>
      </c>
      <c r="L48" s="325">
        <v>0</v>
      </c>
      <c r="M48" s="325">
        <v>0</v>
      </c>
      <c r="N48" s="327">
        <v>0</v>
      </c>
      <c r="O48" s="452">
        <f>SUM(I48:N48)</f>
        <v>0</v>
      </c>
      <c r="P48" s="456">
        <f>H48+O48</f>
        <v>0</v>
      </c>
      <c r="Q48" s="299"/>
    </row>
    <row r="49" spans="3:17" ht="17.25" customHeight="1">
      <c r="C49" s="320"/>
      <c r="D49" s="321" t="s">
        <v>835</v>
      </c>
      <c r="E49" s="328"/>
      <c r="F49" s="452">
        <f aca="true" t="shared" si="12" ref="F49:P49">SUM(F50:F51)</f>
        <v>0</v>
      </c>
      <c r="G49" s="453">
        <f t="shared" si="12"/>
        <v>0</v>
      </c>
      <c r="H49" s="454">
        <f t="shared" si="12"/>
        <v>0</v>
      </c>
      <c r="I49" s="455">
        <f t="shared" si="12"/>
        <v>0</v>
      </c>
      <c r="J49" s="453">
        <f t="shared" si="12"/>
        <v>0</v>
      </c>
      <c r="K49" s="452">
        <f t="shared" si="12"/>
        <v>0</v>
      </c>
      <c r="L49" s="452">
        <f t="shared" si="12"/>
        <v>0</v>
      </c>
      <c r="M49" s="452">
        <f t="shared" si="12"/>
        <v>0</v>
      </c>
      <c r="N49" s="453">
        <f t="shared" si="12"/>
        <v>0</v>
      </c>
      <c r="O49" s="452">
        <f t="shared" si="12"/>
        <v>0</v>
      </c>
      <c r="P49" s="456">
        <f t="shared" si="12"/>
        <v>0</v>
      </c>
      <c r="Q49" s="299"/>
    </row>
    <row r="50" spans="3:17" ht="17.25" customHeight="1">
      <c r="C50" s="320"/>
      <c r="D50" s="323"/>
      <c r="E50" s="329" t="s">
        <v>836</v>
      </c>
      <c r="F50" s="325">
        <v>0</v>
      </c>
      <c r="G50" s="327">
        <v>0</v>
      </c>
      <c r="H50" s="454">
        <f>SUM(F50:G50)</f>
        <v>0</v>
      </c>
      <c r="I50" s="326">
        <v>0</v>
      </c>
      <c r="J50" s="327">
        <v>0</v>
      </c>
      <c r="K50" s="325">
        <v>0</v>
      </c>
      <c r="L50" s="325">
        <v>0</v>
      </c>
      <c r="M50" s="325">
        <v>0</v>
      </c>
      <c r="N50" s="327">
        <v>0</v>
      </c>
      <c r="O50" s="452">
        <f>SUM(I50:N50)</f>
        <v>0</v>
      </c>
      <c r="P50" s="456">
        <f>H50+O50</f>
        <v>0</v>
      </c>
      <c r="Q50" s="299"/>
    </row>
    <row r="51" spans="3:17" ht="17.25" customHeight="1">
      <c r="C51" s="320"/>
      <c r="D51" s="323"/>
      <c r="E51" s="329" t="s">
        <v>837</v>
      </c>
      <c r="F51" s="325">
        <v>0</v>
      </c>
      <c r="G51" s="327">
        <v>0</v>
      </c>
      <c r="H51" s="454">
        <f>SUM(F51:G51)</f>
        <v>0</v>
      </c>
      <c r="I51" s="326">
        <v>0</v>
      </c>
      <c r="J51" s="327">
        <v>0</v>
      </c>
      <c r="K51" s="325">
        <v>0</v>
      </c>
      <c r="L51" s="325">
        <v>0</v>
      </c>
      <c r="M51" s="325">
        <v>0</v>
      </c>
      <c r="N51" s="327">
        <v>0</v>
      </c>
      <c r="O51" s="452">
        <f>SUM(I51:N51)</f>
        <v>0</v>
      </c>
      <c r="P51" s="456">
        <f>H51+O51</f>
        <v>0</v>
      </c>
      <c r="Q51" s="299"/>
    </row>
    <row r="52" spans="3:17" ht="17.25" customHeight="1">
      <c r="C52" s="320"/>
      <c r="D52" s="321" t="s">
        <v>820</v>
      </c>
      <c r="E52" s="322"/>
      <c r="F52" s="452">
        <f aca="true" t="shared" si="13" ref="F52:P52">SUM(F53:F55)</f>
        <v>0</v>
      </c>
      <c r="G52" s="453">
        <f t="shared" si="13"/>
        <v>0</v>
      </c>
      <c r="H52" s="454">
        <f t="shared" si="13"/>
        <v>0</v>
      </c>
      <c r="I52" s="455">
        <f t="shared" si="13"/>
        <v>0</v>
      </c>
      <c r="J52" s="453">
        <f t="shared" si="13"/>
        <v>0</v>
      </c>
      <c r="K52" s="452">
        <f t="shared" si="13"/>
        <v>0</v>
      </c>
      <c r="L52" s="452">
        <f t="shared" si="13"/>
        <v>0</v>
      </c>
      <c r="M52" s="452">
        <f t="shared" si="13"/>
        <v>0</v>
      </c>
      <c r="N52" s="453">
        <f t="shared" si="13"/>
        <v>0</v>
      </c>
      <c r="O52" s="452">
        <f t="shared" si="13"/>
        <v>0</v>
      </c>
      <c r="P52" s="456">
        <f t="shared" si="13"/>
        <v>0</v>
      </c>
      <c r="Q52" s="299"/>
    </row>
    <row r="53" spans="3:17" ht="17.25" customHeight="1">
      <c r="C53" s="320"/>
      <c r="D53" s="323"/>
      <c r="E53" s="324" t="s">
        <v>838</v>
      </c>
      <c r="F53" s="325">
        <v>0</v>
      </c>
      <c r="G53" s="327">
        <v>0</v>
      </c>
      <c r="H53" s="454">
        <f>SUM(F53:G53)</f>
        <v>0</v>
      </c>
      <c r="I53" s="326">
        <v>0</v>
      </c>
      <c r="J53" s="327">
        <v>0</v>
      </c>
      <c r="K53" s="325">
        <v>0</v>
      </c>
      <c r="L53" s="325">
        <v>0</v>
      </c>
      <c r="M53" s="325">
        <v>0</v>
      </c>
      <c r="N53" s="327">
        <v>0</v>
      </c>
      <c r="O53" s="452">
        <f>SUM(I53:N53)</f>
        <v>0</v>
      </c>
      <c r="P53" s="456">
        <f>H53+O53</f>
        <v>0</v>
      </c>
      <c r="Q53" s="299"/>
    </row>
    <row r="54" spans="3:17" ht="24.75" customHeight="1">
      <c r="C54" s="320"/>
      <c r="D54" s="323"/>
      <c r="E54" s="330" t="s">
        <v>839</v>
      </c>
      <c r="F54" s="325">
        <v>0</v>
      </c>
      <c r="G54" s="327">
        <v>0</v>
      </c>
      <c r="H54" s="454">
        <f>SUM(F54:G54)</f>
        <v>0</v>
      </c>
      <c r="I54" s="326">
        <v>0</v>
      </c>
      <c r="J54" s="327">
        <v>0</v>
      </c>
      <c r="K54" s="325">
        <v>0</v>
      </c>
      <c r="L54" s="325">
        <v>0</v>
      </c>
      <c r="M54" s="325">
        <v>0</v>
      </c>
      <c r="N54" s="327">
        <v>0</v>
      </c>
      <c r="O54" s="452">
        <f>SUM(I54:N54)</f>
        <v>0</v>
      </c>
      <c r="P54" s="456">
        <f>H54+O54</f>
        <v>0</v>
      </c>
      <c r="Q54" s="299"/>
    </row>
    <row r="55" spans="3:17" ht="24.75" customHeight="1">
      <c r="C55" s="320"/>
      <c r="D55" s="329"/>
      <c r="E55" s="330" t="s">
        <v>840</v>
      </c>
      <c r="F55" s="325">
        <v>0</v>
      </c>
      <c r="G55" s="327">
        <v>0</v>
      </c>
      <c r="H55" s="454">
        <f>SUM(F55:G55)</f>
        <v>0</v>
      </c>
      <c r="I55" s="326">
        <v>0</v>
      </c>
      <c r="J55" s="327">
        <v>0</v>
      </c>
      <c r="K55" s="325">
        <v>0</v>
      </c>
      <c r="L55" s="325">
        <v>0</v>
      </c>
      <c r="M55" s="325">
        <v>0</v>
      </c>
      <c r="N55" s="327">
        <v>0</v>
      </c>
      <c r="O55" s="452">
        <f>SUM(I55:N55)</f>
        <v>0</v>
      </c>
      <c r="P55" s="456">
        <f>H55+O55</f>
        <v>0</v>
      </c>
      <c r="Q55" s="299"/>
    </row>
    <row r="56" spans="3:17" ht="17.25" customHeight="1">
      <c r="C56" s="320"/>
      <c r="D56" s="321" t="s">
        <v>66</v>
      </c>
      <c r="E56" s="322"/>
      <c r="F56" s="452">
        <f aca="true" t="shared" si="14" ref="F56:P56">F57</f>
        <v>0</v>
      </c>
      <c r="G56" s="453">
        <f t="shared" si="14"/>
        <v>0</v>
      </c>
      <c r="H56" s="454">
        <f t="shared" si="14"/>
        <v>0</v>
      </c>
      <c r="I56" s="455">
        <f t="shared" si="14"/>
        <v>0</v>
      </c>
      <c r="J56" s="453">
        <f t="shared" si="14"/>
        <v>0</v>
      </c>
      <c r="K56" s="452">
        <f t="shared" si="14"/>
        <v>0</v>
      </c>
      <c r="L56" s="452">
        <f t="shared" si="14"/>
        <v>0</v>
      </c>
      <c r="M56" s="452">
        <f t="shared" si="14"/>
        <v>0</v>
      </c>
      <c r="N56" s="453">
        <f t="shared" si="14"/>
        <v>0</v>
      </c>
      <c r="O56" s="452">
        <f t="shared" si="14"/>
        <v>0</v>
      </c>
      <c r="P56" s="456">
        <f t="shared" si="14"/>
        <v>0</v>
      </c>
      <c r="Q56" s="299"/>
    </row>
    <row r="57" spans="3:17" ht="17.25" customHeight="1">
      <c r="C57" s="320"/>
      <c r="D57" s="323"/>
      <c r="E57" s="324" t="s">
        <v>1344</v>
      </c>
      <c r="F57" s="325">
        <v>0</v>
      </c>
      <c r="G57" s="327">
        <v>0</v>
      </c>
      <c r="H57" s="454">
        <f>SUM(F57:G57)</f>
        <v>0</v>
      </c>
      <c r="I57" s="326">
        <v>0</v>
      </c>
      <c r="J57" s="327">
        <v>0</v>
      </c>
      <c r="K57" s="325">
        <v>0</v>
      </c>
      <c r="L57" s="325">
        <v>0</v>
      </c>
      <c r="M57" s="325">
        <v>0</v>
      </c>
      <c r="N57" s="327">
        <v>0</v>
      </c>
      <c r="O57" s="452">
        <f>SUM(I57:N57)</f>
        <v>0</v>
      </c>
      <c r="P57" s="456">
        <f>H57+O57</f>
        <v>0</v>
      </c>
      <c r="Q57" s="299"/>
    </row>
    <row r="58" spans="3:17" ht="17.25" customHeight="1">
      <c r="C58" s="359"/>
      <c r="D58" s="324" t="s">
        <v>307</v>
      </c>
      <c r="E58" s="328"/>
      <c r="F58" s="360">
        <v>0</v>
      </c>
      <c r="G58" s="360">
        <v>0</v>
      </c>
      <c r="H58" s="471">
        <f>SUM(F58:G58)</f>
        <v>0</v>
      </c>
      <c r="I58" s="361">
        <v>0</v>
      </c>
      <c r="J58" s="360">
        <v>0</v>
      </c>
      <c r="K58" s="362">
        <v>0</v>
      </c>
      <c r="L58" s="362">
        <v>0</v>
      </c>
      <c r="M58" s="362">
        <v>0</v>
      </c>
      <c r="N58" s="360">
        <v>0</v>
      </c>
      <c r="O58" s="472">
        <f>SUM(I58:N58)</f>
        <v>0</v>
      </c>
      <c r="P58" s="473">
        <f>H58+O58</f>
        <v>0</v>
      </c>
      <c r="Q58" s="299"/>
    </row>
    <row r="59" spans="3:17" ht="17.25" customHeight="1">
      <c r="C59" s="335"/>
      <c r="D59" s="336" t="s">
        <v>308</v>
      </c>
      <c r="E59" s="337"/>
      <c r="F59" s="338">
        <v>0</v>
      </c>
      <c r="G59" s="340">
        <v>0</v>
      </c>
      <c r="H59" s="462">
        <f>SUM(F59:G59)</f>
        <v>0</v>
      </c>
      <c r="I59" s="339">
        <v>0</v>
      </c>
      <c r="J59" s="340">
        <v>0</v>
      </c>
      <c r="K59" s="338">
        <v>0</v>
      </c>
      <c r="L59" s="338">
        <v>0</v>
      </c>
      <c r="M59" s="338">
        <v>0</v>
      </c>
      <c r="N59" s="340">
        <v>0</v>
      </c>
      <c r="O59" s="462">
        <f>SUM(I59:N59)</f>
        <v>0</v>
      </c>
      <c r="P59" s="466">
        <f>H59+O59</f>
        <v>0</v>
      </c>
      <c r="Q59" s="299"/>
    </row>
    <row r="60" spans="3:17" ht="17.25" customHeight="1">
      <c r="C60" s="318" t="s">
        <v>299</v>
      </c>
      <c r="D60" s="341"/>
      <c r="E60" s="342"/>
      <c r="F60" s="447">
        <f aca="true" t="shared" si="15" ref="F60:P60">SUM(F61:F66)</f>
        <v>0</v>
      </c>
      <c r="G60" s="448">
        <f t="shared" si="15"/>
        <v>0</v>
      </c>
      <c r="H60" s="449">
        <f t="shared" si="15"/>
        <v>0</v>
      </c>
      <c r="I60" s="450">
        <f t="shared" si="15"/>
        <v>0</v>
      </c>
      <c r="J60" s="448">
        <f t="shared" si="15"/>
        <v>0</v>
      </c>
      <c r="K60" s="447">
        <f t="shared" si="15"/>
        <v>0</v>
      </c>
      <c r="L60" s="447">
        <f t="shared" si="15"/>
        <v>0</v>
      </c>
      <c r="M60" s="447">
        <f t="shared" si="15"/>
        <v>0</v>
      </c>
      <c r="N60" s="448">
        <f t="shared" si="15"/>
        <v>0</v>
      </c>
      <c r="O60" s="447">
        <f t="shared" si="15"/>
        <v>0</v>
      </c>
      <c r="P60" s="451">
        <f t="shared" si="15"/>
        <v>0</v>
      </c>
      <c r="Q60" s="299"/>
    </row>
    <row r="61" spans="3:17" ht="17.25" customHeight="1">
      <c r="C61" s="320"/>
      <c r="D61" s="324" t="s">
        <v>300</v>
      </c>
      <c r="E61" s="328"/>
      <c r="F61" s="343"/>
      <c r="G61" s="344"/>
      <c r="H61" s="463"/>
      <c r="I61" s="345"/>
      <c r="J61" s="327">
        <v>0</v>
      </c>
      <c r="K61" s="325">
        <v>0</v>
      </c>
      <c r="L61" s="325">
        <v>0</v>
      </c>
      <c r="M61" s="325">
        <v>0</v>
      </c>
      <c r="N61" s="327">
        <v>0</v>
      </c>
      <c r="O61" s="452">
        <f aca="true" t="shared" si="16" ref="O61:O66">SUM(I61:N61)</f>
        <v>0</v>
      </c>
      <c r="P61" s="456">
        <f aca="true" t="shared" si="17" ref="P61:P66">H61+O61</f>
        <v>0</v>
      </c>
      <c r="Q61" s="299"/>
    </row>
    <row r="62" spans="3:17" ht="17.25" customHeight="1">
      <c r="C62" s="320"/>
      <c r="D62" s="324" t="s">
        <v>301</v>
      </c>
      <c r="E62" s="328"/>
      <c r="F62" s="325">
        <v>0</v>
      </c>
      <c r="G62" s="327">
        <v>0</v>
      </c>
      <c r="H62" s="454">
        <f>SUM(F62:G62)</f>
        <v>0</v>
      </c>
      <c r="I62" s="326">
        <v>0</v>
      </c>
      <c r="J62" s="327">
        <v>0</v>
      </c>
      <c r="K62" s="325">
        <v>0</v>
      </c>
      <c r="L62" s="325">
        <v>0</v>
      </c>
      <c r="M62" s="325">
        <v>0</v>
      </c>
      <c r="N62" s="327">
        <v>0</v>
      </c>
      <c r="O62" s="452">
        <f t="shared" si="16"/>
        <v>0</v>
      </c>
      <c r="P62" s="456">
        <f t="shared" si="17"/>
        <v>0</v>
      </c>
      <c r="Q62" s="299"/>
    </row>
    <row r="63" spans="3:17" ht="17.25" customHeight="1">
      <c r="C63" s="320"/>
      <c r="D63" s="324" t="s">
        <v>302</v>
      </c>
      <c r="E63" s="328"/>
      <c r="F63" s="325">
        <v>0</v>
      </c>
      <c r="G63" s="327">
        <v>0</v>
      </c>
      <c r="H63" s="454">
        <f>SUM(F63:G63)</f>
        <v>0</v>
      </c>
      <c r="I63" s="326">
        <v>0</v>
      </c>
      <c r="J63" s="327">
        <v>0</v>
      </c>
      <c r="K63" s="325">
        <v>0</v>
      </c>
      <c r="L63" s="325">
        <v>0</v>
      </c>
      <c r="M63" s="325">
        <v>0</v>
      </c>
      <c r="N63" s="327">
        <v>0</v>
      </c>
      <c r="O63" s="452">
        <f t="shared" si="16"/>
        <v>0</v>
      </c>
      <c r="P63" s="456">
        <f t="shared" si="17"/>
        <v>0</v>
      </c>
      <c r="Q63" s="299"/>
    </row>
    <row r="64" spans="3:17" ht="17.25" customHeight="1">
      <c r="C64" s="320"/>
      <c r="D64" s="324" t="s">
        <v>303</v>
      </c>
      <c r="E64" s="328"/>
      <c r="F64" s="346"/>
      <c r="G64" s="327">
        <v>0</v>
      </c>
      <c r="H64" s="454">
        <f>SUM(F64:G64)</f>
        <v>0</v>
      </c>
      <c r="I64" s="345"/>
      <c r="J64" s="327">
        <v>0</v>
      </c>
      <c r="K64" s="325">
        <v>0</v>
      </c>
      <c r="L64" s="325">
        <v>0</v>
      </c>
      <c r="M64" s="325">
        <v>0</v>
      </c>
      <c r="N64" s="327">
        <v>0</v>
      </c>
      <c r="O64" s="452">
        <f t="shared" si="16"/>
        <v>0</v>
      </c>
      <c r="P64" s="456">
        <f t="shared" si="17"/>
        <v>0</v>
      </c>
      <c r="Q64" s="299"/>
    </row>
    <row r="65" spans="3:17" ht="17.25" customHeight="1">
      <c r="C65" s="320"/>
      <c r="D65" s="324" t="s">
        <v>304</v>
      </c>
      <c r="E65" s="328"/>
      <c r="F65" s="348"/>
      <c r="G65" s="346"/>
      <c r="H65" s="464"/>
      <c r="I65" s="349"/>
      <c r="J65" s="327">
        <v>0</v>
      </c>
      <c r="K65" s="325">
        <v>0</v>
      </c>
      <c r="L65" s="325">
        <v>0</v>
      </c>
      <c r="M65" s="325">
        <v>0</v>
      </c>
      <c r="N65" s="327">
        <v>0</v>
      </c>
      <c r="O65" s="452">
        <f t="shared" si="16"/>
        <v>0</v>
      </c>
      <c r="P65" s="456">
        <f t="shared" si="17"/>
        <v>0</v>
      </c>
      <c r="Q65" s="299"/>
    </row>
    <row r="66" spans="3:17" ht="25.5" customHeight="1">
      <c r="C66" s="350"/>
      <c r="D66" s="1677" t="s">
        <v>685</v>
      </c>
      <c r="E66" s="1678"/>
      <c r="F66" s="325">
        <v>0</v>
      </c>
      <c r="G66" s="325">
        <v>0</v>
      </c>
      <c r="H66" s="454">
        <f>SUM(F66:G66)</f>
        <v>0</v>
      </c>
      <c r="I66" s="351"/>
      <c r="J66" s="340">
        <v>0</v>
      </c>
      <c r="K66" s="338">
        <v>0</v>
      </c>
      <c r="L66" s="338">
        <v>0</v>
      </c>
      <c r="M66" s="338">
        <v>0</v>
      </c>
      <c r="N66" s="340">
        <v>0</v>
      </c>
      <c r="O66" s="467">
        <f t="shared" si="16"/>
        <v>0</v>
      </c>
      <c r="P66" s="466">
        <f t="shared" si="17"/>
        <v>0</v>
      </c>
      <c r="Q66" s="299"/>
    </row>
    <row r="67" spans="3:17" ht="17.25" customHeight="1">
      <c r="C67" s="320" t="s">
        <v>305</v>
      </c>
      <c r="D67" s="322"/>
      <c r="E67" s="322"/>
      <c r="F67" s="448">
        <f>SUM(F68:F70)</f>
        <v>0</v>
      </c>
      <c r="G67" s="448">
        <f>SUM(G68:G70)</f>
        <v>0</v>
      </c>
      <c r="H67" s="449">
        <f>SUM(H68:H70)</f>
        <v>0</v>
      </c>
      <c r="I67" s="457"/>
      <c r="J67" s="448">
        <f aca="true" t="shared" si="18" ref="J67:P67">SUM(J68:J70)</f>
        <v>0</v>
      </c>
      <c r="K67" s="447">
        <f t="shared" si="18"/>
        <v>0</v>
      </c>
      <c r="L67" s="447">
        <f t="shared" si="18"/>
        <v>0</v>
      </c>
      <c r="M67" s="447">
        <f t="shared" si="18"/>
        <v>0</v>
      </c>
      <c r="N67" s="448">
        <f t="shared" si="18"/>
        <v>0</v>
      </c>
      <c r="O67" s="447">
        <f t="shared" si="18"/>
        <v>0</v>
      </c>
      <c r="P67" s="451">
        <f t="shared" si="18"/>
        <v>0</v>
      </c>
      <c r="Q67" s="299"/>
    </row>
    <row r="68" spans="3:17" ht="17.25" customHeight="1">
      <c r="C68" s="320"/>
      <c r="D68" s="331" t="s">
        <v>702</v>
      </c>
      <c r="E68" s="331"/>
      <c r="F68" s="327">
        <v>0</v>
      </c>
      <c r="G68" s="327">
        <v>0</v>
      </c>
      <c r="H68" s="454">
        <f>SUM(F68:G68)</f>
        <v>0</v>
      </c>
      <c r="I68" s="352"/>
      <c r="J68" s="327">
        <v>0</v>
      </c>
      <c r="K68" s="325">
        <v>0</v>
      </c>
      <c r="L68" s="325">
        <v>0</v>
      </c>
      <c r="M68" s="325">
        <v>0</v>
      </c>
      <c r="N68" s="327">
        <v>0</v>
      </c>
      <c r="O68" s="452">
        <f>SUM(I68:N68)</f>
        <v>0</v>
      </c>
      <c r="P68" s="456">
        <f>H68+O68</f>
        <v>0</v>
      </c>
      <c r="Q68" s="299"/>
    </row>
    <row r="69" spans="3:17" ht="17.25" customHeight="1">
      <c r="C69" s="320"/>
      <c r="D69" s="331" t="s">
        <v>703</v>
      </c>
      <c r="E69" s="331"/>
      <c r="F69" s="325">
        <v>0</v>
      </c>
      <c r="G69" s="327">
        <v>0</v>
      </c>
      <c r="H69" s="454">
        <f>SUM(F69:G69)</f>
        <v>0</v>
      </c>
      <c r="I69" s="353"/>
      <c r="J69" s="327">
        <v>0</v>
      </c>
      <c r="K69" s="325">
        <v>0</v>
      </c>
      <c r="L69" s="325">
        <v>0</v>
      </c>
      <c r="M69" s="325">
        <v>0</v>
      </c>
      <c r="N69" s="327">
        <v>0</v>
      </c>
      <c r="O69" s="452">
        <f>SUM(I69:N69)</f>
        <v>0</v>
      </c>
      <c r="P69" s="456">
        <f>H69+O69</f>
        <v>0</v>
      </c>
      <c r="Q69" s="299"/>
    </row>
    <row r="70" spans="3:17" ht="17.25" customHeight="1">
      <c r="C70" s="320"/>
      <c r="D70" s="354" t="s">
        <v>704</v>
      </c>
      <c r="E70" s="354"/>
      <c r="F70" s="355">
        <v>0</v>
      </c>
      <c r="G70" s="363">
        <v>0</v>
      </c>
      <c r="H70" s="465">
        <f>SUM(F70:G70)</f>
        <v>0</v>
      </c>
      <c r="I70" s="356"/>
      <c r="J70" s="357">
        <v>0</v>
      </c>
      <c r="K70" s="358">
        <v>0</v>
      </c>
      <c r="L70" s="358">
        <v>0</v>
      </c>
      <c r="M70" s="358">
        <v>0</v>
      </c>
      <c r="N70" s="357">
        <v>0</v>
      </c>
      <c r="O70" s="468">
        <f>SUM(I70:N70)</f>
        <v>0</v>
      </c>
      <c r="P70" s="469">
        <f>H70+O70</f>
        <v>0</v>
      </c>
      <c r="Q70" s="299"/>
    </row>
    <row r="71" spans="3:17" ht="17.25" customHeight="1" thickBot="1">
      <c r="C71" s="400" t="s">
        <v>309</v>
      </c>
      <c r="D71" s="401"/>
      <c r="E71" s="401"/>
      <c r="F71" s="458">
        <f aca="true" t="shared" si="19" ref="F71:P71">F42+F60+F67</f>
        <v>0</v>
      </c>
      <c r="G71" s="459">
        <f t="shared" si="19"/>
        <v>0</v>
      </c>
      <c r="H71" s="460">
        <f t="shared" si="19"/>
        <v>0</v>
      </c>
      <c r="I71" s="461">
        <f t="shared" si="19"/>
        <v>0</v>
      </c>
      <c r="J71" s="459">
        <f t="shared" si="19"/>
        <v>0</v>
      </c>
      <c r="K71" s="458">
        <f t="shared" si="19"/>
        <v>0</v>
      </c>
      <c r="L71" s="458">
        <f t="shared" si="19"/>
        <v>0</v>
      </c>
      <c r="M71" s="458">
        <f t="shared" si="19"/>
        <v>0</v>
      </c>
      <c r="N71" s="459">
        <f t="shared" si="19"/>
        <v>0</v>
      </c>
      <c r="O71" s="458">
        <f t="shared" si="19"/>
        <v>0</v>
      </c>
      <c r="P71" s="470">
        <f t="shared" si="19"/>
        <v>0</v>
      </c>
      <c r="Q71" s="299"/>
    </row>
    <row r="72" spans="3:16" ht="17.25" customHeight="1">
      <c r="C72" s="374" t="s">
        <v>798</v>
      </c>
      <c r="D72" s="369"/>
      <c r="E72" s="369"/>
      <c r="F72" s="369"/>
      <c r="G72" s="369"/>
      <c r="H72" s="369"/>
      <c r="I72" s="369"/>
      <c r="J72" s="369"/>
      <c r="K72" s="369"/>
      <c r="L72" s="369"/>
      <c r="M72" s="369"/>
      <c r="N72" s="369"/>
      <c r="O72" s="369"/>
      <c r="P72" s="370"/>
    </row>
    <row r="73" spans="3:17" ht="17.25" customHeight="1">
      <c r="C73" s="318" t="s">
        <v>828</v>
      </c>
      <c r="D73" s="319"/>
      <c r="E73" s="319"/>
      <c r="F73" s="447">
        <f aca="true" t="shared" si="20" ref="F73:P73">F74+F80+F83+F87+F91+F92</f>
        <v>0</v>
      </c>
      <c r="G73" s="448">
        <f t="shared" si="20"/>
        <v>0</v>
      </c>
      <c r="H73" s="449">
        <f t="shared" si="20"/>
        <v>0</v>
      </c>
      <c r="I73" s="450">
        <f t="shared" si="20"/>
        <v>0</v>
      </c>
      <c r="J73" s="474">
        <f t="shared" si="20"/>
        <v>0</v>
      </c>
      <c r="K73" s="447">
        <f t="shared" si="20"/>
        <v>0</v>
      </c>
      <c r="L73" s="447">
        <f t="shared" si="20"/>
        <v>0</v>
      </c>
      <c r="M73" s="447">
        <f t="shared" si="20"/>
        <v>0</v>
      </c>
      <c r="N73" s="448">
        <f t="shared" si="20"/>
        <v>0</v>
      </c>
      <c r="O73" s="447">
        <f t="shared" si="20"/>
        <v>0</v>
      </c>
      <c r="P73" s="451">
        <f t="shared" si="20"/>
        <v>0</v>
      </c>
      <c r="Q73" s="299"/>
    </row>
    <row r="74" spans="3:17" ht="17.25" customHeight="1">
      <c r="C74" s="320"/>
      <c r="D74" s="321" t="s">
        <v>829</v>
      </c>
      <c r="E74" s="322"/>
      <c r="F74" s="452">
        <f aca="true" t="shared" si="21" ref="F74:P74">SUM(F75:F79)</f>
        <v>0</v>
      </c>
      <c r="G74" s="453">
        <f t="shared" si="21"/>
        <v>0</v>
      </c>
      <c r="H74" s="454">
        <f t="shared" si="21"/>
        <v>0</v>
      </c>
      <c r="I74" s="455">
        <f t="shared" si="21"/>
        <v>0</v>
      </c>
      <c r="J74" s="475">
        <f t="shared" si="21"/>
        <v>0</v>
      </c>
      <c r="K74" s="452">
        <f t="shared" si="21"/>
        <v>0</v>
      </c>
      <c r="L74" s="452">
        <f t="shared" si="21"/>
        <v>0</v>
      </c>
      <c r="M74" s="452">
        <f t="shared" si="21"/>
        <v>0</v>
      </c>
      <c r="N74" s="453">
        <f t="shared" si="21"/>
        <v>0</v>
      </c>
      <c r="O74" s="452">
        <f t="shared" si="21"/>
        <v>0</v>
      </c>
      <c r="P74" s="456">
        <f t="shared" si="21"/>
        <v>0</v>
      </c>
      <c r="Q74" s="299"/>
    </row>
    <row r="75" spans="3:17" ht="17.25" customHeight="1">
      <c r="C75" s="320"/>
      <c r="D75" s="323"/>
      <c r="E75" s="324" t="s">
        <v>830</v>
      </c>
      <c r="F75" s="325">
        <v>0</v>
      </c>
      <c r="G75" s="327">
        <v>0</v>
      </c>
      <c r="H75" s="454">
        <f>SUM(F75:G75)</f>
        <v>0</v>
      </c>
      <c r="I75" s="326">
        <v>0</v>
      </c>
      <c r="J75" s="364">
        <v>0</v>
      </c>
      <c r="K75" s="325">
        <v>0</v>
      </c>
      <c r="L75" s="325">
        <v>0</v>
      </c>
      <c r="M75" s="325">
        <v>0</v>
      </c>
      <c r="N75" s="327">
        <v>0</v>
      </c>
      <c r="O75" s="452">
        <f>SUM(I75:N75)</f>
        <v>0</v>
      </c>
      <c r="P75" s="456">
        <f>H75+O75</f>
        <v>0</v>
      </c>
      <c r="Q75" s="299"/>
    </row>
    <row r="76" spans="3:17" ht="17.25" customHeight="1">
      <c r="C76" s="320"/>
      <c r="D76" s="323"/>
      <c r="E76" s="324" t="s">
        <v>831</v>
      </c>
      <c r="F76" s="325">
        <v>0</v>
      </c>
      <c r="G76" s="327">
        <v>0</v>
      </c>
      <c r="H76" s="454">
        <f>SUM(F76:G76)</f>
        <v>0</v>
      </c>
      <c r="I76" s="326">
        <v>0</v>
      </c>
      <c r="J76" s="364">
        <v>0</v>
      </c>
      <c r="K76" s="325">
        <v>0</v>
      </c>
      <c r="L76" s="325">
        <v>0</v>
      </c>
      <c r="M76" s="325">
        <v>0</v>
      </c>
      <c r="N76" s="327">
        <v>0</v>
      </c>
      <c r="O76" s="452">
        <f>SUM(I76:N76)</f>
        <v>0</v>
      </c>
      <c r="P76" s="456">
        <f>H76+O76</f>
        <v>0</v>
      </c>
      <c r="Q76" s="299"/>
    </row>
    <row r="77" spans="3:17" ht="17.25" customHeight="1">
      <c r="C77" s="320"/>
      <c r="D77" s="323"/>
      <c r="E77" s="324" t="s">
        <v>832</v>
      </c>
      <c r="F77" s="325">
        <v>0</v>
      </c>
      <c r="G77" s="327">
        <v>0</v>
      </c>
      <c r="H77" s="454">
        <f>SUM(F77:G77)</f>
        <v>0</v>
      </c>
      <c r="I77" s="326">
        <v>0</v>
      </c>
      <c r="J77" s="364">
        <v>0</v>
      </c>
      <c r="K77" s="325">
        <v>0</v>
      </c>
      <c r="L77" s="325">
        <v>0</v>
      </c>
      <c r="M77" s="325">
        <v>0</v>
      </c>
      <c r="N77" s="327">
        <v>0</v>
      </c>
      <c r="O77" s="452">
        <f>SUM(I77:N77)</f>
        <v>0</v>
      </c>
      <c r="P77" s="456">
        <f>H77+O77</f>
        <v>0</v>
      </c>
      <c r="Q77" s="299"/>
    </row>
    <row r="78" spans="3:17" ht="17.25" customHeight="1">
      <c r="C78" s="320"/>
      <c r="D78" s="323"/>
      <c r="E78" s="324" t="s">
        <v>833</v>
      </c>
      <c r="F78" s="325">
        <v>0</v>
      </c>
      <c r="G78" s="327">
        <v>0</v>
      </c>
      <c r="H78" s="454">
        <f>SUM(F78:G78)</f>
        <v>0</v>
      </c>
      <c r="I78" s="326">
        <v>0</v>
      </c>
      <c r="J78" s="364">
        <v>0</v>
      </c>
      <c r="K78" s="325">
        <v>0</v>
      </c>
      <c r="L78" s="325">
        <v>0</v>
      </c>
      <c r="M78" s="325">
        <v>0</v>
      </c>
      <c r="N78" s="327">
        <v>0</v>
      </c>
      <c r="O78" s="452">
        <f>SUM(I78:N78)</f>
        <v>0</v>
      </c>
      <c r="P78" s="456">
        <f>H78+O78</f>
        <v>0</v>
      </c>
      <c r="Q78" s="299"/>
    </row>
    <row r="79" spans="3:17" ht="17.25" customHeight="1">
      <c r="C79" s="320"/>
      <c r="D79" s="323"/>
      <c r="E79" s="324" t="s">
        <v>834</v>
      </c>
      <c r="F79" s="325">
        <v>0</v>
      </c>
      <c r="G79" s="327">
        <v>0</v>
      </c>
      <c r="H79" s="454">
        <f>SUM(F79:G79)</f>
        <v>0</v>
      </c>
      <c r="I79" s="326">
        <v>0</v>
      </c>
      <c r="J79" s="364">
        <v>0</v>
      </c>
      <c r="K79" s="325">
        <v>0</v>
      </c>
      <c r="L79" s="325">
        <v>0</v>
      </c>
      <c r="M79" s="325">
        <v>0</v>
      </c>
      <c r="N79" s="327">
        <v>0</v>
      </c>
      <c r="O79" s="452">
        <f>SUM(I79:N79)</f>
        <v>0</v>
      </c>
      <c r="P79" s="456">
        <f>H79+O79</f>
        <v>0</v>
      </c>
      <c r="Q79" s="299"/>
    </row>
    <row r="80" spans="3:17" ht="17.25" customHeight="1">
      <c r="C80" s="320"/>
      <c r="D80" s="321" t="s">
        <v>835</v>
      </c>
      <c r="E80" s="328"/>
      <c r="F80" s="452">
        <f aca="true" t="shared" si="22" ref="F80:P80">SUM(F81:F82)</f>
        <v>0</v>
      </c>
      <c r="G80" s="453">
        <f t="shared" si="22"/>
        <v>0</v>
      </c>
      <c r="H80" s="454">
        <f t="shared" si="22"/>
        <v>0</v>
      </c>
      <c r="I80" s="455">
        <f t="shared" si="22"/>
        <v>0</v>
      </c>
      <c r="J80" s="475">
        <f t="shared" si="22"/>
        <v>0</v>
      </c>
      <c r="K80" s="452">
        <f t="shared" si="22"/>
        <v>0</v>
      </c>
      <c r="L80" s="452">
        <f t="shared" si="22"/>
        <v>0</v>
      </c>
      <c r="M80" s="452">
        <f t="shared" si="22"/>
        <v>0</v>
      </c>
      <c r="N80" s="453">
        <f t="shared" si="22"/>
        <v>0</v>
      </c>
      <c r="O80" s="452">
        <f t="shared" si="22"/>
        <v>0</v>
      </c>
      <c r="P80" s="456">
        <f t="shared" si="22"/>
        <v>0</v>
      </c>
      <c r="Q80" s="299"/>
    </row>
    <row r="81" spans="3:17" ht="17.25" customHeight="1">
      <c r="C81" s="320"/>
      <c r="D81" s="323"/>
      <c r="E81" s="329" t="s">
        <v>836</v>
      </c>
      <c r="F81" s="325">
        <v>0</v>
      </c>
      <c r="G81" s="327">
        <v>0</v>
      </c>
      <c r="H81" s="454">
        <f>SUM(F81:G81)</f>
        <v>0</v>
      </c>
      <c r="I81" s="326">
        <v>0</v>
      </c>
      <c r="J81" s="364">
        <v>0</v>
      </c>
      <c r="K81" s="325">
        <v>0</v>
      </c>
      <c r="L81" s="325">
        <v>0</v>
      </c>
      <c r="M81" s="325">
        <v>0</v>
      </c>
      <c r="N81" s="327">
        <v>0</v>
      </c>
      <c r="O81" s="452">
        <f>SUM(I81:N81)</f>
        <v>0</v>
      </c>
      <c r="P81" s="456">
        <f>H81+O81</f>
        <v>0</v>
      </c>
      <c r="Q81" s="299"/>
    </row>
    <row r="82" spans="3:17" ht="17.25" customHeight="1">
      <c r="C82" s="320"/>
      <c r="D82" s="323"/>
      <c r="E82" s="329" t="s">
        <v>837</v>
      </c>
      <c r="F82" s="325">
        <v>0</v>
      </c>
      <c r="G82" s="327">
        <v>0</v>
      </c>
      <c r="H82" s="454">
        <f>SUM(F82:G82)</f>
        <v>0</v>
      </c>
      <c r="I82" s="326">
        <v>0</v>
      </c>
      <c r="J82" s="364">
        <v>0</v>
      </c>
      <c r="K82" s="325">
        <v>0</v>
      </c>
      <c r="L82" s="325">
        <v>0</v>
      </c>
      <c r="M82" s="325">
        <v>0</v>
      </c>
      <c r="N82" s="327">
        <v>0</v>
      </c>
      <c r="O82" s="452">
        <f>SUM(I82:N82)</f>
        <v>0</v>
      </c>
      <c r="P82" s="456">
        <f>H82+O82</f>
        <v>0</v>
      </c>
      <c r="Q82" s="299"/>
    </row>
    <row r="83" spans="3:17" ht="17.25" customHeight="1">
      <c r="C83" s="320"/>
      <c r="D83" s="321" t="s">
        <v>820</v>
      </c>
      <c r="E83" s="322"/>
      <c r="F83" s="452">
        <f aca="true" t="shared" si="23" ref="F83:P83">SUM(F84:F86)</f>
        <v>0</v>
      </c>
      <c r="G83" s="453">
        <f t="shared" si="23"/>
        <v>0</v>
      </c>
      <c r="H83" s="454">
        <f t="shared" si="23"/>
        <v>0</v>
      </c>
      <c r="I83" s="455">
        <f t="shared" si="23"/>
        <v>0</v>
      </c>
      <c r="J83" s="475">
        <f t="shared" si="23"/>
        <v>0</v>
      </c>
      <c r="K83" s="452">
        <f t="shared" si="23"/>
        <v>0</v>
      </c>
      <c r="L83" s="452">
        <f t="shared" si="23"/>
        <v>0</v>
      </c>
      <c r="M83" s="452">
        <f t="shared" si="23"/>
        <v>0</v>
      </c>
      <c r="N83" s="453">
        <f t="shared" si="23"/>
        <v>0</v>
      </c>
      <c r="O83" s="452">
        <f t="shared" si="23"/>
        <v>0</v>
      </c>
      <c r="P83" s="456">
        <f t="shared" si="23"/>
        <v>0</v>
      </c>
      <c r="Q83" s="299"/>
    </row>
    <row r="84" spans="3:17" ht="17.25" customHeight="1">
      <c r="C84" s="320"/>
      <c r="D84" s="323"/>
      <c r="E84" s="324" t="s">
        <v>838</v>
      </c>
      <c r="F84" s="325">
        <v>0</v>
      </c>
      <c r="G84" s="327">
        <v>0</v>
      </c>
      <c r="H84" s="454">
        <f>SUM(F84:G84)</f>
        <v>0</v>
      </c>
      <c r="I84" s="326">
        <v>0</v>
      </c>
      <c r="J84" s="364">
        <v>0</v>
      </c>
      <c r="K84" s="325">
        <v>0</v>
      </c>
      <c r="L84" s="325">
        <v>0</v>
      </c>
      <c r="M84" s="325">
        <v>0</v>
      </c>
      <c r="N84" s="327">
        <v>0</v>
      </c>
      <c r="O84" s="452">
        <f>SUM(I84:N84)</f>
        <v>0</v>
      </c>
      <c r="P84" s="456">
        <f>H84+O84</f>
        <v>0</v>
      </c>
      <c r="Q84" s="299"/>
    </row>
    <row r="85" spans="3:17" ht="24.75" customHeight="1">
      <c r="C85" s="320"/>
      <c r="D85" s="323"/>
      <c r="E85" s="330" t="s">
        <v>839</v>
      </c>
      <c r="F85" s="325">
        <v>0</v>
      </c>
      <c r="G85" s="327">
        <v>0</v>
      </c>
      <c r="H85" s="454">
        <f>SUM(F85:G85)</f>
        <v>0</v>
      </c>
      <c r="I85" s="326">
        <v>0</v>
      </c>
      <c r="J85" s="364">
        <v>0</v>
      </c>
      <c r="K85" s="325">
        <v>0</v>
      </c>
      <c r="L85" s="325">
        <v>0</v>
      </c>
      <c r="M85" s="325">
        <v>0</v>
      </c>
      <c r="N85" s="327">
        <v>0</v>
      </c>
      <c r="O85" s="452">
        <f>SUM(I85:N85)</f>
        <v>0</v>
      </c>
      <c r="P85" s="456">
        <f>H85+O85</f>
        <v>0</v>
      </c>
      <c r="Q85" s="299"/>
    </row>
    <row r="86" spans="3:17" ht="24.75" customHeight="1">
      <c r="C86" s="320"/>
      <c r="D86" s="329"/>
      <c r="E86" s="330" t="s">
        <v>840</v>
      </c>
      <c r="F86" s="325">
        <v>0</v>
      </c>
      <c r="G86" s="327">
        <v>0</v>
      </c>
      <c r="H86" s="454">
        <f>SUM(F86:G86)</f>
        <v>0</v>
      </c>
      <c r="I86" s="326">
        <v>0</v>
      </c>
      <c r="J86" s="364">
        <v>0</v>
      </c>
      <c r="K86" s="325">
        <v>0</v>
      </c>
      <c r="L86" s="325">
        <v>0</v>
      </c>
      <c r="M86" s="325">
        <v>0</v>
      </c>
      <c r="N86" s="327">
        <v>0</v>
      </c>
      <c r="O86" s="452">
        <f>SUM(I86:N86)</f>
        <v>0</v>
      </c>
      <c r="P86" s="456">
        <f>H86+O86</f>
        <v>0</v>
      </c>
      <c r="Q86" s="299"/>
    </row>
    <row r="87" spans="3:17" ht="17.25" customHeight="1">
      <c r="C87" s="320"/>
      <c r="D87" s="321" t="s">
        <v>66</v>
      </c>
      <c r="E87" s="322"/>
      <c r="F87" s="452">
        <f aca="true" t="shared" si="24" ref="F87:P87">SUM(F88:F90)</f>
        <v>0</v>
      </c>
      <c r="G87" s="453">
        <f t="shared" si="24"/>
        <v>0</v>
      </c>
      <c r="H87" s="454">
        <f t="shared" si="24"/>
        <v>0</v>
      </c>
      <c r="I87" s="455">
        <f t="shared" si="24"/>
        <v>0</v>
      </c>
      <c r="J87" s="453">
        <f t="shared" si="24"/>
        <v>0</v>
      </c>
      <c r="K87" s="452">
        <f t="shared" si="24"/>
        <v>0</v>
      </c>
      <c r="L87" s="452">
        <f t="shared" si="24"/>
        <v>0</v>
      </c>
      <c r="M87" s="452">
        <f t="shared" si="24"/>
        <v>0</v>
      </c>
      <c r="N87" s="453">
        <f t="shared" si="24"/>
        <v>0</v>
      </c>
      <c r="O87" s="452">
        <f t="shared" si="24"/>
        <v>0</v>
      </c>
      <c r="P87" s="456">
        <f t="shared" si="24"/>
        <v>0</v>
      </c>
      <c r="Q87" s="299"/>
    </row>
    <row r="88" spans="3:17" ht="17.25" customHeight="1">
      <c r="C88" s="320"/>
      <c r="D88" s="323"/>
      <c r="E88" s="331" t="s">
        <v>1344</v>
      </c>
      <c r="F88" s="325">
        <v>0</v>
      </c>
      <c r="G88" s="327">
        <v>0</v>
      </c>
      <c r="H88" s="454">
        <f>SUM(F88:G88)</f>
        <v>0</v>
      </c>
      <c r="I88" s="326">
        <v>0</v>
      </c>
      <c r="J88" s="327">
        <v>0</v>
      </c>
      <c r="K88" s="325">
        <v>0</v>
      </c>
      <c r="L88" s="325">
        <v>0</v>
      </c>
      <c r="M88" s="325">
        <v>0</v>
      </c>
      <c r="N88" s="327">
        <v>0</v>
      </c>
      <c r="O88" s="452">
        <f>SUM(I88:N88)</f>
        <v>0</v>
      </c>
      <c r="P88" s="456">
        <f>H88+O88</f>
        <v>0</v>
      </c>
      <c r="Q88" s="299"/>
    </row>
    <row r="89" spans="3:17" ht="17.25" customHeight="1">
      <c r="C89" s="320"/>
      <c r="D89" s="332"/>
      <c r="E89" s="329" t="s">
        <v>1345</v>
      </c>
      <c r="F89" s="325">
        <v>0</v>
      </c>
      <c r="G89" s="327">
        <v>0</v>
      </c>
      <c r="H89" s="454">
        <f>SUM(F89:G89)</f>
        <v>0</v>
      </c>
      <c r="I89" s="326">
        <v>0</v>
      </c>
      <c r="J89" s="327">
        <v>0</v>
      </c>
      <c r="K89" s="325">
        <v>0</v>
      </c>
      <c r="L89" s="325">
        <v>0</v>
      </c>
      <c r="M89" s="325">
        <v>0</v>
      </c>
      <c r="N89" s="327">
        <v>0</v>
      </c>
      <c r="O89" s="452">
        <f>SUM(I89:N89)</f>
        <v>0</v>
      </c>
      <c r="P89" s="456">
        <f>H89+O89</f>
        <v>0</v>
      </c>
      <c r="Q89" s="299"/>
    </row>
    <row r="90" spans="3:17" ht="17.25" customHeight="1">
      <c r="C90" s="320"/>
      <c r="D90" s="333"/>
      <c r="E90" s="324" t="s">
        <v>1346</v>
      </c>
      <c r="F90" s="325">
        <v>0</v>
      </c>
      <c r="G90" s="327">
        <v>0</v>
      </c>
      <c r="H90" s="454">
        <f>SUM(F90:G90)</f>
        <v>0</v>
      </c>
      <c r="I90" s="326">
        <v>0</v>
      </c>
      <c r="J90" s="327">
        <v>0</v>
      </c>
      <c r="K90" s="325">
        <v>0</v>
      </c>
      <c r="L90" s="325">
        <v>0</v>
      </c>
      <c r="M90" s="325">
        <v>0</v>
      </c>
      <c r="N90" s="327">
        <v>0</v>
      </c>
      <c r="O90" s="452">
        <f>SUM(I90:N90)</f>
        <v>0</v>
      </c>
      <c r="P90" s="456">
        <f>H90+O90</f>
        <v>0</v>
      </c>
      <c r="Q90" s="299"/>
    </row>
    <row r="91" spans="3:17" ht="17.25" customHeight="1">
      <c r="C91" s="320"/>
      <c r="D91" s="323" t="s">
        <v>297</v>
      </c>
      <c r="E91" s="334"/>
      <c r="F91" s="325">
        <v>0</v>
      </c>
      <c r="G91" s="327">
        <v>0</v>
      </c>
      <c r="H91" s="454">
        <f>SUM(F91:G91)</f>
        <v>0</v>
      </c>
      <c r="I91" s="326">
        <v>0</v>
      </c>
      <c r="J91" s="327">
        <v>0</v>
      </c>
      <c r="K91" s="325">
        <v>0</v>
      </c>
      <c r="L91" s="325">
        <v>0</v>
      </c>
      <c r="M91" s="325">
        <v>0</v>
      </c>
      <c r="N91" s="327">
        <v>0</v>
      </c>
      <c r="O91" s="452">
        <f>SUM(I91:N91)</f>
        <v>0</v>
      </c>
      <c r="P91" s="456">
        <f>H91+O91</f>
        <v>0</v>
      </c>
      <c r="Q91" s="299"/>
    </row>
    <row r="92" spans="3:17" ht="17.25" customHeight="1">
      <c r="C92" s="335"/>
      <c r="D92" s="336" t="s">
        <v>310</v>
      </c>
      <c r="E92" s="337"/>
      <c r="F92" s="338">
        <v>0</v>
      </c>
      <c r="G92" s="340">
        <v>0</v>
      </c>
      <c r="H92" s="462">
        <f>SUM(F92:G92)</f>
        <v>0</v>
      </c>
      <c r="I92" s="339">
        <v>0</v>
      </c>
      <c r="J92" s="340">
        <v>0</v>
      </c>
      <c r="K92" s="338">
        <v>0</v>
      </c>
      <c r="L92" s="338">
        <v>0</v>
      </c>
      <c r="M92" s="338">
        <v>0</v>
      </c>
      <c r="N92" s="340">
        <v>0</v>
      </c>
      <c r="O92" s="462">
        <f>SUM(I92:N92)</f>
        <v>0</v>
      </c>
      <c r="P92" s="466">
        <f>H92+O92</f>
        <v>0</v>
      </c>
      <c r="Q92" s="299"/>
    </row>
    <row r="93" spans="3:17" ht="17.25" customHeight="1">
      <c r="C93" s="318" t="s">
        <v>299</v>
      </c>
      <c r="D93" s="341"/>
      <c r="E93" s="342"/>
      <c r="F93" s="447">
        <f aca="true" t="shared" si="25" ref="F93:P93">SUM(F94:F99)</f>
        <v>0</v>
      </c>
      <c r="G93" s="448">
        <f t="shared" si="25"/>
        <v>0</v>
      </c>
      <c r="H93" s="449">
        <f t="shared" si="25"/>
        <v>0</v>
      </c>
      <c r="I93" s="450">
        <f t="shared" si="25"/>
        <v>0</v>
      </c>
      <c r="J93" s="474">
        <f t="shared" si="25"/>
        <v>0</v>
      </c>
      <c r="K93" s="447">
        <f t="shared" si="25"/>
        <v>0</v>
      </c>
      <c r="L93" s="447">
        <f t="shared" si="25"/>
        <v>0</v>
      </c>
      <c r="M93" s="447">
        <f t="shared" si="25"/>
        <v>0</v>
      </c>
      <c r="N93" s="448">
        <f t="shared" si="25"/>
        <v>0</v>
      </c>
      <c r="O93" s="447">
        <f t="shared" si="25"/>
        <v>0</v>
      </c>
      <c r="P93" s="451">
        <f t="shared" si="25"/>
        <v>0</v>
      </c>
      <c r="Q93" s="299"/>
    </row>
    <row r="94" spans="3:17" ht="17.25" customHeight="1">
      <c r="C94" s="320"/>
      <c r="D94" s="324" t="s">
        <v>300</v>
      </c>
      <c r="E94" s="328"/>
      <c r="F94" s="343"/>
      <c r="G94" s="344"/>
      <c r="H94" s="463"/>
      <c r="I94" s="345"/>
      <c r="J94" s="364">
        <v>0</v>
      </c>
      <c r="K94" s="325">
        <v>0</v>
      </c>
      <c r="L94" s="325">
        <v>0</v>
      </c>
      <c r="M94" s="325">
        <v>0</v>
      </c>
      <c r="N94" s="327">
        <v>0</v>
      </c>
      <c r="O94" s="452">
        <f aca="true" t="shared" si="26" ref="O94:O99">SUM(I94:N94)</f>
        <v>0</v>
      </c>
      <c r="P94" s="456">
        <f aca="true" t="shared" si="27" ref="P94:P99">H94+O94</f>
        <v>0</v>
      </c>
      <c r="Q94" s="299"/>
    </row>
    <row r="95" spans="3:17" ht="17.25" customHeight="1">
      <c r="C95" s="320"/>
      <c r="D95" s="324" t="s">
        <v>301</v>
      </c>
      <c r="E95" s="328"/>
      <c r="F95" s="325">
        <v>0</v>
      </c>
      <c r="G95" s="327">
        <v>0</v>
      </c>
      <c r="H95" s="454">
        <f>SUM(F95:G95)</f>
        <v>0</v>
      </c>
      <c r="I95" s="326">
        <v>0</v>
      </c>
      <c r="J95" s="364">
        <v>0</v>
      </c>
      <c r="K95" s="325">
        <v>0</v>
      </c>
      <c r="L95" s="325">
        <v>0</v>
      </c>
      <c r="M95" s="325">
        <v>0</v>
      </c>
      <c r="N95" s="327">
        <v>0</v>
      </c>
      <c r="O95" s="452">
        <f t="shared" si="26"/>
        <v>0</v>
      </c>
      <c r="P95" s="456">
        <f t="shared" si="27"/>
        <v>0</v>
      </c>
      <c r="Q95" s="299"/>
    </row>
    <row r="96" spans="3:17" ht="17.25" customHeight="1">
      <c r="C96" s="320"/>
      <c r="D96" s="324" t="s">
        <v>302</v>
      </c>
      <c r="E96" s="328"/>
      <c r="F96" s="325">
        <v>0</v>
      </c>
      <c r="G96" s="327">
        <v>0</v>
      </c>
      <c r="H96" s="454">
        <f>SUM(F96:G96)</f>
        <v>0</v>
      </c>
      <c r="I96" s="326">
        <v>0</v>
      </c>
      <c r="J96" s="364">
        <v>0</v>
      </c>
      <c r="K96" s="325">
        <v>0</v>
      </c>
      <c r="L96" s="325">
        <v>0</v>
      </c>
      <c r="M96" s="325">
        <v>0</v>
      </c>
      <c r="N96" s="327">
        <v>0</v>
      </c>
      <c r="O96" s="452">
        <f t="shared" si="26"/>
        <v>0</v>
      </c>
      <c r="P96" s="456">
        <f t="shared" si="27"/>
        <v>0</v>
      </c>
      <c r="Q96" s="299"/>
    </row>
    <row r="97" spans="3:17" ht="17.25" customHeight="1">
      <c r="C97" s="320"/>
      <c r="D97" s="324" t="s">
        <v>303</v>
      </c>
      <c r="E97" s="328"/>
      <c r="F97" s="346"/>
      <c r="G97" s="327">
        <v>0</v>
      </c>
      <c r="H97" s="454">
        <f>SUM(F97:G97)</f>
        <v>0</v>
      </c>
      <c r="I97" s="345"/>
      <c r="J97" s="364">
        <v>0</v>
      </c>
      <c r="K97" s="325">
        <v>0</v>
      </c>
      <c r="L97" s="325">
        <v>0</v>
      </c>
      <c r="M97" s="325">
        <v>0</v>
      </c>
      <c r="N97" s="327">
        <v>0</v>
      </c>
      <c r="O97" s="452">
        <f t="shared" si="26"/>
        <v>0</v>
      </c>
      <c r="P97" s="456">
        <f t="shared" si="27"/>
        <v>0</v>
      </c>
      <c r="Q97" s="299"/>
    </row>
    <row r="98" spans="3:17" ht="17.25" customHeight="1">
      <c r="C98" s="320"/>
      <c r="D98" s="324" t="s">
        <v>304</v>
      </c>
      <c r="E98" s="328"/>
      <c r="F98" s="348"/>
      <c r="G98" s="346"/>
      <c r="H98" s="464"/>
      <c r="I98" s="349"/>
      <c r="J98" s="364">
        <v>0</v>
      </c>
      <c r="K98" s="325">
        <v>0</v>
      </c>
      <c r="L98" s="325">
        <v>0</v>
      </c>
      <c r="M98" s="325">
        <v>0</v>
      </c>
      <c r="N98" s="327">
        <v>0</v>
      </c>
      <c r="O98" s="452">
        <f t="shared" si="26"/>
        <v>0</v>
      </c>
      <c r="P98" s="456">
        <f t="shared" si="27"/>
        <v>0</v>
      </c>
      <c r="Q98" s="299"/>
    </row>
    <row r="99" spans="3:17" ht="25.5" customHeight="1">
      <c r="C99" s="350"/>
      <c r="D99" s="1677" t="s">
        <v>685</v>
      </c>
      <c r="E99" s="1678"/>
      <c r="F99" s="338">
        <v>0</v>
      </c>
      <c r="G99" s="340">
        <v>0</v>
      </c>
      <c r="H99" s="454">
        <f>SUM(F99:G99)</f>
        <v>0</v>
      </c>
      <c r="I99" s="351"/>
      <c r="J99" s="365">
        <v>0</v>
      </c>
      <c r="K99" s="338">
        <v>0</v>
      </c>
      <c r="L99" s="338">
        <v>0</v>
      </c>
      <c r="M99" s="338">
        <v>0</v>
      </c>
      <c r="N99" s="340">
        <v>0</v>
      </c>
      <c r="O99" s="467">
        <f t="shared" si="26"/>
        <v>0</v>
      </c>
      <c r="P99" s="466">
        <f t="shared" si="27"/>
        <v>0</v>
      </c>
      <c r="Q99" s="299"/>
    </row>
    <row r="100" spans="3:17" ht="17.25" customHeight="1">
      <c r="C100" s="320" t="s">
        <v>305</v>
      </c>
      <c r="D100" s="322"/>
      <c r="E100" s="322"/>
      <c r="F100" s="448">
        <f>SUM(F101:F103)</f>
        <v>0</v>
      </c>
      <c r="G100" s="448">
        <f>SUM(G101:G103)</f>
        <v>0</v>
      </c>
      <c r="H100" s="449">
        <f>SUM(H101:H103)</f>
        <v>0</v>
      </c>
      <c r="I100" s="457"/>
      <c r="J100" s="474">
        <f aca="true" t="shared" si="28" ref="J100:P100">SUM(J101:J103)</f>
        <v>0</v>
      </c>
      <c r="K100" s="447">
        <f t="shared" si="28"/>
        <v>0</v>
      </c>
      <c r="L100" s="447">
        <f t="shared" si="28"/>
        <v>0</v>
      </c>
      <c r="M100" s="447">
        <f t="shared" si="28"/>
        <v>0</v>
      </c>
      <c r="N100" s="448">
        <f t="shared" si="28"/>
        <v>0</v>
      </c>
      <c r="O100" s="447">
        <f t="shared" si="28"/>
        <v>0</v>
      </c>
      <c r="P100" s="451">
        <f t="shared" si="28"/>
        <v>0</v>
      </c>
      <c r="Q100" s="299"/>
    </row>
    <row r="101" spans="3:17" ht="17.25" customHeight="1">
      <c r="C101" s="320"/>
      <c r="D101" s="331" t="s">
        <v>702</v>
      </c>
      <c r="E101" s="331"/>
      <c r="F101" s="327">
        <v>0</v>
      </c>
      <c r="G101" s="327">
        <v>0</v>
      </c>
      <c r="H101" s="454">
        <f>SUM(F101:G101)</f>
        <v>0</v>
      </c>
      <c r="I101" s="352"/>
      <c r="J101" s="364">
        <v>0</v>
      </c>
      <c r="K101" s="325">
        <v>0</v>
      </c>
      <c r="L101" s="325">
        <v>0</v>
      </c>
      <c r="M101" s="325">
        <v>0</v>
      </c>
      <c r="N101" s="327">
        <v>0</v>
      </c>
      <c r="O101" s="452">
        <f>SUM(I101:N101)</f>
        <v>0</v>
      </c>
      <c r="P101" s="456">
        <f>H101+O101</f>
        <v>0</v>
      </c>
      <c r="Q101" s="299"/>
    </row>
    <row r="102" spans="3:17" ht="17.25" customHeight="1">
      <c r="C102" s="320"/>
      <c r="D102" s="331" t="s">
        <v>703</v>
      </c>
      <c r="E102" s="331"/>
      <c r="F102" s="325">
        <v>0</v>
      </c>
      <c r="G102" s="327">
        <v>0</v>
      </c>
      <c r="H102" s="454">
        <f>SUM(F102:G102)</f>
        <v>0</v>
      </c>
      <c r="I102" s="353"/>
      <c r="J102" s="364">
        <v>0</v>
      </c>
      <c r="K102" s="325">
        <v>0</v>
      </c>
      <c r="L102" s="325">
        <v>0</v>
      </c>
      <c r="M102" s="325">
        <v>0</v>
      </c>
      <c r="N102" s="327">
        <v>0</v>
      </c>
      <c r="O102" s="452">
        <f>SUM(I102:N102)</f>
        <v>0</v>
      </c>
      <c r="P102" s="456">
        <f>H102+O102</f>
        <v>0</v>
      </c>
      <c r="Q102" s="299"/>
    </row>
    <row r="103" spans="3:17" ht="17.25" customHeight="1">
      <c r="C103" s="320"/>
      <c r="D103" s="354" t="s">
        <v>704</v>
      </c>
      <c r="E103" s="354"/>
      <c r="F103" s="355">
        <v>0</v>
      </c>
      <c r="G103" s="363">
        <v>0</v>
      </c>
      <c r="H103" s="465">
        <f>SUM(F103:G103)</f>
        <v>0</v>
      </c>
      <c r="I103" s="356"/>
      <c r="J103" s="366">
        <v>0</v>
      </c>
      <c r="K103" s="358">
        <v>0</v>
      </c>
      <c r="L103" s="358">
        <v>0</v>
      </c>
      <c r="M103" s="358">
        <v>0</v>
      </c>
      <c r="N103" s="357">
        <v>0</v>
      </c>
      <c r="O103" s="468">
        <f>SUM(I103:N103)</f>
        <v>0</v>
      </c>
      <c r="P103" s="469">
        <f>H103+O103</f>
        <v>0</v>
      </c>
      <c r="Q103" s="299"/>
    </row>
    <row r="104" spans="3:17" ht="17.25" customHeight="1" thickBot="1">
      <c r="C104" s="400" t="s">
        <v>309</v>
      </c>
      <c r="D104" s="401"/>
      <c r="E104" s="401"/>
      <c r="F104" s="458">
        <f aca="true" t="shared" si="29" ref="F104:P104">F73+F93+F100</f>
        <v>0</v>
      </c>
      <c r="G104" s="459">
        <f t="shared" si="29"/>
        <v>0</v>
      </c>
      <c r="H104" s="460">
        <f t="shared" si="29"/>
        <v>0</v>
      </c>
      <c r="I104" s="461">
        <f t="shared" si="29"/>
        <v>0</v>
      </c>
      <c r="J104" s="476">
        <f t="shared" si="29"/>
        <v>0</v>
      </c>
      <c r="K104" s="458">
        <f t="shared" si="29"/>
        <v>0</v>
      </c>
      <c r="L104" s="458">
        <f t="shared" si="29"/>
        <v>0</v>
      </c>
      <c r="M104" s="458">
        <f t="shared" si="29"/>
        <v>0</v>
      </c>
      <c r="N104" s="459">
        <f t="shared" si="29"/>
        <v>0</v>
      </c>
      <c r="O104" s="458">
        <f t="shared" si="29"/>
        <v>0</v>
      </c>
      <c r="P104" s="470">
        <f t="shared" si="29"/>
        <v>0</v>
      </c>
      <c r="Q104" s="299"/>
    </row>
    <row r="105" spans="3:16" ht="17.25" customHeight="1">
      <c r="C105" s="374" t="s">
        <v>799</v>
      </c>
      <c r="D105" s="369"/>
      <c r="E105" s="369"/>
      <c r="F105" s="369"/>
      <c r="G105" s="369"/>
      <c r="H105" s="369"/>
      <c r="I105" s="369"/>
      <c r="J105" s="369"/>
      <c r="K105" s="369"/>
      <c r="L105" s="369"/>
      <c r="M105" s="369"/>
      <c r="N105" s="369"/>
      <c r="O105" s="369"/>
      <c r="P105" s="370"/>
    </row>
    <row r="106" spans="3:17" ht="17.25" customHeight="1">
      <c r="C106" s="318" t="s">
        <v>828</v>
      </c>
      <c r="D106" s="319"/>
      <c r="E106" s="319"/>
      <c r="F106" s="447">
        <f aca="true" t="shared" si="30" ref="F106:P106">F107+F113+F116+F120+F124+F125</f>
        <v>0</v>
      </c>
      <c r="G106" s="448">
        <f t="shared" si="30"/>
        <v>0</v>
      </c>
      <c r="H106" s="449">
        <f t="shared" si="30"/>
        <v>0</v>
      </c>
      <c r="I106" s="450">
        <f t="shared" si="30"/>
        <v>0</v>
      </c>
      <c r="J106" s="474">
        <f t="shared" si="30"/>
        <v>0</v>
      </c>
      <c r="K106" s="447">
        <f t="shared" si="30"/>
        <v>0</v>
      </c>
      <c r="L106" s="447">
        <f t="shared" si="30"/>
        <v>0</v>
      </c>
      <c r="M106" s="447">
        <f t="shared" si="30"/>
        <v>0</v>
      </c>
      <c r="N106" s="448">
        <f t="shared" si="30"/>
        <v>0</v>
      </c>
      <c r="O106" s="447">
        <f t="shared" si="30"/>
        <v>0</v>
      </c>
      <c r="P106" s="451">
        <f t="shared" si="30"/>
        <v>0</v>
      </c>
      <c r="Q106" s="299"/>
    </row>
    <row r="107" spans="3:17" ht="17.25" customHeight="1">
      <c r="C107" s="320"/>
      <c r="D107" s="321" t="s">
        <v>829</v>
      </c>
      <c r="E107" s="322"/>
      <c r="F107" s="452">
        <f aca="true" t="shared" si="31" ref="F107:P107">SUM(F108:F112)</f>
        <v>0</v>
      </c>
      <c r="G107" s="453">
        <f t="shared" si="31"/>
        <v>0</v>
      </c>
      <c r="H107" s="454">
        <f t="shared" si="31"/>
        <v>0</v>
      </c>
      <c r="I107" s="455">
        <f t="shared" si="31"/>
        <v>0</v>
      </c>
      <c r="J107" s="475">
        <f t="shared" si="31"/>
        <v>0</v>
      </c>
      <c r="K107" s="452">
        <f t="shared" si="31"/>
        <v>0</v>
      </c>
      <c r="L107" s="452">
        <f t="shared" si="31"/>
        <v>0</v>
      </c>
      <c r="M107" s="452">
        <f t="shared" si="31"/>
        <v>0</v>
      </c>
      <c r="N107" s="453">
        <f t="shared" si="31"/>
        <v>0</v>
      </c>
      <c r="O107" s="452">
        <f t="shared" si="31"/>
        <v>0</v>
      </c>
      <c r="P107" s="456">
        <f t="shared" si="31"/>
        <v>0</v>
      </c>
      <c r="Q107" s="299"/>
    </row>
    <row r="108" spans="3:17" ht="17.25" customHeight="1">
      <c r="C108" s="320"/>
      <c r="D108" s="323"/>
      <c r="E108" s="324" t="s">
        <v>830</v>
      </c>
      <c r="F108" s="325">
        <v>0</v>
      </c>
      <c r="G108" s="327">
        <v>0</v>
      </c>
      <c r="H108" s="454">
        <f>SUM(F108:G108)</f>
        <v>0</v>
      </c>
      <c r="I108" s="326">
        <v>0</v>
      </c>
      <c r="J108" s="364">
        <v>0</v>
      </c>
      <c r="K108" s="325">
        <v>0</v>
      </c>
      <c r="L108" s="325">
        <v>0</v>
      </c>
      <c r="M108" s="325">
        <v>0</v>
      </c>
      <c r="N108" s="327">
        <v>0</v>
      </c>
      <c r="O108" s="452">
        <f>SUM(I108:N108)</f>
        <v>0</v>
      </c>
      <c r="P108" s="456">
        <f>H108+O108</f>
        <v>0</v>
      </c>
      <c r="Q108" s="299"/>
    </row>
    <row r="109" spans="3:17" ht="17.25" customHeight="1">
      <c r="C109" s="320"/>
      <c r="D109" s="323"/>
      <c r="E109" s="324" t="s">
        <v>831</v>
      </c>
      <c r="F109" s="325">
        <v>0</v>
      </c>
      <c r="G109" s="327">
        <v>0</v>
      </c>
      <c r="H109" s="454">
        <f>SUM(F109:G109)</f>
        <v>0</v>
      </c>
      <c r="I109" s="326">
        <v>0</v>
      </c>
      <c r="J109" s="364">
        <v>0</v>
      </c>
      <c r="K109" s="325">
        <v>0</v>
      </c>
      <c r="L109" s="325">
        <v>0</v>
      </c>
      <c r="M109" s="325">
        <v>0</v>
      </c>
      <c r="N109" s="327">
        <v>0</v>
      </c>
      <c r="O109" s="452">
        <f>SUM(I109:N109)</f>
        <v>0</v>
      </c>
      <c r="P109" s="456">
        <f>H109+O109</f>
        <v>0</v>
      </c>
      <c r="Q109" s="299"/>
    </row>
    <row r="110" spans="3:17" ht="17.25" customHeight="1">
      <c r="C110" s="320"/>
      <c r="D110" s="323"/>
      <c r="E110" s="324" t="s">
        <v>832</v>
      </c>
      <c r="F110" s="325">
        <v>0</v>
      </c>
      <c r="G110" s="327">
        <v>0</v>
      </c>
      <c r="H110" s="454">
        <f>SUM(F110:G110)</f>
        <v>0</v>
      </c>
      <c r="I110" s="326">
        <v>0</v>
      </c>
      <c r="J110" s="364">
        <v>0</v>
      </c>
      <c r="K110" s="325">
        <v>0</v>
      </c>
      <c r="L110" s="325">
        <v>0</v>
      </c>
      <c r="M110" s="325">
        <v>0</v>
      </c>
      <c r="N110" s="327">
        <v>0</v>
      </c>
      <c r="O110" s="452">
        <f>SUM(I110:N110)</f>
        <v>0</v>
      </c>
      <c r="P110" s="456">
        <f>H110+O110</f>
        <v>0</v>
      </c>
      <c r="Q110" s="299"/>
    </row>
    <row r="111" spans="3:17" ht="17.25" customHeight="1">
      <c r="C111" s="320"/>
      <c r="D111" s="323"/>
      <c r="E111" s="324" t="s">
        <v>833</v>
      </c>
      <c r="F111" s="325">
        <v>0</v>
      </c>
      <c r="G111" s="327">
        <v>0</v>
      </c>
      <c r="H111" s="454">
        <f>SUM(F111:G111)</f>
        <v>0</v>
      </c>
      <c r="I111" s="326">
        <v>0</v>
      </c>
      <c r="J111" s="364">
        <v>0</v>
      </c>
      <c r="K111" s="325">
        <v>0</v>
      </c>
      <c r="L111" s="325">
        <v>0</v>
      </c>
      <c r="M111" s="325">
        <v>0</v>
      </c>
      <c r="N111" s="327">
        <v>0</v>
      </c>
      <c r="O111" s="452">
        <f>SUM(I111:N111)</f>
        <v>0</v>
      </c>
      <c r="P111" s="456">
        <f>H111+O111</f>
        <v>0</v>
      </c>
      <c r="Q111" s="299"/>
    </row>
    <row r="112" spans="3:17" ht="17.25" customHeight="1">
      <c r="C112" s="320"/>
      <c r="D112" s="323"/>
      <c r="E112" s="324" t="s">
        <v>834</v>
      </c>
      <c r="F112" s="325">
        <v>0</v>
      </c>
      <c r="G112" s="327">
        <v>0</v>
      </c>
      <c r="H112" s="454">
        <f>SUM(F112:G112)</f>
        <v>0</v>
      </c>
      <c r="I112" s="326">
        <v>0</v>
      </c>
      <c r="J112" s="364">
        <v>0</v>
      </c>
      <c r="K112" s="325">
        <v>0</v>
      </c>
      <c r="L112" s="325">
        <v>0</v>
      </c>
      <c r="M112" s="325">
        <v>0</v>
      </c>
      <c r="N112" s="327">
        <v>0</v>
      </c>
      <c r="O112" s="452">
        <f>SUM(I112:N112)</f>
        <v>0</v>
      </c>
      <c r="P112" s="456">
        <f>H112+O112</f>
        <v>0</v>
      </c>
      <c r="Q112" s="299"/>
    </row>
    <row r="113" spans="3:17" ht="17.25" customHeight="1">
      <c r="C113" s="320"/>
      <c r="D113" s="321" t="s">
        <v>835</v>
      </c>
      <c r="E113" s="328"/>
      <c r="F113" s="452">
        <f aca="true" t="shared" si="32" ref="F113:P113">SUM(F114:F115)</f>
        <v>0</v>
      </c>
      <c r="G113" s="453">
        <f t="shared" si="32"/>
        <v>0</v>
      </c>
      <c r="H113" s="454">
        <f t="shared" si="32"/>
        <v>0</v>
      </c>
      <c r="I113" s="455">
        <f t="shared" si="32"/>
        <v>0</v>
      </c>
      <c r="J113" s="475">
        <f t="shared" si="32"/>
        <v>0</v>
      </c>
      <c r="K113" s="452">
        <f t="shared" si="32"/>
        <v>0</v>
      </c>
      <c r="L113" s="452">
        <f t="shared" si="32"/>
        <v>0</v>
      </c>
      <c r="M113" s="452">
        <f t="shared" si="32"/>
        <v>0</v>
      </c>
      <c r="N113" s="453">
        <f t="shared" si="32"/>
        <v>0</v>
      </c>
      <c r="O113" s="452">
        <f t="shared" si="32"/>
        <v>0</v>
      </c>
      <c r="P113" s="456">
        <f t="shared" si="32"/>
        <v>0</v>
      </c>
      <c r="Q113" s="299"/>
    </row>
    <row r="114" spans="3:17" ht="17.25" customHeight="1">
      <c r="C114" s="320"/>
      <c r="D114" s="323"/>
      <c r="E114" s="329" t="s">
        <v>836</v>
      </c>
      <c r="F114" s="325">
        <v>0</v>
      </c>
      <c r="G114" s="327">
        <v>0</v>
      </c>
      <c r="H114" s="454">
        <f>SUM(F114:G114)</f>
        <v>0</v>
      </c>
      <c r="I114" s="326">
        <v>0</v>
      </c>
      <c r="J114" s="364">
        <v>0</v>
      </c>
      <c r="K114" s="325">
        <v>0</v>
      </c>
      <c r="L114" s="325">
        <v>0</v>
      </c>
      <c r="M114" s="325">
        <v>0</v>
      </c>
      <c r="N114" s="327">
        <v>0</v>
      </c>
      <c r="O114" s="452">
        <f>SUM(I114:N114)</f>
        <v>0</v>
      </c>
      <c r="P114" s="456">
        <f>H114+O114</f>
        <v>0</v>
      </c>
      <c r="Q114" s="299"/>
    </row>
    <row r="115" spans="3:17" ht="17.25" customHeight="1">
      <c r="C115" s="320"/>
      <c r="D115" s="323"/>
      <c r="E115" s="329" t="s">
        <v>837</v>
      </c>
      <c r="F115" s="325">
        <v>0</v>
      </c>
      <c r="G115" s="327">
        <v>0</v>
      </c>
      <c r="H115" s="454">
        <f>SUM(F115:G115)</f>
        <v>0</v>
      </c>
      <c r="I115" s="326">
        <v>0</v>
      </c>
      <c r="J115" s="364">
        <v>0</v>
      </c>
      <c r="K115" s="325">
        <v>0</v>
      </c>
      <c r="L115" s="325">
        <v>0</v>
      </c>
      <c r="M115" s="325">
        <v>0</v>
      </c>
      <c r="N115" s="327">
        <v>0</v>
      </c>
      <c r="O115" s="452">
        <f>SUM(I115:N115)</f>
        <v>0</v>
      </c>
      <c r="P115" s="456">
        <f>H115+O115</f>
        <v>0</v>
      </c>
      <c r="Q115" s="299"/>
    </row>
    <row r="116" spans="3:17" ht="17.25" customHeight="1">
      <c r="C116" s="320"/>
      <c r="D116" s="321" t="s">
        <v>820</v>
      </c>
      <c r="E116" s="322"/>
      <c r="F116" s="452">
        <f aca="true" t="shared" si="33" ref="F116:P116">SUM(F117:F119)</f>
        <v>0</v>
      </c>
      <c r="G116" s="453">
        <f t="shared" si="33"/>
        <v>0</v>
      </c>
      <c r="H116" s="454">
        <f t="shared" si="33"/>
        <v>0</v>
      </c>
      <c r="I116" s="455">
        <f t="shared" si="33"/>
        <v>0</v>
      </c>
      <c r="J116" s="475">
        <f t="shared" si="33"/>
        <v>0</v>
      </c>
      <c r="K116" s="452">
        <f t="shared" si="33"/>
        <v>0</v>
      </c>
      <c r="L116" s="452">
        <f t="shared" si="33"/>
        <v>0</v>
      </c>
      <c r="M116" s="452">
        <f t="shared" si="33"/>
        <v>0</v>
      </c>
      <c r="N116" s="453">
        <f t="shared" si="33"/>
        <v>0</v>
      </c>
      <c r="O116" s="452">
        <f t="shared" si="33"/>
        <v>0</v>
      </c>
      <c r="P116" s="456">
        <f t="shared" si="33"/>
        <v>0</v>
      </c>
      <c r="Q116" s="299"/>
    </row>
    <row r="117" spans="3:17" ht="17.25" customHeight="1">
      <c r="C117" s="320"/>
      <c r="D117" s="323"/>
      <c r="E117" s="324" t="s">
        <v>838</v>
      </c>
      <c r="F117" s="325">
        <v>0</v>
      </c>
      <c r="G117" s="327">
        <v>0</v>
      </c>
      <c r="H117" s="454">
        <f>SUM(F117:G117)</f>
        <v>0</v>
      </c>
      <c r="I117" s="326">
        <v>0</v>
      </c>
      <c r="J117" s="364">
        <v>0</v>
      </c>
      <c r="K117" s="325">
        <v>0</v>
      </c>
      <c r="L117" s="325">
        <v>0</v>
      </c>
      <c r="M117" s="325">
        <v>0</v>
      </c>
      <c r="N117" s="327">
        <v>0</v>
      </c>
      <c r="O117" s="452">
        <f>SUM(I117:N117)</f>
        <v>0</v>
      </c>
      <c r="P117" s="456">
        <f>H117+O117</f>
        <v>0</v>
      </c>
      <c r="Q117" s="299"/>
    </row>
    <row r="118" spans="3:17" ht="24.75" customHeight="1">
      <c r="C118" s="320"/>
      <c r="D118" s="323"/>
      <c r="E118" s="330" t="s">
        <v>839</v>
      </c>
      <c r="F118" s="325">
        <v>0</v>
      </c>
      <c r="G118" s="327">
        <v>0</v>
      </c>
      <c r="H118" s="454">
        <f>SUM(F118:G118)</f>
        <v>0</v>
      </c>
      <c r="I118" s="326">
        <v>0</v>
      </c>
      <c r="J118" s="364">
        <v>0</v>
      </c>
      <c r="K118" s="325">
        <v>0</v>
      </c>
      <c r="L118" s="325">
        <v>0</v>
      </c>
      <c r="M118" s="325">
        <v>0</v>
      </c>
      <c r="N118" s="327">
        <v>0</v>
      </c>
      <c r="O118" s="452">
        <f>SUM(I118:N118)</f>
        <v>0</v>
      </c>
      <c r="P118" s="456">
        <f>H118+O118</f>
        <v>0</v>
      </c>
      <c r="Q118" s="299"/>
    </row>
    <row r="119" spans="3:17" ht="24.75" customHeight="1">
      <c r="C119" s="320"/>
      <c r="D119" s="329"/>
      <c r="E119" s="330" t="s">
        <v>840</v>
      </c>
      <c r="F119" s="325">
        <v>0</v>
      </c>
      <c r="G119" s="327">
        <v>0</v>
      </c>
      <c r="H119" s="454">
        <f>SUM(F119:G119)</f>
        <v>0</v>
      </c>
      <c r="I119" s="326">
        <v>0</v>
      </c>
      <c r="J119" s="364">
        <v>0</v>
      </c>
      <c r="K119" s="325">
        <v>0</v>
      </c>
      <c r="L119" s="325">
        <v>0</v>
      </c>
      <c r="M119" s="325">
        <v>0</v>
      </c>
      <c r="N119" s="327">
        <v>0</v>
      </c>
      <c r="O119" s="452">
        <f>SUM(I119:N119)</f>
        <v>0</v>
      </c>
      <c r="P119" s="456">
        <f>H119+O119</f>
        <v>0</v>
      </c>
      <c r="Q119" s="299"/>
    </row>
    <row r="120" spans="3:17" ht="17.25" customHeight="1">
      <c r="C120" s="320"/>
      <c r="D120" s="321" t="s">
        <v>66</v>
      </c>
      <c r="E120" s="322"/>
      <c r="F120" s="452">
        <f aca="true" t="shared" si="34" ref="F120:P120">SUM(F121:F123)</f>
        <v>0</v>
      </c>
      <c r="G120" s="453">
        <f t="shared" si="34"/>
        <v>0</v>
      </c>
      <c r="H120" s="454">
        <f t="shared" si="34"/>
        <v>0</v>
      </c>
      <c r="I120" s="455">
        <f t="shared" si="34"/>
        <v>0</v>
      </c>
      <c r="J120" s="453">
        <f t="shared" si="34"/>
        <v>0</v>
      </c>
      <c r="K120" s="452">
        <f t="shared" si="34"/>
        <v>0</v>
      </c>
      <c r="L120" s="452">
        <f t="shared" si="34"/>
        <v>0</v>
      </c>
      <c r="M120" s="452">
        <f t="shared" si="34"/>
        <v>0</v>
      </c>
      <c r="N120" s="453">
        <f t="shared" si="34"/>
        <v>0</v>
      </c>
      <c r="O120" s="452">
        <f t="shared" si="34"/>
        <v>0</v>
      </c>
      <c r="P120" s="456">
        <f t="shared" si="34"/>
        <v>0</v>
      </c>
      <c r="Q120" s="299"/>
    </row>
    <row r="121" spans="3:17" ht="17.25" customHeight="1">
      <c r="C121" s="320"/>
      <c r="D121" s="323"/>
      <c r="E121" s="331" t="s">
        <v>1344</v>
      </c>
      <c r="F121" s="325">
        <v>0</v>
      </c>
      <c r="G121" s="327">
        <v>0</v>
      </c>
      <c r="H121" s="454">
        <f>SUM(F121:G121)</f>
        <v>0</v>
      </c>
      <c r="I121" s="326">
        <v>0</v>
      </c>
      <c r="J121" s="327">
        <v>0</v>
      </c>
      <c r="K121" s="325">
        <v>0</v>
      </c>
      <c r="L121" s="325">
        <v>0</v>
      </c>
      <c r="M121" s="325">
        <v>0</v>
      </c>
      <c r="N121" s="327">
        <v>0</v>
      </c>
      <c r="O121" s="452">
        <f>SUM(I121:N121)</f>
        <v>0</v>
      </c>
      <c r="P121" s="456">
        <f>H121+O121</f>
        <v>0</v>
      </c>
      <c r="Q121" s="299"/>
    </row>
    <row r="122" spans="3:17" ht="17.25" customHeight="1">
      <c r="C122" s="320"/>
      <c r="D122" s="332"/>
      <c r="E122" s="329" t="s">
        <v>1345</v>
      </c>
      <c r="F122" s="325">
        <v>0</v>
      </c>
      <c r="G122" s="327">
        <v>0</v>
      </c>
      <c r="H122" s="454">
        <f>SUM(F122:G122)</f>
        <v>0</v>
      </c>
      <c r="I122" s="326">
        <v>0</v>
      </c>
      <c r="J122" s="327">
        <v>0</v>
      </c>
      <c r="K122" s="325">
        <v>0</v>
      </c>
      <c r="L122" s="325">
        <v>0</v>
      </c>
      <c r="M122" s="325">
        <v>0</v>
      </c>
      <c r="N122" s="327">
        <v>0</v>
      </c>
      <c r="O122" s="452">
        <f>SUM(I122:N122)</f>
        <v>0</v>
      </c>
      <c r="P122" s="456">
        <f>H122+O122</f>
        <v>0</v>
      </c>
      <c r="Q122" s="299"/>
    </row>
    <row r="123" spans="3:17" ht="17.25" customHeight="1">
      <c r="C123" s="320"/>
      <c r="D123" s="333"/>
      <c r="E123" s="324" t="s">
        <v>1346</v>
      </c>
      <c r="F123" s="325">
        <v>0</v>
      </c>
      <c r="G123" s="327">
        <v>0</v>
      </c>
      <c r="H123" s="454">
        <f>SUM(F123:G123)</f>
        <v>0</v>
      </c>
      <c r="I123" s="326">
        <v>0</v>
      </c>
      <c r="J123" s="327">
        <v>0</v>
      </c>
      <c r="K123" s="325">
        <v>0</v>
      </c>
      <c r="L123" s="325">
        <v>0</v>
      </c>
      <c r="M123" s="325">
        <v>0</v>
      </c>
      <c r="N123" s="327">
        <v>0</v>
      </c>
      <c r="O123" s="452">
        <f>SUM(I123:N123)</f>
        <v>0</v>
      </c>
      <c r="P123" s="456">
        <f>H123+O123</f>
        <v>0</v>
      </c>
      <c r="Q123" s="299"/>
    </row>
    <row r="124" spans="3:17" ht="17.25" customHeight="1">
      <c r="C124" s="320"/>
      <c r="D124" s="323" t="s">
        <v>297</v>
      </c>
      <c r="E124" s="334"/>
      <c r="F124" s="325">
        <v>0</v>
      </c>
      <c r="G124" s="327">
        <v>0</v>
      </c>
      <c r="H124" s="454">
        <f>SUM(F124:G124)</f>
        <v>0</v>
      </c>
      <c r="I124" s="326">
        <v>0</v>
      </c>
      <c r="J124" s="327">
        <v>0</v>
      </c>
      <c r="K124" s="325">
        <v>0</v>
      </c>
      <c r="L124" s="325">
        <v>0</v>
      </c>
      <c r="M124" s="325">
        <v>0</v>
      </c>
      <c r="N124" s="327">
        <v>0</v>
      </c>
      <c r="O124" s="452">
        <f>SUM(I124:N124)</f>
        <v>0</v>
      </c>
      <c r="P124" s="456">
        <f>H124+O124</f>
        <v>0</v>
      </c>
      <c r="Q124" s="299"/>
    </row>
    <row r="125" spans="3:17" ht="17.25" customHeight="1">
      <c r="C125" s="335"/>
      <c r="D125" s="336" t="s">
        <v>310</v>
      </c>
      <c r="E125" s="337"/>
      <c r="F125" s="338">
        <v>0</v>
      </c>
      <c r="G125" s="340">
        <v>0</v>
      </c>
      <c r="H125" s="462">
        <f>SUM(F125:G125)</f>
        <v>0</v>
      </c>
      <c r="I125" s="339">
        <v>0</v>
      </c>
      <c r="J125" s="340">
        <v>0</v>
      </c>
      <c r="K125" s="338">
        <v>0</v>
      </c>
      <c r="L125" s="338">
        <v>0</v>
      </c>
      <c r="M125" s="338">
        <v>0</v>
      </c>
      <c r="N125" s="340">
        <v>0</v>
      </c>
      <c r="O125" s="462">
        <f>SUM(I125:N125)</f>
        <v>0</v>
      </c>
      <c r="P125" s="466">
        <f>H125+O125</f>
        <v>0</v>
      </c>
      <c r="Q125" s="299"/>
    </row>
    <row r="126" spans="3:17" ht="17.25" customHeight="1">
      <c r="C126" s="318" t="s">
        <v>299</v>
      </c>
      <c r="D126" s="341"/>
      <c r="E126" s="342"/>
      <c r="F126" s="447">
        <f aca="true" t="shared" si="35" ref="F126:P126">SUM(F127:F132)</f>
        <v>0</v>
      </c>
      <c r="G126" s="448">
        <f t="shared" si="35"/>
        <v>0</v>
      </c>
      <c r="H126" s="449">
        <f t="shared" si="35"/>
        <v>0</v>
      </c>
      <c r="I126" s="450">
        <f t="shared" si="35"/>
        <v>0</v>
      </c>
      <c r="J126" s="474">
        <f t="shared" si="35"/>
        <v>0</v>
      </c>
      <c r="K126" s="447">
        <f t="shared" si="35"/>
        <v>0</v>
      </c>
      <c r="L126" s="447">
        <f t="shared" si="35"/>
        <v>0</v>
      </c>
      <c r="M126" s="447">
        <f t="shared" si="35"/>
        <v>0</v>
      </c>
      <c r="N126" s="448">
        <f t="shared" si="35"/>
        <v>0</v>
      </c>
      <c r="O126" s="447">
        <f t="shared" si="35"/>
        <v>0</v>
      </c>
      <c r="P126" s="451">
        <f t="shared" si="35"/>
        <v>0</v>
      </c>
      <c r="Q126" s="299"/>
    </row>
    <row r="127" spans="3:17" ht="17.25" customHeight="1">
      <c r="C127" s="320"/>
      <c r="D127" s="324" t="s">
        <v>300</v>
      </c>
      <c r="E127" s="328"/>
      <c r="F127" s="343"/>
      <c r="G127" s="344"/>
      <c r="H127" s="463"/>
      <c r="I127" s="345"/>
      <c r="J127" s="364">
        <v>0</v>
      </c>
      <c r="K127" s="325">
        <v>0</v>
      </c>
      <c r="L127" s="325">
        <v>0</v>
      </c>
      <c r="M127" s="325">
        <v>0</v>
      </c>
      <c r="N127" s="327">
        <v>0</v>
      </c>
      <c r="O127" s="452">
        <f aca="true" t="shared" si="36" ref="O127:O132">SUM(I127:N127)</f>
        <v>0</v>
      </c>
      <c r="P127" s="456">
        <f aca="true" t="shared" si="37" ref="P127:P132">H127+O127</f>
        <v>0</v>
      </c>
      <c r="Q127" s="299"/>
    </row>
    <row r="128" spans="3:17" ht="17.25" customHeight="1">
      <c r="C128" s="320"/>
      <c r="D128" s="324" t="s">
        <v>301</v>
      </c>
      <c r="E128" s="328"/>
      <c r="F128" s="325">
        <v>0</v>
      </c>
      <c r="G128" s="327">
        <v>0</v>
      </c>
      <c r="H128" s="454">
        <f>SUM(F128:G128)</f>
        <v>0</v>
      </c>
      <c r="I128" s="326">
        <v>0</v>
      </c>
      <c r="J128" s="364">
        <v>0</v>
      </c>
      <c r="K128" s="325">
        <v>0</v>
      </c>
      <c r="L128" s="325">
        <v>0</v>
      </c>
      <c r="M128" s="325">
        <v>0</v>
      </c>
      <c r="N128" s="327">
        <v>0</v>
      </c>
      <c r="O128" s="452">
        <f t="shared" si="36"/>
        <v>0</v>
      </c>
      <c r="P128" s="456">
        <f t="shared" si="37"/>
        <v>0</v>
      </c>
      <c r="Q128" s="299"/>
    </row>
    <row r="129" spans="3:17" ht="17.25" customHeight="1">
      <c r="C129" s="320"/>
      <c r="D129" s="324" t="s">
        <v>302</v>
      </c>
      <c r="E129" s="328"/>
      <c r="F129" s="325">
        <v>0</v>
      </c>
      <c r="G129" s="327">
        <v>0</v>
      </c>
      <c r="H129" s="454">
        <f>SUM(F129:G129)</f>
        <v>0</v>
      </c>
      <c r="I129" s="326">
        <v>0</v>
      </c>
      <c r="J129" s="364">
        <v>0</v>
      </c>
      <c r="K129" s="325">
        <v>0</v>
      </c>
      <c r="L129" s="325">
        <v>0</v>
      </c>
      <c r="M129" s="325">
        <v>0</v>
      </c>
      <c r="N129" s="327">
        <v>0</v>
      </c>
      <c r="O129" s="452">
        <f t="shared" si="36"/>
        <v>0</v>
      </c>
      <c r="P129" s="456">
        <f t="shared" si="37"/>
        <v>0</v>
      </c>
      <c r="Q129" s="299"/>
    </row>
    <row r="130" spans="3:17" ht="17.25" customHeight="1">
      <c r="C130" s="320"/>
      <c r="D130" s="324" t="s">
        <v>303</v>
      </c>
      <c r="E130" s="328"/>
      <c r="F130" s="346"/>
      <c r="G130" s="327">
        <v>0</v>
      </c>
      <c r="H130" s="454">
        <f>SUM(F130:G130)</f>
        <v>0</v>
      </c>
      <c r="I130" s="345"/>
      <c r="J130" s="364">
        <v>0</v>
      </c>
      <c r="K130" s="325">
        <v>0</v>
      </c>
      <c r="L130" s="325">
        <v>0</v>
      </c>
      <c r="M130" s="325">
        <v>0</v>
      </c>
      <c r="N130" s="327">
        <v>0</v>
      </c>
      <c r="O130" s="452">
        <f t="shared" si="36"/>
        <v>0</v>
      </c>
      <c r="P130" s="456">
        <f t="shared" si="37"/>
        <v>0</v>
      </c>
      <c r="Q130" s="299"/>
    </row>
    <row r="131" spans="3:17" ht="17.25" customHeight="1">
      <c r="C131" s="320"/>
      <c r="D131" s="324" t="s">
        <v>304</v>
      </c>
      <c r="E131" s="328"/>
      <c r="F131" s="348"/>
      <c r="G131" s="346"/>
      <c r="H131" s="464"/>
      <c r="I131" s="349"/>
      <c r="J131" s="364">
        <v>0</v>
      </c>
      <c r="K131" s="325">
        <v>0</v>
      </c>
      <c r="L131" s="325">
        <v>0</v>
      </c>
      <c r="M131" s="325">
        <v>0</v>
      </c>
      <c r="N131" s="327">
        <v>0</v>
      </c>
      <c r="O131" s="452">
        <f t="shared" si="36"/>
        <v>0</v>
      </c>
      <c r="P131" s="456">
        <f t="shared" si="37"/>
        <v>0</v>
      </c>
      <c r="Q131" s="299"/>
    </row>
    <row r="132" spans="3:17" ht="25.5" customHeight="1">
      <c r="C132" s="350"/>
      <c r="D132" s="1677" t="s">
        <v>685</v>
      </c>
      <c r="E132" s="1678"/>
      <c r="F132" s="338">
        <v>0</v>
      </c>
      <c r="G132" s="340">
        <v>0</v>
      </c>
      <c r="H132" s="454">
        <f>SUM(F132:G132)</f>
        <v>0</v>
      </c>
      <c r="I132" s="351"/>
      <c r="J132" s="365">
        <v>0</v>
      </c>
      <c r="K132" s="338">
        <v>0</v>
      </c>
      <c r="L132" s="338">
        <v>0</v>
      </c>
      <c r="M132" s="338">
        <v>0</v>
      </c>
      <c r="N132" s="340">
        <v>0</v>
      </c>
      <c r="O132" s="467">
        <f t="shared" si="36"/>
        <v>0</v>
      </c>
      <c r="P132" s="466">
        <f t="shared" si="37"/>
        <v>0</v>
      </c>
      <c r="Q132" s="299"/>
    </row>
    <row r="133" spans="3:17" ht="17.25" customHeight="1">
      <c r="C133" s="320" t="s">
        <v>305</v>
      </c>
      <c r="D133" s="322"/>
      <c r="E133" s="322"/>
      <c r="F133" s="448">
        <f>SUM(F134:F136)</f>
        <v>0</v>
      </c>
      <c r="G133" s="448">
        <f>SUM(G134:G136)</f>
        <v>0</v>
      </c>
      <c r="H133" s="449">
        <f>SUM(H134:H136)</f>
        <v>0</v>
      </c>
      <c r="I133" s="457"/>
      <c r="J133" s="474">
        <f aca="true" t="shared" si="38" ref="J133:P133">SUM(J134:J136)</f>
        <v>0</v>
      </c>
      <c r="K133" s="447">
        <f t="shared" si="38"/>
        <v>0</v>
      </c>
      <c r="L133" s="447">
        <f t="shared" si="38"/>
        <v>0</v>
      </c>
      <c r="M133" s="447">
        <f t="shared" si="38"/>
        <v>0</v>
      </c>
      <c r="N133" s="448">
        <f t="shared" si="38"/>
        <v>0</v>
      </c>
      <c r="O133" s="447">
        <f t="shared" si="38"/>
        <v>0</v>
      </c>
      <c r="P133" s="451">
        <f t="shared" si="38"/>
        <v>0</v>
      </c>
      <c r="Q133" s="299"/>
    </row>
    <row r="134" spans="3:17" ht="17.25" customHeight="1">
      <c r="C134" s="320"/>
      <c r="D134" s="331" t="s">
        <v>702</v>
      </c>
      <c r="E134" s="331"/>
      <c r="F134" s="327">
        <v>0</v>
      </c>
      <c r="G134" s="327">
        <v>0</v>
      </c>
      <c r="H134" s="454">
        <f>SUM(F134:G134)</f>
        <v>0</v>
      </c>
      <c r="I134" s="352"/>
      <c r="J134" s="364">
        <v>0</v>
      </c>
      <c r="K134" s="325">
        <v>0</v>
      </c>
      <c r="L134" s="325">
        <v>0</v>
      </c>
      <c r="M134" s="325">
        <v>0</v>
      </c>
      <c r="N134" s="327">
        <v>0</v>
      </c>
      <c r="O134" s="452">
        <f>SUM(I134:N134)</f>
        <v>0</v>
      </c>
      <c r="P134" s="456">
        <f>H134+O134</f>
        <v>0</v>
      </c>
      <c r="Q134" s="299"/>
    </row>
    <row r="135" spans="3:17" ht="17.25" customHeight="1">
      <c r="C135" s="320"/>
      <c r="D135" s="331" t="s">
        <v>703</v>
      </c>
      <c r="E135" s="331"/>
      <c r="F135" s="325">
        <v>0</v>
      </c>
      <c r="G135" s="327">
        <v>0</v>
      </c>
      <c r="H135" s="454">
        <f>SUM(F135:G135)</f>
        <v>0</v>
      </c>
      <c r="I135" s="353"/>
      <c r="J135" s="364">
        <v>0</v>
      </c>
      <c r="K135" s="325">
        <v>0</v>
      </c>
      <c r="L135" s="325">
        <v>0</v>
      </c>
      <c r="M135" s="325">
        <v>0</v>
      </c>
      <c r="N135" s="327">
        <v>0</v>
      </c>
      <c r="O135" s="452">
        <f>SUM(I135:N135)</f>
        <v>0</v>
      </c>
      <c r="P135" s="456">
        <f>H135+O135</f>
        <v>0</v>
      </c>
      <c r="Q135" s="299"/>
    </row>
    <row r="136" spans="3:17" ht="17.25" customHeight="1">
      <c r="C136" s="320"/>
      <c r="D136" s="354" t="s">
        <v>704</v>
      </c>
      <c r="E136" s="354"/>
      <c r="F136" s="355">
        <v>0</v>
      </c>
      <c r="G136" s="363">
        <v>0</v>
      </c>
      <c r="H136" s="465">
        <f>SUM(F136:G136)</f>
        <v>0</v>
      </c>
      <c r="I136" s="356"/>
      <c r="J136" s="366">
        <v>0</v>
      </c>
      <c r="K136" s="358">
        <v>0</v>
      </c>
      <c r="L136" s="358">
        <v>0</v>
      </c>
      <c r="M136" s="358">
        <v>0</v>
      </c>
      <c r="N136" s="357">
        <v>0</v>
      </c>
      <c r="O136" s="468">
        <f>SUM(I136:N136)</f>
        <v>0</v>
      </c>
      <c r="P136" s="469">
        <f>H136+O136</f>
        <v>0</v>
      </c>
      <c r="Q136" s="299"/>
    </row>
    <row r="137" spans="3:17" ht="17.25" customHeight="1" thickBot="1">
      <c r="C137" s="400" t="s">
        <v>309</v>
      </c>
      <c r="D137" s="401"/>
      <c r="E137" s="401"/>
      <c r="F137" s="458">
        <f aca="true" t="shared" si="39" ref="F137:P137">F106+F126+F133</f>
        <v>0</v>
      </c>
      <c r="G137" s="459">
        <f t="shared" si="39"/>
        <v>0</v>
      </c>
      <c r="H137" s="460">
        <f t="shared" si="39"/>
        <v>0</v>
      </c>
      <c r="I137" s="461">
        <f t="shared" si="39"/>
        <v>0</v>
      </c>
      <c r="J137" s="476">
        <f t="shared" si="39"/>
        <v>0</v>
      </c>
      <c r="K137" s="458">
        <f t="shared" si="39"/>
        <v>0</v>
      </c>
      <c r="L137" s="458">
        <f t="shared" si="39"/>
        <v>0</v>
      </c>
      <c r="M137" s="458">
        <f t="shared" si="39"/>
        <v>0</v>
      </c>
      <c r="N137" s="459">
        <f t="shared" si="39"/>
        <v>0</v>
      </c>
      <c r="O137" s="458">
        <f t="shared" si="39"/>
        <v>0</v>
      </c>
      <c r="P137" s="470">
        <f t="shared" si="39"/>
        <v>0</v>
      </c>
      <c r="Q137" s="299"/>
    </row>
    <row r="138" ht="13.5">
      <c r="Q138" s="299"/>
    </row>
  </sheetData>
  <sheetProtection password="C7C4" sheet="1" objects="1" scenarios="1"/>
  <mergeCells count="4">
    <mergeCell ref="D35:E35"/>
    <mergeCell ref="D66:E66"/>
    <mergeCell ref="D99:E99"/>
    <mergeCell ref="D132:E132"/>
  </mergeCells>
  <printOptions horizontalCentered="1"/>
  <pageMargins left="0.3937007874015748" right="0.3937007874015748" top="0.7086614173228347" bottom="0.4724409448818898" header="0.5118110236220472" footer="0.31496062992125984"/>
  <pageSetup firstPageNumber="44" useFirstPageNumber="1" horizontalDpi="600" verticalDpi="600" orientation="landscape" paperSize="9" scale="80" r:id="rId2"/>
  <headerFooter alignWithMargins="0">
    <oddFooter>&amp;C- &amp;P -</oddFooter>
  </headerFooter>
  <rowBreaks count="3" manualBreakCount="3">
    <brk id="40" max="255" man="1"/>
    <brk id="71" max="255" man="1"/>
    <brk id="104" max="255" man="1"/>
  </rowBreaks>
  <drawing r:id="rId1"/>
</worksheet>
</file>

<file path=xl/worksheets/sheet23.xml><?xml version="1.0" encoding="utf-8"?>
<worksheet xmlns="http://schemas.openxmlformats.org/spreadsheetml/2006/main" xmlns:r="http://schemas.openxmlformats.org/officeDocument/2006/relationships">
  <sheetPr codeName="Sheet34">
    <tabColor indexed="13"/>
  </sheetPr>
  <dimension ref="A1:P42"/>
  <sheetViews>
    <sheetView zoomScaleSheetLayoutView="90" workbookViewId="0" topLeftCell="I4">
      <selection activeCell="I3" sqref="I3"/>
    </sheetView>
  </sheetViews>
  <sheetFormatPr defaultColWidth="9.00390625" defaultRowHeight="12" customHeight="1" zeroHeight="1"/>
  <cols>
    <col min="1" max="2" width="1.625" style="299" customWidth="1"/>
    <col min="3" max="4" width="3.625" style="299" customWidth="1"/>
    <col min="5" max="5" width="22.625" style="299" customWidth="1"/>
    <col min="6" max="16" width="13.125" style="299" customWidth="1"/>
    <col min="17" max="17" width="3.625" style="299" customWidth="1"/>
    <col min="18" max="16384" width="13.875" style="299" hidden="1" customWidth="1"/>
  </cols>
  <sheetData>
    <row r="1" spans="1:16" s="300" customFormat="1" ht="13.5">
      <c r="A1" s="299" t="s">
        <v>247</v>
      </c>
      <c r="B1" s="299"/>
      <c r="C1" s="299"/>
      <c r="D1" s="299"/>
      <c r="E1" s="299"/>
      <c r="F1" s="299"/>
      <c r="G1" s="299"/>
      <c r="H1" s="299"/>
      <c r="I1" s="301" t="s">
        <v>821</v>
      </c>
      <c r="J1" s="299"/>
      <c r="K1" s="299"/>
      <c r="L1" s="299"/>
      <c r="M1" s="299"/>
      <c r="N1" s="299"/>
      <c r="O1" s="299"/>
      <c r="P1" s="299"/>
    </row>
    <row r="2" spans="1:16" s="300" customFormat="1" ht="13.5">
      <c r="A2" s="299"/>
      <c r="B2" s="299"/>
      <c r="C2" s="299"/>
      <c r="D2" s="299"/>
      <c r="E2" s="299"/>
      <c r="F2" s="299"/>
      <c r="G2" s="299"/>
      <c r="H2" s="299"/>
      <c r="I2" s="303" t="s">
        <v>643</v>
      </c>
      <c r="J2" s="299"/>
      <c r="K2" s="299"/>
      <c r="L2" s="299"/>
      <c r="M2" s="299"/>
      <c r="N2" s="371" t="s">
        <v>311</v>
      </c>
      <c r="O2" s="371" t="s">
        <v>793</v>
      </c>
      <c r="P2" s="299"/>
    </row>
    <row r="3" spans="1:16" s="300" customFormat="1" ht="13.5">
      <c r="A3" s="299"/>
      <c r="B3" s="299" t="s">
        <v>800</v>
      </c>
      <c r="C3" s="299"/>
      <c r="D3" s="299"/>
      <c r="E3" s="299"/>
      <c r="F3" s="299"/>
      <c r="G3" s="299"/>
      <c r="H3" s="299"/>
      <c r="I3" s="299"/>
      <c r="J3" s="299"/>
      <c r="K3" s="299"/>
      <c r="L3" s="299"/>
      <c r="M3" s="32"/>
      <c r="N3" s="372" t="s">
        <v>313</v>
      </c>
      <c r="O3" s="372" t="s">
        <v>314</v>
      </c>
      <c r="P3" s="299"/>
    </row>
    <row r="4" spans="1:16" s="300" customFormat="1" ht="13.5">
      <c r="A4" s="299"/>
      <c r="B4" s="299" t="s">
        <v>687</v>
      </c>
      <c r="C4" s="299"/>
      <c r="D4" s="299"/>
      <c r="E4" s="299"/>
      <c r="F4" s="299"/>
      <c r="G4" s="299"/>
      <c r="H4" s="299"/>
      <c r="I4" s="302"/>
      <c r="J4" s="299"/>
      <c r="K4" s="299"/>
      <c r="L4" s="299"/>
      <c r="M4" s="299"/>
      <c r="N4" s="299"/>
      <c r="O4" s="299"/>
      <c r="P4" s="299"/>
    </row>
    <row r="5" spans="1:16" s="300" customFormat="1" ht="14.25" thickBot="1">
      <c r="A5" s="299"/>
      <c r="B5" s="299"/>
      <c r="C5" s="299" t="s">
        <v>813</v>
      </c>
      <c r="D5" s="299"/>
      <c r="E5" s="299"/>
      <c r="F5" s="299"/>
      <c r="G5" s="299"/>
      <c r="H5" s="299"/>
      <c r="I5" s="299"/>
      <c r="J5" s="299"/>
      <c r="K5" s="299"/>
      <c r="L5" s="299"/>
      <c r="M5" s="299"/>
      <c r="N5" s="299"/>
      <c r="O5" s="299"/>
      <c r="P5" s="299"/>
    </row>
    <row r="6" spans="3:16" ht="15.75" customHeight="1">
      <c r="C6" s="304" t="s">
        <v>801</v>
      </c>
      <c r="D6" s="305"/>
      <c r="E6" s="305"/>
      <c r="F6" s="306" t="s">
        <v>824</v>
      </c>
      <c r="G6" s="307"/>
      <c r="H6" s="308"/>
      <c r="I6" s="309" t="s">
        <v>825</v>
      </c>
      <c r="J6" s="307"/>
      <c r="K6" s="307"/>
      <c r="L6" s="307"/>
      <c r="M6" s="307"/>
      <c r="N6" s="307"/>
      <c r="O6" s="307"/>
      <c r="P6" s="310" t="s">
        <v>1213</v>
      </c>
    </row>
    <row r="7" spans="3:16" ht="15.75" customHeight="1">
      <c r="C7" s="311"/>
      <c r="D7" s="312"/>
      <c r="E7" s="312"/>
      <c r="F7" s="313" t="s">
        <v>802</v>
      </c>
      <c r="G7" s="314" t="s">
        <v>803</v>
      </c>
      <c r="H7" s="315" t="s">
        <v>990</v>
      </c>
      <c r="I7" s="316" t="s">
        <v>827</v>
      </c>
      <c r="J7" s="314" t="s">
        <v>706</v>
      </c>
      <c r="K7" s="313" t="s">
        <v>707</v>
      </c>
      <c r="L7" s="313" t="s">
        <v>262</v>
      </c>
      <c r="M7" s="313" t="s">
        <v>263</v>
      </c>
      <c r="N7" s="314" t="s">
        <v>264</v>
      </c>
      <c r="O7" s="375" t="s">
        <v>705</v>
      </c>
      <c r="P7" s="317"/>
    </row>
    <row r="8" spans="3:16" ht="15.75" customHeight="1">
      <c r="C8" s="373" t="s">
        <v>804</v>
      </c>
      <c r="D8" s="376"/>
      <c r="E8" s="377"/>
      <c r="F8" s="376"/>
      <c r="G8" s="376"/>
      <c r="H8" s="376"/>
      <c r="I8" s="376"/>
      <c r="J8" s="376"/>
      <c r="K8" s="376"/>
      <c r="L8" s="376"/>
      <c r="M8" s="376"/>
      <c r="N8" s="376"/>
      <c r="O8" s="376"/>
      <c r="P8" s="378"/>
    </row>
    <row r="9" spans="3:16" ht="15.75" customHeight="1">
      <c r="C9" s="320"/>
      <c r="D9" s="379" t="s">
        <v>805</v>
      </c>
      <c r="E9" s="380"/>
      <c r="F9" s="477">
        <f aca="true" t="shared" si="0" ref="F9:P9">SUM(F10:F16)</f>
        <v>31</v>
      </c>
      <c r="G9" s="472">
        <f t="shared" si="0"/>
        <v>136</v>
      </c>
      <c r="H9" s="449">
        <f t="shared" si="0"/>
        <v>167</v>
      </c>
      <c r="I9" s="450">
        <f t="shared" si="0"/>
        <v>0</v>
      </c>
      <c r="J9" s="478">
        <f t="shared" si="0"/>
        <v>2481</v>
      </c>
      <c r="K9" s="472">
        <f t="shared" si="0"/>
        <v>4054</v>
      </c>
      <c r="L9" s="472">
        <f t="shared" si="0"/>
        <v>6165</v>
      </c>
      <c r="M9" s="472">
        <f t="shared" si="0"/>
        <v>5766</v>
      </c>
      <c r="N9" s="472">
        <f t="shared" si="0"/>
        <v>6303</v>
      </c>
      <c r="O9" s="449">
        <f t="shared" si="0"/>
        <v>24769</v>
      </c>
      <c r="P9" s="451">
        <f t="shared" si="0"/>
        <v>24936</v>
      </c>
    </row>
    <row r="10" spans="3:16" ht="15.75" customHeight="1">
      <c r="C10" s="320"/>
      <c r="D10" s="381"/>
      <c r="E10" s="330" t="s">
        <v>806</v>
      </c>
      <c r="F10" s="360">
        <v>0</v>
      </c>
      <c r="G10" s="360">
        <v>0</v>
      </c>
      <c r="H10" s="471">
        <f aca="true" t="shared" si="1" ref="H10:H16">SUM(F10:G10)</f>
        <v>0</v>
      </c>
      <c r="I10" s="352"/>
      <c r="J10" s="382">
        <v>402</v>
      </c>
      <c r="K10" s="362">
        <v>1346</v>
      </c>
      <c r="L10" s="362">
        <v>2886</v>
      </c>
      <c r="M10" s="362">
        <v>3061</v>
      </c>
      <c r="N10" s="362">
        <v>3661</v>
      </c>
      <c r="O10" s="471">
        <f aca="true" t="shared" si="2" ref="O10:O16">SUM(I10:N10)</f>
        <v>11356</v>
      </c>
      <c r="P10" s="473">
        <f aca="true" t="shared" si="3" ref="P10:P16">H10+O10</f>
        <v>11356</v>
      </c>
    </row>
    <row r="11" spans="3:16" ht="15.75" customHeight="1">
      <c r="C11" s="320"/>
      <c r="D11" s="383"/>
      <c r="E11" s="330" t="s">
        <v>703</v>
      </c>
      <c r="F11" s="360">
        <v>0</v>
      </c>
      <c r="G11" s="360">
        <v>0</v>
      </c>
      <c r="H11" s="471">
        <f t="shared" si="1"/>
        <v>0</v>
      </c>
      <c r="I11" s="352"/>
      <c r="J11" s="382">
        <v>1188</v>
      </c>
      <c r="K11" s="362">
        <v>1480</v>
      </c>
      <c r="L11" s="362">
        <v>2004</v>
      </c>
      <c r="M11" s="362">
        <v>1572</v>
      </c>
      <c r="N11" s="362">
        <v>1183</v>
      </c>
      <c r="O11" s="471">
        <f t="shared" si="2"/>
        <v>7427</v>
      </c>
      <c r="P11" s="473">
        <f t="shared" si="3"/>
        <v>7427</v>
      </c>
    </row>
    <row r="12" spans="3:16" ht="15.75" customHeight="1">
      <c r="C12" s="320"/>
      <c r="D12" s="381"/>
      <c r="E12" s="330" t="s">
        <v>807</v>
      </c>
      <c r="F12" s="360">
        <v>0</v>
      </c>
      <c r="G12" s="360">
        <v>0</v>
      </c>
      <c r="H12" s="471">
        <f t="shared" si="1"/>
        <v>0</v>
      </c>
      <c r="I12" s="352"/>
      <c r="J12" s="382">
        <v>24</v>
      </c>
      <c r="K12" s="362">
        <v>37</v>
      </c>
      <c r="L12" s="362">
        <v>84</v>
      </c>
      <c r="M12" s="362">
        <v>213</v>
      </c>
      <c r="N12" s="362">
        <v>788</v>
      </c>
      <c r="O12" s="471">
        <f t="shared" si="2"/>
        <v>1146</v>
      </c>
      <c r="P12" s="473">
        <f t="shared" si="3"/>
        <v>1146</v>
      </c>
    </row>
    <row r="13" spans="3:16" ht="21">
      <c r="C13" s="320"/>
      <c r="D13" s="381"/>
      <c r="E13" s="330" t="s">
        <v>237</v>
      </c>
      <c r="F13" s="360">
        <v>0</v>
      </c>
      <c r="G13" s="360">
        <v>0</v>
      </c>
      <c r="H13" s="471">
        <f t="shared" si="1"/>
        <v>0</v>
      </c>
      <c r="I13" s="352"/>
      <c r="J13" s="382">
        <v>0</v>
      </c>
      <c r="K13" s="362">
        <v>2</v>
      </c>
      <c r="L13" s="362">
        <v>8</v>
      </c>
      <c r="M13" s="362">
        <v>9</v>
      </c>
      <c r="N13" s="362">
        <v>4</v>
      </c>
      <c r="O13" s="471">
        <f t="shared" si="2"/>
        <v>23</v>
      </c>
      <c r="P13" s="473">
        <f t="shared" si="3"/>
        <v>23</v>
      </c>
    </row>
    <row r="14" spans="3:16" ht="15.75" customHeight="1">
      <c r="C14" s="320"/>
      <c r="D14" s="381"/>
      <c r="E14" s="330" t="s">
        <v>808</v>
      </c>
      <c r="F14" s="362">
        <v>30</v>
      </c>
      <c r="G14" s="362">
        <v>126</v>
      </c>
      <c r="H14" s="471">
        <f t="shared" si="1"/>
        <v>156</v>
      </c>
      <c r="I14" s="361">
        <v>0</v>
      </c>
      <c r="J14" s="382">
        <v>806</v>
      </c>
      <c r="K14" s="362">
        <v>1034</v>
      </c>
      <c r="L14" s="362">
        <v>1032</v>
      </c>
      <c r="M14" s="362">
        <v>804</v>
      </c>
      <c r="N14" s="362">
        <v>567</v>
      </c>
      <c r="O14" s="471">
        <f t="shared" si="2"/>
        <v>4243</v>
      </c>
      <c r="P14" s="473">
        <f t="shared" si="3"/>
        <v>4399</v>
      </c>
    </row>
    <row r="15" spans="3:16" ht="20.25">
      <c r="C15" s="320"/>
      <c r="D15" s="381"/>
      <c r="E15" s="330" t="s">
        <v>238</v>
      </c>
      <c r="F15" s="384">
        <v>1</v>
      </c>
      <c r="G15" s="384">
        <v>10</v>
      </c>
      <c r="H15" s="480">
        <f t="shared" si="1"/>
        <v>11</v>
      </c>
      <c r="I15" s="385">
        <v>0</v>
      </c>
      <c r="J15" s="386">
        <v>61</v>
      </c>
      <c r="K15" s="384">
        <v>155</v>
      </c>
      <c r="L15" s="384">
        <v>151</v>
      </c>
      <c r="M15" s="384">
        <v>107</v>
      </c>
      <c r="N15" s="384">
        <v>100</v>
      </c>
      <c r="O15" s="480">
        <f t="shared" si="2"/>
        <v>574</v>
      </c>
      <c r="P15" s="482">
        <f t="shared" si="3"/>
        <v>585</v>
      </c>
    </row>
    <row r="16" spans="3:16" ht="20.25">
      <c r="C16" s="320"/>
      <c r="D16" s="387"/>
      <c r="E16" s="388" t="s">
        <v>239</v>
      </c>
      <c r="F16" s="338">
        <v>0</v>
      </c>
      <c r="G16" s="338">
        <v>0</v>
      </c>
      <c r="H16" s="462">
        <f t="shared" si="1"/>
        <v>0</v>
      </c>
      <c r="I16" s="339">
        <v>0</v>
      </c>
      <c r="J16" s="389">
        <v>0</v>
      </c>
      <c r="K16" s="338">
        <v>0</v>
      </c>
      <c r="L16" s="338">
        <v>0</v>
      </c>
      <c r="M16" s="338">
        <v>0</v>
      </c>
      <c r="N16" s="338">
        <v>0</v>
      </c>
      <c r="O16" s="462">
        <f t="shared" si="2"/>
        <v>0</v>
      </c>
      <c r="P16" s="466">
        <f t="shared" si="3"/>
        <v>0</v>
      </c>
    </row>
    <row r="17" spans="3:16" ht="15.75" customHeight="1">
      <c r="C17" s="320"/>
      <c r="D17" s="390" t="s">
        <v>809</v>
      </c>
      <c r="E17" s="391"/>
      <c r="F17" s="452">
        <f aca="true" t="shared" si="4" ref="F17:P17">SUM(F18:F24)</f>
        <v>29</v>
      </c>
      <c r="G17" s="452">
        <f t="shared" si="4"/>
        <v>103</v>
      </c>
      <c r="H17" s="454">
        <f t="shared" si="4"/>
        <v>132</v>
      </c>
      <c r="I17" s="455">
        <f t="shared" si="4"/>
        <v>0</v>
      </c>
      <c r="J17" s="478">
        <f t="shared" si="4"/>
        <v>1102</v>
      </c>
      <c r="K17" s="452">
        <f t="shared" si="4"/>
        <v>1818</v>
      </c>
      <c r="L17" s="452">
        <f t="shared" si="4"/>
        <v>2636</v>
      </c>
      <c r="M17" s="452">
        <f t="shared" si="4"/>
        <v>2129</v>
      </c>
      <c r="N17" s="452">
        <f t="shared" si="4"/>
        <v>2063</v>
      </c>
      <c r="O17" s="454">
        <f t="shared" si="4"/>
        <v>9748</v>
      </c>
      <c r="P17" s="456">
        <f t="shared" si="4"/>
        <v>9880</v>
      </c>
    </row>
    <row r="18" spans="3:16" ht="15.75" customHeight="1">
      <c r="C18" s="320"/>
      <c r="D18" s="381"/>
      <c r="E18" s="330" t="s">
        <v>806</v>
      </c>
      <c r="F18" s="360">
        <v>0</v>
      </c>
      <c r="G18" s="360">
        <v>0</v>
      </c>
      <c r="H18" s="471">
        <f aca="true" t="shared" si="5" ref="H18:H24">SUM(F18:G18)</f>
        <v>0</v>
      </c>
      <c r="I18" s="352"/>
      <c r="J18" s="382">
        <v>217</v>
      </c>
      <c r="K18" s="362">
        <v>774</v>
      </c>
      <c r="L18" s="362">
        <v>1507</v>
      </c>
      <c r="M18" s="362">
        <v>1224</v>
      </c>
      <c r="N18" s="362">
        <v>1243</v>
      </c>
      <c r="O18" s="471">
        <f aca="true" t="shared" si="6" ref="O18:O24">SUM(I18:N18)</f>
        <v>4965</v>
      </c>
      <c r="P18" s="473">
        <f aca="true" t="shared" si="7" ref="P18:P24">H18+O18</f>
        <v>4965</v>
      </c>
    </row>
    <row r="19" spans="3:16" ht="15.75" customHeight="1">
      <c r="C19" s="320"/>
      <c r="D19" s="383"/>
      <c r="E19" s="330" t="s">
        <v>703</v>
      </c>
      <c r="F19" s="360">
        <v>0</v>
      </c>
      <c r="G19" s="360">
        <v>0</v>
      </c>
      <c r="H19" s="471">
        <f t="shared" si="5"/>
        <v>0</v>
      </c>
      <c r="I19" s="352"/>
      <c r="J19" s="382">
        <v>267</v>
      </c>
      <c r="K19" s="362">
        <v>245</v>
      </c>
      <c r="L19" s="362">
        <v>371</v>
      </c>
      <c r="M19" s="362">
        <v>267</v>
      </c>
      <c r="N19" s="362">
        <v>193</v>
      </c>
      <c r="O19" s="471">
        <f t="shared" si="6"/>
        <v>1343</v>
      </c>
      <c r="P19" s="473">
        <f t="shared" si="7"/>
        <v>1343</v>
      </c>
    </row>
    <row r="20" spans="3:16" ht="15.75" customHeight="1">
      <c r="C20" s="320"/>
      <c r="D20" s="381"/>
      <c r="E20" s="330" t="s">
        <v>807</v>
      </c>
      <c r="F20" s="360">
        <v>0</v>
      </c>
      <c r="G20" s="360">
        <v>0</v>
      </c>
      <c r="H20" s="471">
        <f t="shared" si="5"/>
        <v>0</v>
      </c>
      <c r="I20" s="352"/>
      <c r="J20" s="382">
        <v>12</v>
      </c>
      <c r="K20" s="362">
        <v>11</v>
      </c>
      <c r="L20" s="362">
        <v>11</v>
      </c>
      <c r="M20" s="362">
        <v>44</v>
      </c>
      <c r="N20" s="362">
        <v>145</v>
      </c>
      <c r="O20" s="471">
        <f t="shared" si="6"/>
        <v>223</v>
      </c>
      <c r="P20" s="473">
        <f t="shared" si="7"/>
        <v>223</v>
      </c>
    </row>
    <row r="21" spans="3:16" ht="21">
      <c r="C21" s="320"/>
      <c r="D21" s="381"/>
      <c r="E21" s="330" t="s">
        <v>237</v>
      </c>
      <c r="F21" s="360">
        <v>0</v>
      </c>
      <c r="G21" s="360">
        <v>0</v>
      </c>
      <c r="H21" s="471">
        <f t="shared" si="5"/>
        <v>0</v>
      </c>
      <c r="I21" s="352"/>
      <c r="J21" s="382">
        <v>0</v>
      </c>
      <c r="K21" s="362">
        <v>2</v>
      </c>
      <c r="L21" s="362">
        <v>8</v>
      </c>
      <c r="M21" s="362">
        <v>9</v>
      </c>
      <c r="N21" s="362">
        <v>4</v>
      </c>
      <c r="O21" s="471">
        <f t="shared" si="6"/>
        <v>23</v>
      </c>
      <c r="P21" s="473">
        <f t="shared" si="7"/>
        <v>23</v>
      </c>
    </row>
    <row r="22" spans="3:16" ht="15.75" customHeight="1">
      <c r="C22" s="320"/>
      <c r="D22" s="381"/>
      <c r="E22" s="330" t="s">
        <v>808</v>
      </c>
      <c r="F22" s="362">
        <v>28</v>
      </c>
      <c r="G22" s="362">
        <v>99</v>
      </c>
      <c r="H22" s="471">
        <f t="shared" si="5"/>
        <v>127</v>
      </c>
      <c r="I22" s="361">
        <v>0</v>
      </c>
      <c r="J22" s="382">
        <v>595</v>
      </c>
      <c r="K22" s="362">
        <v>756</v>
      </c>
      <c r="L22" s="362">
        <v>721</v>
      </c>
      <c r="M22" s="362">
        <v>565</v>
      </c>
      <c r="N22" s="362">
        <v>447</v>
      </c>
      <c r="O22" s="471">
        <f t="shared" si="6"/>
        <v>3084</v>
      </c>
      <c r="P22" s="473">
        <f t="shared" si="7"/>
        <v>3211</v>
      </c>
    </row>
    <row r="23" spans="3:16" ht="20.25">
      <c r="C23" s="320"/>
      <c r="D23" s="381"/>
      <c r="E23" s="330" t="s">
        <v>238</v>
      </c>
      <c r="F23" s="384">
        <v>1</v>
      </c>
      <c r="G23" s="384">
        <v>4</v>
      </c>
      <c r="H23" s="480">
        <f t="shared" si="5"/>
        <v>5</v>
      </c>
      <c r="I23" s="385">
        <v>0</v>
      </c>
      <c r="J23" s="386">
        <v>11</v>
      </c>
      <c r="K23" s="384">
        <v>30</v>
      </c>
      <c r="L23" s="384">
        <v>18</v>
      </c>
      <c r="M23" s="384">
        <v>20</v>
      </c>
      <c r="N23" s="384">
        <v>31</v>
      </c>
      <c r="O23" s="480">
        <f t="shared" si="6"/>
        <v>110</v>
      </c>
      <c r="P23" s="482">
        <f t="shared" si="7"/>
        <v>115</v>
      </c>
    </row>
    <row r="24" spans="3:16" ht="21" thickBot="1">
      <c r="C24" s="392"/>
      <c r="D24" s="393"/>
      <c r="E24" s="394" t="s">
        <v>239</v>
      </c>
      <c r="F24" s="395">
        <v>0</v>
      </c>
      <c r="G24" s="395">
        <v>0</v>
      </c>
      <c r="H24" s="481">
        <f t="shared" si="5"/>
        <v>0</v>
      </c>
      <c r="I24" s="403">
        <v>0</v>
      </c>
      <c r="J24" s="404">
        <v>0</v>
      </c>
      <c r="K24" s="395">
        <v>0</v>
      </c>
      <c r="L24" s="395">
        <v>0</v>
      </c>
      <c r="M24" s="395">
        <v>0</v>
      </c>
      <c r="N24" s="395">
        <v>0</v>
      </c>
      <c r="O24" s="481">
        <f t="shared" si="6"/>
        <v>0</v>
      </c>
      <c r="P24" s="483">
        <f t="shared" si="7"/>
        <v>0</v>
      </c>
    </row>
    <row r="25" spans="3:16" ht="15.75" customHeight="1">
      <c r="C25" s="350" t="s">
        <v>810</v>
      </c>
      <c r="D25" s="396"/>
      <c r="E25" s="397"/>
      <c r="F25" s="396"/>
      <c r="G25" s="396"/>
      <c r="H25" s="396"/>
      <c r="I25" s="396"/>
      <c r="J25" s="396"/>
      <c r="K25" s="396"/>
      <c r="L25" s="396"/>
      <c r="M25" s="396"/>
      <c r="N25" s="396"/>
      <c r="O25" s="396"/>
      <c r="P25" s="398"/>
    </row>
    <row r="26" spans="3:16" ht="15.75" customHeight="1">
      <c r="C26" s="320"/>
      <c r="D26" s="379" t="s">
        <v>811</v>
      </c>
      <c r="E26" s="380"/>
      <c r="F26" s="477">
        <f aca="true" t="shared" si="8" ref="F26:P26">SUM(F27:F33)</f>
        <v>69540</v>
      </c>
      <c r="G26" s="472">
        <f t="shared" si="8"/>
        <v>567291</v>
      </c>
      <c r="H26" s="449">
        <f t="shared" si="8"/>
        <v>636831</v>
      </c>
      <c r="I26" s="450">
        <f t="shared" si="8"/>
        <v>0</v>
      </c>
      <c r="J26" s="478">
        <f t="shared" si="8"/>
        <v>48863050</v>
      </c>
      <c r="K26" s="472">
        <f t="shared" si="8"/>
        <v>85912678</v>
      </c>
      <c r="L26" s="472">
        <f t="shared" si="8"/>
        <v>145868990</v>
      </c>
      <c r="M26" s="472">
        <f t="shared" si="8"/>
        <v>141050769</v>
      </c>
      <c r="N26" s="472">
        <f t="shared" si="8"/>
        <v>160815209</v>
      </c>
      <c r="O26" s="449">
        <f t="shared" si="8"/>
        <v>582510696</v>
      </c>
      <c r="P26" s="451">
        <f t="shared" si="8"/>
        <v>583147527</v>
      </c>
    </row>
    <row r="27" spans="3:16" ht="15.75" customHeight="1">
      <c r="C27" s="320"/>
      <c r="D27" s="381"/>
      <c r="E27" s="330" t="s">
        <v>806</v>
      </c>
      <c r="F27" s="360">
        <v>0</v>
      </c>
      <c r="G27" s="360">
        <v>0</v>
      </c>
      <c r="H27" s="471">
        <f aca="true" t="shared" si="9" ref="H27:H33">SUM(F27:G27)</f>
        <v>0</v>
      </c>
      <c r="I27" s="352"/>
      <c r="J27" s="382">
        <v>10803980</v>
      </c>
      <c r="K27" s="362">
        <v>37324120</v>
      </c>
      <c r="L27" s="362">
        <v>80196200</v>
      </c>
      <c r="M27" s="362">
        <v>86386340</v>
      </c>
      <c r="N27" s="362">
        <v>102159640</v>
      </c>
      <c r="O27" s="471">
        <f aca="true" t="shared" si="10" ref="O27:O33">SUM(I27:N27)</f>
        <v>316870280</v>
      </c>
      <c r="P27" s="473">
        <f aca="true" t="shared" si="11" ref="P27:P33">H27+O27</f>
        <v>316870280</v>
      </c>
    </row>
    <row r="28" spans="3:16" ht="15.75" customHeight="1">
      <c r="C28" s="320"/>
      <c r="D28" s="383"/>
      <c r="E28" s="330" t="s">
        <v>703</v>
      </c>
      <c r="F28" s="360">
        <v>0</v>
      </c>
      <c r="G28" s="360">
        <v>0</v>
      </c>
      <c r="H28" s="471">
        <f t="shared" si="9"/>
        <v>0</v>
      </c>
      <c r="I28" s="352"/>
      <c r="J28" s="382">
        <v>32105420</v>
      </c>
      <c r="K28" s="362">
        <v>39148640</v>
      </c>
      <c r="L28" s="362">
        <v>53717710</v>
      </c>
      <c r="M28" s="362">
        <v>40746940</v>
      </c>
      <c r="N28" s="362">
        <v>31926410</v>
      </c>
      <c r="O28" s="471">
        <f t="shared" si="10"/>
        <v>197645120</v>
      </c>
      <c r="P28" s="473">
        <f t="shared" si="11"/>
        <v>197645120</v>
      </c>
    </row>
    <row r="29" spans="3:16" ht="15.75" customHeight="1">
      <c r="C29" s="320"/>
      <c r="D29" s="381"/>
      <c r="E29" s="330" t="s">
        <v>807</v>
      </c>
      <c r="F29" s="360">
        <v>0</v>
      </c>
      <c r="G29" s="360">
        <v>0</v>
      </c>
      <c r="H29" s="471">
        <f t="shared" si="9"/>
        <v>0</v>
      </c>
      <c r="I29" s="352"/>
      <c r="J29" s="382">
        <v>723690</v>
      </c>
      <c r="K29" s="362">
        <v>971760</v>
      </c>
      <c r="L29" s="362">
        <v>2332300</v>
      </c>
      <c r="M29" s="362">
        <v>5380970</v>
      </c>
      <c r="N29" s="362">
        <v>21447915</v>
      </c>
      <c r="O29" s="471">
        <f t="shared" si="10"/>
        <v>30856635</v>
      </c>
      <c r="P29" s="473">
        <f t="shared" si="11"/>
        <v>30856635</v>
      </c>
    </row>
    <row r="30" spans="3:16" ht="21">
      <c r="C30" s="320"/>
      <c r="D30" s="381"/>
      <c r="E30" s="330" t="s">
        <v>237</v>
      </c>
      <c r="F30" s="360">
        <v>0</v>
      </c>
      <c r="G30" s="360">
        <v>0</v>
      </c>
      <c r="H30" s="471">
        <f t="shared" si="9"/>
        <v>0</v>
      </c>
      <c r="I30" s="352"/>
      <c r="J30" s="382">
        <v>0</v>
      </c>
      <c r="K30" s="362">
        <v>30890</v>
      </c>
      <c r="L30" s="362">
        <v>155830</v>
      </c>
      <c r="M30" s="362">
        <v>160990</v>
      </c>
      <c r="N30" s="362">
        <v>76630</v>
      </c>
      <c r="O30" s="471">
        <f t="shared" si="10"/>
        <v>424340</v>
      </c>
      <c r="P30" s="473">
        <f t="shared" si="11"/>
        <v>424340</v>
      </c>
    </row>
    <row r="31" spans="3:16" ht="15.75" customHeight="1">
      <c r="C31" s="320"/>
      <c r="D31" s="381"/>
      <c r="E31" s="330" t="s">
        <v>808</v>
      </c>
      <c r="F31" s="362">
        <v>66570</v>
      </c>
      <c r="G31" s="362">
        <v>533541</v>
      </c>
      <c r="H31" s="471">
        <f t="shared" si="9"/>
        <v>600111</v>
      </c>
      <c r="I31" s="361">
        <v>0</v>
      </c>
      <c r="J31" s="382">
        <v>4928400</v>
      </c>
      <c r="K31" s="362">
        <v>7664578</v>
      </c>
      <c r="L31" s="362">
        <v>8528520</v>
      </c>
      <c r="M31" s="362">
        <v>7675949</v>
      </c>
      <c r="N31" s="362">
        <v>4665424</v>
      </c>
      <c r="O31" s="471">
        <f t="shared" si="10"/>
        <v>33462871</v>
      </c>
      <c r="P31" s="473">
        <f t="shared" si="11"/>
        <v>34062982</v>
      </c>
    </row>
    <row r="32" spans="3:16" ht="20.25">
      <c r="C32" s="320"/>
      <c r="D32" s="381"/>
      <c r="E32" s="330" t="s">
        <v>238</v>
      </c>
      <c r="F32" s="384">
        <v>2970</v>
      </c>
      <c r="G32" s="384">
        <v>33750</v>
      </c>
      <c r="H32" s="480">
        <f t="shared" si="9"/>
        <v>36720</v>
      </c>
      <c r="I32" s="385">
        <v>0</v>
      </c>
      <c r="J32" s="386">
        <v>301560</v>
      </c>
      <c r="K32" s="384">
        <v>772690</v>
      </c>
      <c r="L32" s="384">
        <v>938430</v>
      </c>
      <c r="M32" s="384">
        <v>699580</v>
      </c>
      <c r="N32" s="384">
        <v>539190</v>
      </c>
      <c r="O32" s="480">
        <f t="shared" si="10"/>
        <v>3251450</v>
      </c>
      <c r="P32" s="482">
        <f t="shared" si="11"/>
        <v>3288170</v>
      </c>
    </row>
    <row r="33" spans="3:16" ht="20.25">
      <c r="C33" s="320"/>
      <c r="D33" s="387"/>
      <c r="E33" s="388" t="s">
        <v>239</v>
      </c>
      <c r="F33" s="338">
        <v>0</v>
      </c>
      <c r="G33" s="338">
        <v>0</v>
      </c>
      <c r="H33" s="462">
        <f t="shared" si="9"/>
        <v>0</v>
      </c>
      <c r="I33" s="339">
        <v>0</v>
      </c>
      <c r="J33" s="389">
        <v>0</v>
      </c>
      <c r="K33" s="338">
        <v>0</v>
      </c>
      <c r="L33" s="338">
        <v>0</v>
      </c>
      <c r="M33" s="338">
        <v>0</v>
      </c>
      <c r="N33" s="338">
        <v>0</v>
      </c>
      <c r="O33" s="462">
        <f t="shared" si="10"/>
        <v>0</v>
      </c>
      <c r="P33" s="466">
        <f t="shared" si="11"/>
        <v>0</v>
      </c>
    </row>
    <row r="34" spans="3:16" ht="15.75" customHeight="1">
      <c r="C34" s="320"/>
      <c r="D34" s="390" t="s">
        <v>809</v>
      </c>
      <c r="E34" s="391"/>
      <c r="F34" s="452">
        <f aca="true" t="shared" si="12" ref="F34:P34">SUM(F35:F41)</f>
        <v>48400</v>
      </c>
      <c r="G34" s="452">
        <f t="shared" si="12"/>
        <v>333080</v>
      </c>
      <c r="H34" s="454">
        <f t="shared" si="12"/>
        <v>381480</v>
      </c>
      <c r="I34" s="455">
        <f t="shared" si="12"/>
        <v>0</v>
      </c>
      <c r="J34" s="478">
        <f t="shared" si="12"/>
        <v>14304870</v>
      </c>
      <c r="K34" s="452">
        <f t="shared" si="12"/>
        <v>28595500</v>
      </c>
      <c r="L34" s="452">
        <f t="shared" si="12"/>
        <v>48601600</v>
      </c>
      <c r="M34" s="452">
        <f t="shared" si="12"/>
        <v>38125370</v>
      </c>
      <c r="N34" s="452">
        <f t="shared" si="12"/>
        <v>38899270</v>
      </c>
      <c r="O34" s="454">
        <f t="shared" si="12"/>
        <v>168526610</v>
      </c>
      <c r="P34" s="456">
        <f t="shared" si="12"/>
        <v>168908090</v>
      </c>
    </row>
    <row r="35" spans="3:16" ht="15.75" customHeight="1">
      <c r="C35" s="320"/>
      <c r="D35" s="381"/>
      <c r="E35" s="330" t="s">
        <v>806</v>
      </c>
      <c r="F35" s="360">
        <v>0</v>
      </c>
      <c r="G35" s="360">
        <v>0</v>
      </c>
      <c r="H35" s="471">
        <f aca="true" t="shared" si="13" ref="H35:H41">SUM(F35:G35)</f>
        <v>0</v>
      </c>
      <c r="I35" s="352"/>
      <c r="J35" s="382">
        <v>5282830</v>
      </c>
      <c r="K35" s="362">
        <v>18253190</v>
      </c>
      <c r="L35" s="362">
        <v>36391970</v>
      </c>
      <c r="M35" s="362">
        <v>28811960</v>
      </c>
      <c r="N35" s="362">
        <v>29321260</v>
      </c>
      <c r="O35" s="471">
        <f aca="true" t="shared" si="14" ref="O35:O41">SUM(I35:N35)</f>
        <v>118061210</v>
      </c>
      <c r="P35" s="473">
        <f aca="true" t="shared" si="15" ref="P35:P41">H35+O35</f>
        <v>118061210</v>
      </c>
    </row>
    <row r="36" spans="3:16" ht="15.75" customHeight="1">
      <c r="C36" s="320"/>
      <c r="D36" s="383"/>
      <c r="E36" s="330" t="s">
        <v>703</v>
      </c>
      <c r="F36" s="360">
        <v>0</v>
      </c>
      <c r="G36" s="360">
        <v>0</v>
      </c>
      <c r="H36" s="471">
        <f t="shared" si="13"/>
        <v>0</v>
      </c>
      <c r="I36" s="352"/>
      <c r="J36" s="382">
        <v>5751200</v>
      </c>
      <c r="K36" s="362">
        <v>5972970</v>
      </c>
      <c r="L36" s="362">
        <v>7118890</v>
      </c>
      <c r="M36" s="362">
        <v>4494850</v>
      </c>
      <c r="N36" s="362">
        <v>4036120</v>
      </c>
      <c r="O36" s="471">
        <f t="shared" si="14"/>
        <v>27374030</v>
      </c>
      <c r="P36" s="473">
        <f t="shared" si="15"/>
        <v>27374030</v>
      </c>
    </row>
    <row r="37" spans="3:16" ht="15.75" customHeight="1">
      <c r="C37" s="320"/>
      <c r="D37" s="381"/>
      <c r="E37" s="330" t="s">
        <v>807</v>
      </c>
      <c r="F37" s="360">
        <v>0</v>
      </c>
      <c r="G37" s="360">
        <v>0</v>
      </c>
      <c r="H37" s="471">
        <f t="shared" si="13"/>
        <v>0</v>
      </c>
      <c r="I37" s="352"/>
      <c r="J37" s="382">
        <v>420900</v>
      </c>
      <c r="K37" s="362">
        <v>330480</v>
      </c>
      <c r="L37" s="362">
        <v>280600</v>
      </c>
      <c r="M37" s="362">
        <v>628080</v>
      </c>
      <c r="N37" s="362">
        <v>2614460</v>
      </c>
      <c r="O37" s="471">
        <f t="shared" si="14"/>
        <v>4274520</v>
      </c>
      <c r="P37" s="473">
        <f t="shared" si="15"/>
        <v>4274520</v>
      </c>
    </row>
    <row r="38" spans="3:16" ht="21">
      <c r="C38" s="320"/>
      <c r="D38" s="381"/>
      <c r="E38" s="330" t="s">
        <v>237</v>
      </c>
      <c r="F38" s="360">
        <v>0</v>
      </c>
      <c r="G38" s="360">
        <v>0</v>
      </c>
      <c r="H38" s="471">
        <f t="shared" si="13"/>
        <v>0</v>
      </c>
      <c r="I38" s="352"/>
      <c r="J38" s="382">
        <v>0</v>
      </c>
      <c r="K38" s="362">
        <v>36800</v>
      </c>
      <c r="L38" s="362">
        <v>161230</v>
      </c>
      <c r="M38" s="362">
        <v>190270</v>
      </c>
      <c r="N38" s="362">
        <v>90850</v>
      </c>
      <c r="O38" s="471">
        <f t="shared" si="14"/>
        <v>479150</v>
      </c>
      <c r="P38" s="473">
        <f t="shared" si="15"/>
        <v>479150</v>
      </c>
    </row>
    <row r="39" spans="3:16" ht="15.75" customHeight="1">
      <c r="C39" s="320"/>
      <c r="D39" s="381"/>
      <c r="E39" s="330" t="s">
        <v>808</v>
      </c>
      <c r="F39" s="362">
        <v>44950</v>
      </c>
      <c r="G39" s="362">
        <v>318780</v>
      </c>
      <c r="H39" s="471">
        <f t="shared" si="13"/>
        <v>363730</v>
      </c>
      <c r="I39" s="361">
        <v>0</v>
      </c>
      <c r="J39" s="382">
        <v>2802940</v>
      </c>
      <c r="K39" s="362">
        <v>3843190</v>
      </c>
      <c r="L39" s="362">
        <v>4542380</v>
      </c>
      <c r="M39" s="362">
        <v>3905050</v>
      </c>
      <c r="N39" s="362">
        <v>2773520</v>
      </c>
      <c r="O39" s="471">
        <f t="shared" si="14"/>
        <v>17867080</v>
      </c>
      <c r="P39" s="473">
        <f t="shared" si="15"/>
        <v>18230810</v>
      </c>
    </row>
    <row r="40" spans="3:16" ht="20.25">
      <c r="C40" s="320"/>
      <c r="D40" s="383"/>
      <c r="E40" s="330" t="s">
        <v>238</v>
      </c>
      <c r="F40" s="384">
        <v>3450</v>
      </c>
      <c r="G40" s="384">
        <v>14300</v>
      </c>
      <c r="H40" s="480">
        <f t="shared" si="13"/>
        <v>17750</v>
      </c>
      <c r="I40" s="385">
        <v>0</v>
      </c>
      <c r="J40" s="386">
        <v>47000</v>
      </c>
      <c r="K40" s="384">
        <v>158870</v>
      </c>
      <c r="L40" s="384">
        <v>106530</v>
      </c>
      <c r="M40" s="384">
        <v>95160</v>
      </c>
      <c r="N40" s="384">
        <v>63060</v>
      </c>
      <c r="O40" s="471">
        <f t="shared" si="14"/>
        <v>470620</v>
      </c>
      <c r="P40" s="473">
        <f t="shared" si="15"/>
        <v>488370</v>
      </c>
    </row>
    <row r="41" spans="3:16" ht="20.25">
      <c r="C41" s="350"/>
      <c r="D41" s="399"/>
      <c r="E41" s="405" t="s">
        <v>239</v>
      </c>
      <c r="F41" s="384">
        <v>0</v>
      </c>
      <c r="G41" s="384">
        <v>0</v>
      </c>
      <c r="H41" s="480">
        <f t="shared" si="13"/>
        <v>0</v>
      </c>
      <c r="I41" s="339">
        <v>0</v>
      </c>
      <c r="J41" s="389">
        <v>0</v>
      </c>
      <c r="K41" s="338">
        <v>0</v>
      </c>
      <c r="L41" s="338">
        <v>0</v>
      </c>
      <c r="M41" s="338">
        <v>0</v>
      </c>
      <c r="N41" s="338">
        <v>0</v>
      </c>
      <c r="O41" s="462">
        <f t="shared" si="14"/>
        <v>0</v>
      </c>
      <c r="P41" s="466">
        <f t="shared" si="15"/>
        <v>0</v>
      </c>
    </row>
    <row r="42" spans="3:16" ht="15.75" customHeight="1" thickBot="1">
      <c r="C42" s="400" t="s">
        <v>812</v>
      </c>
      <c r="D42" s="401"/>
      <c r="E42" s="402"/>
      <c r="F42" s="459">
        <f aca="true" t="shared" si="16" ref="F42:P42">F26+F34</f>
        <v>117940</v>
      </c>
      <c r="G42" s="458">
        <f t="shared" si="16"/>
        <v>900371</v>
      </c>
      <c r="H42" s="460">
        <f t="shared" si="16"/>
        <v>1018311</v>
      </c>
      <c r="I42" s="461">
        <f t="shared" si="16"/>
        <v>0</v>
      </c>
      <c r="J42" s="479">
        <f t="shared" si="16"/>
        <v>63167920</v>
      </c>
      <c r="K42" s="458">
        <f t="shared" si="16"/>
        <v>114508178</v>
      </c>
      <c r="L42" s="458">
        <f t="shared" si="16"/>
        <v>194470590</v>
      </c>
      <c r="M42" s="458">
        <f t="shared" si="16"/>
        <v>179176139</v>
      </c>
      <c r="N42" s="458">
        <f t="shared" si="16"/>
        <v>199714479</v>
      </c>
      <c r="O42" s="460">
        <f t="shared" si="16"/>
        <v>751037306</v>
      </c>
      <c r="P42" s="470">
        <f t="shared" si="16"/>
        <v>752055617</v>
      </c>
    </row>
    <row r="43" ht="12" customHeight="1"/>
    <row r="44" ht="12" customHeight="1"/>
    <row r="45" ht="12" customHeight="1"/>
    <row r="46" ht="12" customHeight="1"/>
    <row r="47" ht="12" customHeight="1"/>
    <row r="48" ht="12" customHeight="1"/>
    <row r="49" ht="12" customHeight="1"/>
  </sheetData>
  <sheetProtection password="C7C4" sheet="1" objects="1" scenarios="1"/>
  <printOptions horizontalCentered="1"/>
  <pageMargins left="0.3937007874015748" right="0.3937007874015748" top="0.7086614173228347" bottom="0.5118110236220472" header="0.5118110236220472" footer="0.31496062992125984"/>
  <pageSetup firstPageNumber="48" useFirstPageNumber="1" horizontalDpi="600" verticalDpi="600" orientation="landscape" paperSize="9" scale="78" r:id="rId2"/>
  <headerFooter alignWithMargins="0">
    <oddFooter>&amp;C- &amp;P -</oddFooter>
  </headerFooter>
  <drawing r:id="rId1"/>
</worksheet>
</file>

<file path=xl/worksheets/sheet24.xml><?xml version="1.0" encoding="utf-8"?>
<worksheet xmlns="http://schemas.openxmlformats.org/spreadsheetml/2006/main" xmlns:r="http://schemas.openxmlformats.org/officeDocument/2006/relationships">
  <sheetPr codeName="Sheet35">
    <tabColor indexed="13"/>
  </sheetPr>
  <dimension ref="A1:P42"/>
  <sheetViews>
    <sheetView zoomScaleSheetLayoutView="90" workbookViewId="0" topLeftCell="I1">
      <selection activeCell="K5" sqref="K5"/>
    </sheetView>
  </sheetViews>
  <sheetFormatPr defaultColWidth="9.00390625" defaultRowHeight="12" customHeight="1" zeroHeight="1"/>
  <cols>
    <col min="1" max="2" width="1.625" style="299" customWidth="1"/>
    <col min="3" max="4" width="3.625" style="299" customWidth="1"/>
    <col min="5" max="5" width="22.625" style="299" customWidth="1"/>
    <col min="6" max="16" width="13.125" style="299" customWidth="1"/>
    <col min="17" max="17" width="3.625" style="299" customWidth="1"/>
    <col min="18" max="16384" width="13.875" style="299" hidden="1" customWidth="1"/>
  </cols>
  <sheetData>
    <row r="1" spans="1:16" s="300" customFormat="1" ht="13.5">
      <c r="A1" s="299" t="s">
        <v>248</v>
      </c>
      <c r="B1" s="299"/>
      <c r="C1" s="299"/>
      <c r="D1" s="299"/>
      <c r="E1" s="299"/>
      <c r="F1" s="299"/>
      <c r="G1" s="299"/>
      <c r="H1" s="299"/>
      <c r="I1" s="301" t="s">
        <v>821</v>
      </c>
      <c r="J1" s="299"/>
      <c r="K1" s="299"/>
      <c r="L1" s="299"/>
      <c r="M1" s="299"/>
      <c r="N1" s="299"/>
      <c r="O1" s="299"/>
      <c r="P1" s="299"/>
    </row>
    <row r="2" spans="1:16" s="300" customFormat="1" ht="13.5">
      <c r="A2" s="299"/>
      <c r="B2" s="299"/>
      <c r="C2" s="299"/>
      <c r="D2" s="299"/>
      <c r="E2" s="299"/>
      <c r="F2" s="299"/>
      <c r="G2" s="299"/>
      <c r="H2" s="299"/>
      <c r="I2" s="303" t="s">
        <v>643</v>
      </c>
      <c r="J2" s="299"/>
      <c r="K2" s="299"/>
      <c r="L2" s="299"/>
      <c r="M2" s="299"/>
      <c r="N2" s="371" t="s">
        <v>311</v>
      </c>
      <c r="O2" s="371" t="s">
        <v>793</v>
      </c>
      <c r="P2" s="299"/>
    </row>
    <row r="3" spans="1:16" s="300" customFormat="1" ht="13.5">
      <c r="A3" s="299"/>
      <c r="B3" s="299" t="s">
        <v>800</v>
      </c>
      <c r="C3" s="299"/>
      <c r="D3" s="299"/>
      <c r="E3" s="299"/>
      <c r="F3" s="299"/>
      <c r="G3" s="299"/>
      <c r="H3" s="299"/>
      <c r="I3" s="299"/>
      <c r="J3" s="299"/>
      <c r="K3" s="299"/>
      <c r="L3" s="299"/>
      <c r="M3" s="32"/>
      <c r="N3" s="372" t="s">
        <v>313</v>
      </c>
      <c r="O3" s="372" t="s">
        <v>314</v>
      </c>
      <c r="P3" s="299"/>
    </row>
    <row r="4" spans="1:16" s="300" customFormat="1" ht="13.5">
      <c r="A4" s="299"/>
      <c r="B4" s="299" t="s">
        <v>687</v>
      </c>
      <c r="C4" s="299"/>
      <c r="D4" s="299"/>
      <c r="E4" s="299"/>
      <c r="F4" s="299"/>
      <c r="G4" s="299"/>
      <c r="H4" s="299"/>
      <c r="I4" s="302"/>
      <c r="J4" s="299"/>
      <c r="K4" s="299"/>
      <c r="L4" s="299"/>
      <c r="M4" s="299"/>
      <c r="N4" s="299"/>
      <c r="O4" s="299"/>
      <c r="P4" s="299"/>
    </row>
    <row r="5" spans="1:16" s="300" customFormat="1" ht="14.25" thickBot="1">
      <c r="A5" s="299"/>
      <c r="B5" s="299"/>
      <c r="C5" s="299" t="s">
        <v>249</v>
      </c>
      <c r="D5" s="299"/>
      <c r="E5" s="299"/>
      <c r="F5" s="299"/>
      <c r="G5" s="299"/>
      <c r="H5" s="299"/>
      <c r="I5" s="299"/>
      <c r="J5" s="299"/>
      <c r="K5" s="299"/>
      <c r="L5" s="299"/>
      <c r="M5" s="299"/>
      <c r="N5" s="299"/>
      <c r="O5" s="299"/>
      <c r="P5" s="299"/>
    </row>
    <row r="6" spans="3:16" ht="15.75" customHeight="1">
      <c r="C6" s="304" t="s">
        <v>801</v>
      </c>
      <c r="D6" s="305"/>
      <c r="E6" s="305"/>
      <c r="F6" s="306" t="s">
        <v>824</v>
      </c>
      <c r="G6" s="307"/>
      <c r="H6" s="308"/>
      <c r="I6" s="309" t="s">
        <v>825</v>
      </c>
      <c r="J6" s="307"/>
      <c r="K6" s="307"/>
      <c r="L6" s="307"/>
      <c r="M6" s="307"/>
      <c r="N6" s="307"/>
      <c r="O6" s="307"/>
      <c r="P6" s="310" t="s">
        <v>1213</v>
      </c>
    </row>
    <row r="7" spans="3:16" ht="15.75" customHeight="1">
      <c r="C7" s="311"/>
      <c r="D7" s="312"/>
      <c r="E7" s="312"/>
      <c r="F7" s="313" t="s">
        <v>240</v>
      </c>
      <c r="G7" s="314" t="s">
        <v>241</v>
      </c>
      <c r="H7" s="315" t="s">
        <v>990</v>
      </c>
      <c r="I7" s="316" t="s">
        <v>827</v>
      </c>
      <c r="J7" s="314" t="s">
        <v>706</v>
      </c>
      <c r="K7" s="313" t="s">
        <v>707</v>
      </c>
      <c r="L7" s="313" t="s">
        <v>262</v>
      </c>
      <c r="M7" s="313" t="s">
        <v>263</v>
      </c>
      <c r="N7" s="314" t="s">
        <v>264</v>
      </c>
      <c r="O7" s="375" t="s">
        <v>705</v>
      </c>
      <c r="P7" s="317"/>
    </row>
    <row r="8" spans="3:16" ht="15.75" customHeight="1">
      <c r="C8" s="373" t="s">
        <v>804</v>
      </c>
      <c r="D8" s="376"/>
      <c r="E8" s="377"/>
      <c r="F8" s="376"/>
      <c r="G8" s="376"/>
      <c r="H8" s="376"/>
      <c r="I8" s="376"/>
      <c r="J8" s="376"/>
      <c r="K8" s="376"/>
      <c r="L8" s="376"/>
      <c r="M8" s="376"/>
      <c r="N8" s="376"/>
      <c r="O8" s="376"/>
      <c r="P8" s="378"/>
    </row>
    <row r="9" spans="3:16" ht="15.75" customHeight="1">
      <c r="C9" s="320"/>
      <c r="D9" s="379" t="s">
        <v>805</v>
      </c>
      <c r="E9" s="380"/>
      <c r="F9" s="477">
        <f aca="true" t="shared" si="0" ref="F9:P9">SUM(F10:F16)</f>
        <v>0</v>
      </c>
      <c r="G9" s="472">
        <f t="shared" si="0"/>
        <v>12</v>
      </c>
      <c r="H9" s="449">
        <f t="shared" si="0"/>
        <v>12</v>
      </c>
      <c r="I9" s="450">
        <f t="shared" si="0"/>
        <v>0</v>
      </c>
      <c r="J9" s="478">
        <f t="shared" si="0"/>
        <v>1</v>
      </c>
      <c r="K9" s="472">
        <f t="shared" si="0"/>
        <v>65</v>
      </c>
      <c r="L9" s="472">
        <f t="shared" si="0"/>
        <v>51</v>
      </c>
      <c r="M9" s="472">
        <f t="shared" si="0"/>
        <v>100</v>
      </c>
      <c r="N9" s="472">
        <f t="shared" si="0"/>
        <v>78</v>
      </c>
      <c r="O9" s="449">
        <f t="shared" si="0"/>
        <v>295</v>
      </c>
      <c r="P9" s="451">
        <f t="shared" si="0"/>
        <v>307</v>
      </c>
    </row>
    <row r="10" spans="3:16" ht="15.75" customHeight="1">
      <c r="C10" s="320"/>
      <c r="D10" s="381"/>
      <c r="E10" s="330" t="s">
        <v>806</v>
      </c>
      <c r="F10" s="360">
        <v>0</v>
      </c>
      <c r="G10" s="360">
        <v>0</v>
      </c>
      <c r="H10" s="471">
        <f aca="true" t="shared" si="1" ref="H10:H16">SUM(F10:G10)</f>
        <v>0</v>
      </c>
      <c r="I10" s="352"/>
      <c r="J10" s="382">
        <v>0</v>
      </c>
      <c r="K10" s="362">
        <v>4</v>
      </c>
      <c r="L10" s="362">
        <v>0</v>
      </c>
      <c r="M10" s="362">
        <v>20</v>
      </c>
      <c r="N10" s="362">
        <v>12</v>
      </c>
      <c r="O10" s="471">
        <f aca="true" t="shared" si="2" ref="O10:O16">SUM(I10:N10)</f>
        <v>36</v>
      </c>
      <c r="P10" s="473">
        <f aca="true" t="shared" si="3" ref="P10:P16">H10+O10</f>
        <v>36</v>
      </c>
    </row>
    <row r="11" spans="3:16" ht="15.75" customHeight="1">
      <c r="C11" s="320"/>
      <c r="D11" s="383"/>
      <c r="E11" s="330" t="s">
        <v>703</v>
      </c>
      <c r="F11" s="360">
        <v>0</v>
      </c>
      <c r="G11" s="360">
        <v>0</v>
      </c>
      <c r="H11" s="471">
        <f t="shared" si="1"/>
        <v>0</v>
      </c>
      <c r="I11" s="352"/>
      <c r="J11" s="382">
        <v>0</v>
      </c>
      <c r="K11" s="362">
        <v>36</v>
      </c>
      <c r="L11" s="362">
        <v>14</v>
      </c>
      <c r="M11" s="362">
        <v>34</v>
      </c>
      <c r="N11" s="362">
        <v>47</v>
      </c>
      <c r="O11" s="471">
        <f t="shared" si="2"/>
        <v>131</v>
      </c>
      <c r="P11" s="473">
        <f t="shared" si="3"/>
        <v>131</v>
      </c>
    </row>
    <row r="12" spans="3:16" ht="15.75" customHeight="1">
      <c r="C12" s="320"/>
      <c r="D12" s="381"/>
      <c r="E12" s="330" t="s">
        <v>807</v>
      </c>
      <c r="F12" s="360">
        <v>0</v>
      </c>
      <c r="G12" s="360">
        <v>0</v>
      </c>
      <c r="H12" s="471">
        <f t="shared" si="1"/>
        <v>0</v>
      </c>
      <c r="I12" s="352"/>
      <c r="J12" s="382">
        <v>0</v>
      </c>
      <c r="K12" s="362">
        <v>8</v>
      </c>
      <c r="L12" s="362">
        <v>0</v>
      </c>
      <c r="M12" s="362">
        <v>0</v>
      </c>
      <c r="N12" s="362">
        <v>12</v>
      </c>
      <c r="O12" s="471">
        <f t="shared" si="2"/>
        <v>20</v>
      </c>
      <c r="P12" s="473">
        <f t="shared" si="3"/>
        <v>20</v>
      </c>
    </row>
    <row r="13" spans="3:16" ht="21">
      <c r="C13" s="320"/>
      <c r="D13" s="381"/>
      <c r="E13" s="330" t="s">
        <v>242</v>
      </c>
      <c r="F13" s="360">
        <v>0</v>
      </c>
      <c r="G13" s="360">
        <v>0</v>
      </c>
      <c r="H13" s="471">
        <f t="shared" si="1"/>
        <v>0</v>
      </c>
      <c r="I13" s="352"/>
      <c r="J13" s="382">
        <v>0</v>
      </c>
      <c r="K13" s="362">
        <v>0</v>
      </c>
      <c r="L13" s="362">
        <v>0</v>
      </c>
      <c r="M13" s="362">
        <v>0</v>
      </c>
      <c r="N13" s="362">
        <v>0</v>
      </c>
      <c r="O13" s="471">
        <f t="shared" si="2"/>
        <v>0</v>
      </c>
      <c r="P13" s="473">
        <f t="shared" si="3"/>
        <v>0</v>
      </c>
    </row>
    <row r="14" spans="3:16" ht="15.75" customHeight="1">
      <c r="C14" s="320"/>
      <c r="D14" s="381"/>
      <c r="E14" s="330" t="s">
        <v>808</v>
      </c>
      <c r="F14" s="362">
        <v>0</v>
      </c>
      <c r="G14" s="362">
        <v>12</v>
      </c>
      <c r="H14" s="471">
        <f t="shared" si="1"/>
        <v>12</v>
      </c>
      <c r="I14" s="361">
        <v>0</v>
      </c>
      <c r="J14" s="382">
        <v>1</v>
      </c>
      <c r="K14" s="362">
        <v>9</v>
      </c>
      <c r="L14" s="362">
        <v>33</v>
      </c>
      <c r="M14" s="362">
        <v>36</v>
      </c>
      <c r="N14" s="362">
        <v>3</v>
      </c>
      <c r="O14" s="471">
        <f t="shared" si="2"/>
        <v>82</v>
      </c>
      <c r="P14" s="473">
        <f t="shared" si="3"/>
        <v>94</v>
      </c>
    </row>
    <row r="15" spans="3:16" ht="20.25">
      <c r="C15" s="320"/>
      <c r="D15" s="381"/>
      <c r="E15" s="330" t="s">
        <v>243</v>
      </c>
      <c r="F15" s="384">
        <v>0</v>
      </c>
      <c r="G15" s="384">
        <v>0</v>
      </c>
      <c r="H15" s="480">
        <f t="shared" si="1"/>
        <v>0</v>
      </c>
      <c r="I15" s="385">
        <v>0</v>
      </c>
      <c r="J15" s="386">
        <v>0</v>
      </c>
      <c r="K15" s="384">
        <v>8</v>
      </c>
      <c r="L15" s="384">
        <v>4</v>
      </c>
      <c r="M15" s="384">
        <v>10</v>
      </c>
      <c r="N15" s="384">
        <v>4</v>
      </c>
      <c r="O15" s="480">
        <f t="shared" si="2"/>
        <v>26</v>
      </c>
      <c r="P15" s="482">
        <f t="shared" si="3"/>
        <v>26</v>
      </c>
    </row>
    <row r="16" spans="3:16" ht="20.25">
      <c r="C16" s="320"/>
      <c r="D16" s="387"/>
      <c r="E16" s="388" t="s">
        <v>244</v>
      </c>
      <c r="F16" s="338">
        <v>0</v>
      </c>
      <c r="G16" s="338">
        <v>0</v>
      </c>
      <c r="H16" s="462">
        <f t="shared" si="1"/>
        <v>0</v>
      </c>
      <c r="I16" s="339">
        <v>0</v>
      </c>
      <c r="J16" s="389">
        <v>0</v>
      </c>
      <c r="K16" s="338">
        <v>0</v>
      </c>
      <c r="L16" s="338">
        <v>0</v>
      </c>
      <c r="M16" s="338">
        <v>0</v>
      </c>
      <c r="N16" s="338">
        <v>0</v>
      </c>
      <c r="O16" s="462">
        <f t="shared" si="2"/>
        <v>0</v>
      </c>
      <c r="P16" s="466">
        <f t="shared" si="3"/>
        <v>0</v>
      </c>
    </row>
    <row r="17" spans="3:16" ht="15.75" customHeight="1">
      <c r="C17" s="320"/>
      <c r="D17" s="390" t="s">
        <v>809</v>
      </c>
      <c r="E17" s="391"/>
      <c r="F17" s="452">
        <f aca="true" t="shared" si="4" ref="F17:P17">SUM(F18:F24)</f>
        <v>0</v>
      </c>
      <c r="G17" s="452">
        <f t="shared" si="4"/>
        <v>12</v>
      </c>
      <c r="H17" s="454">
        <f t="shared" si="4"/>
        <v>12</v>
      </c>
      <c r="I17" s="455">
        <f t="shared" si="4"/>
        <v>0</v>
      </c>
      <c r="J17" s="478">
        <f t="shared" si="4"/>
        <v>1</v>
      </c>
      <c r="K17" s="452">
        <f t="shared" si="4"/>
        <v>4</v>
      </c>
      <c r="L17" s="452">
        <f t="shared" si="4"/>
        <v>27</v>
      </c>
      <c r="M17" s="452">
        <f t="shared" si="4"/>
        <v>31</v>
      </c>
      <c r="N17" s="452">
        <f t="shared" si="4"/>
        <v>12</v>
      </c>
      <c r="O17" s="454">
        <f t="shared" si="4"/>
        <v>75</v>
      </c>
      <c r="P17" s="456">
        <f t="shared" si="4"/>
        <v>87</v>
      </c>
    </row>
    <row r="18" spans="3:16" ht="15.75" customHeight="1">
      <c r="C18" s="320"/>
      <c r="D18" s="381"/>
      <c r="E18" s="330" t="s">
        <v>806</v>
      </c>
      <c r="F18" s="360">
        <v>0</v>
      </c>
      <c r="G18" s="360">
        <v>0</v>
      </c>
      <c r="H18" s="471">
        <f aca="true" t="shared" si="5" ref="H18:H24">SUM(F18:G18)</f>
        <v>0</v>
      </c>
      <c r="I18" s="352"/>
      <c r="J18" s="382">
        <v>0</v>
      </c>
      <c r="K18" s="362">
        <v>4</v>
      </c>
      <c r="L18" s="362">
        <v>0</v>
      </c>
      <c r="M18" s="362">
        <v>8</v>
      </c>
      <c r="N18" s="362">
        <v>11</v>
      </c>
      <c r="O18" s="471">
        <f aca="true" t="shared" si="6" ref="O18:O24">SUM(I18:N18)</f>
        <v>23</v>
      </c>
      <c r="P18" s="473">
        <f aca="true" t="shared" si="7" ref="P18:P24">H18+O18</f>
        <v>23</v>
      </c>
    </row>
    <row r="19" spans="3:16" ht="15.75" customHeight="1">
      <c r="C19" s="320"/>
      <c r="D19" s="383"/>
      <c r="E19" s="330" t="s">
        <v>703</v>
      </c>
      <c r="F19" s="360">
        <v>0</v>
      </c>
      <c r="G19" s="360">
        <v>0</v>
      </c>
      <c r="H19" s="471">
        <f t="shared" si="5"/>
        <v>0</v>
      </c>
      <c r="I19" s="352"/>
      <c r="J19" s="382">
        <v>0</v>
      </c>
      <c r="K19" s="362">
        <v>0</v>
      </c>
      <c r="L19" s="362">
        <v>0</v>
      </c>
      <c r="M19" s="362">
        <v>2</v>
      </c>
      <c r="N19" s="362">
        <v>0</v>
      </c>
      <c r="O19" s="471">
        <f t="shared" si="6"/>
        <v>2</v>
      </c>
      <c r="P19" s="473">
        <f t="shared" si="7"/>
        <v>2</v>
      </c>
    </row>
    <row r="20" spans="3:16" ht="15.75" customHeight="1">
      <c r="C20" s="320"/>
      <c r="D20" s="381"/>
      <c r="E20" s="330" t="s">
        <v>807</v>
      </c>
      <c r="F20" s="360">
        <v>0</v>
      </c>
      <c r="G20" s="360">
        <v>0</v>
      </c>
      <c r="H20" s="471">
        <f t="shared" si="5"/>
        <v>0</v>
      </c>
      <c r="I20" s="352"/>
      <c r="J20" s="382">
        <v>0</v>
      </c>
      <c r="K20" s="362">
        <v>0</v>
      </c>
      <c r="L20" s="362">
        <v>0</v>
      </c>
      <c r="M20" s="362">
        <v>0</v>
      </c>
      <c r="N20" s="362">
        <v>0</v>
      </c>
      <c r="O20" s="471">
        <f t="shared" si="6"/>
        <v>0</v>
      </c>
      <c r="P20" s="473">
        <f t="shared" si="7"/>
        <v>0</v>
      </c>
    </row>
    <row r="21" spans="3:16" ht="21">
      <c r="C21" s="320"/>
      <c r="D21" s="381"/>
      <c r="E21" s="330" t="s">
        <v>245</v>
      </c>
      <c r="F21" s="360">
        <v>0</v>
      </c>
      <c r="G21" s="360">
        <v>0</v>
      </c>
      <c r="H21" s="471">
        <f t="shared" si="5"/>
        <v>0</v>
      </c>
      <c r="I21" s="352"/>
      <c r="J21" s="382">
        <v>0</v>
      </c>
      <c r="K21" s="362">
        <v>0</v>
      </c>
      <c r="L21" s="362">
        <v>0</v>
      </c>
      <c r="M21" s="362">
        <v>0</v>
      </c>
      <c r="N21" s="362">
        <v>0</v>
      </c>
      <c r="O21" s="471">
        <f t="shared" si="6"/>
        <v>0</v>
      </c>
      <c r="P21" s="473">
        <f t="shared" si="7"/>
        <v>0</v>
      </c>
    </row>
    <row r="22" spans="3:16" ht="15.75" customHeight="1">
      <c r="C22" s="320"/>
      <c r="D22" s="381"/>
      <c r="E22" s="330" t="s">
        <v>808</v>
      </c>
      <c r="F22" s="362">
        <v>0</v>
      </c>
      <c r="G22" s="362">
        <v>12</v>
      </c>
      <c r="H22" s="471">
        <f t="shared" si="5"/>
        <v>12</v>
      </c>
      <c r="I22" s="361">
        <v>0</v>
      </c>
      <c r="J22" s="382">
        <v>1</v>
      </c>
      <c r="K22" s="362">
        <v>0</v>
      </c>
      <c r="L22" s="362">
        <v>27</v>
      </c>
      <c r="M22" s="362">
        <v>21</v>
      </c>
      <c r="N22" s="362">
        <v>1</v>
      </c>
      <c r="O22" s="471">
        <f t="shared" si="6"/>
        <v>50</v>
      </c>
      <c r="P22" s="473">
        <f t="shared" si="7"/>
        <v>62</v>
      </c>
    </row>
    <row r="23" spans="3:16" ht="20.25">
      <c r="C23" s="320"/>
      <c r="D23" s="381"/>
      <c r="E23" s="330" t="s">
        <v>243</v>
      </c>
      <c r="F23" s="384">
        <v>0</v>
      </c>
      <c r="G23" s="384">
        <v>0</v>
      </c>
      <c r="H23" s="480">
        <f t="shared" si="5"/>
        <v>0</v>
      </c>
      <c r="I23" s="385">
        <v>0</v>
      </c>
      <c r="J23" s="386">
        <v>0</v>
      </c>
      <c r="K23" s="384">
        <v>0</v>
      </c>
      <c r="L23" s="384">
        <v>0</v>
      </c>
      <c r="M23" s="384">
        <v>0</v>
      </c>
      <c r="N23" s="384">
        <v>0</v>
      </c>
      <c r="O23" s="480">
        <f t="shared" si="6"/>
        <v>0</v>
      </c>
      <c r="P23" s="482">
        <f t="shared" si="7"/>
        <v>0</v>
      </c>
    </row>
    <row r="24" spans="3:16" ht="21" thickBot="1">
      <c r="C24" s="392"/>
      <c r="D24" s="393"/>
      <c r="E24" s="394" t="s">
        <v>244</v>
      </c>
      <c r="F24" s="395">
        <v>0</v>
      </c>
      <c r="G24" s="395">
        <v>0</v>
      </c>
      <c r="H24" s="481">
        <f t="shared" si="5"/>
        <v>0</v>
      </c>
      <c r="I24" s="403">
        <v>0</v>
      </c>
      <c r="J24" s="404">
        <v>0</v>
      </c>
      <c r="K24" s="395">
        <v>0</v>
      </c>
      <c r="L24" s="395">
        <v>0</v>
      </c>
      <c r="M24" s="395">
        <v>0</v>
      </c>
      <c r="N24" s="395">
        <v>0</v>
      </c>
      <c r="O24" s="481">
        <f t="shared" si="6"/>
        <v>0</v>
      </c>
      <c r="P24" s="483">
        <f t="shared" si="7"/>
        <v>0</v>
      </c>
    </row>
    <row r="25" spans="3:16" ht="15.75" customHeight="1">
      <c r="C25" s="350" t="s">
        <v>810</v>
      </c>
      <c r="D25" s="396"/>
      <c r="E25" s="397"/>
      <c r="F25" s="396"/>
      <c r="G25" s="396"/>
      <c r="H25" s="396"/>
      <c r="I25" s="396"/>
      <c r="J25" s="396"/>
      <c r="K25" s="396"/>
      <c r="L25" s="396"/>
      <c r="M25" s="396"/>
      <c r="N25" s="396"/>
      <c r="O25" s="396"/>
      <c r="P25" s="398"/>
    </row>
    <row r="26" spans="3:16" ht="15.75" customHeight="1">
      <c r="C26" s="320"/>
      <c r="D26" s="379" t="s">
        <v>811</v>
      </c>
      <c r="E26" s="380"/>
      <c r="F26" s="477">
        <f aca="true" t="shared" si="8" ref="F26:P26">SUM(F27:F33)</f>
        <v>0</v>
      </c>
      <c r="G26" s="472">
        <f t="shared" si="8"/>
        <v>19600</v>
      </c>
      <c r="H26" s="449">
        <f t="shared" si="8"/>
        <v>19600</v>
      </c>
      <c r="I26" s="450">
        <f t="shared" si="8"/>
        <v>0</v>
      </c>
      <c r="J26" s="478">
        <f t="shared" si="8"/>
        <v>6930</v>
      </c>
      <c r="K26" s="472">
        <f t="shared" si="8"/>
        <v>1558760</v>
      </c>
      <c r="L26" s="472">
        <f t="shared" si="8"/>
        <v>691560</v>
      </c>
      <c r="M26" s="472">
        <f t="shared" si="8"/>
        <v>1752700</v>
      </c>
      <c r="N26" s="472">
        <f t="shared" si="8"/>
        <v>2083890</v>
      </c>
      <c r="O26" s="449">
        <f t="shared" si="8"/>
        <v>6093840</v>
      </c>
      <c r="P26" s="451">
        <f t="shared" si="8"/>
        <v>6113440</v>
      </c>
    </row>
    <row r="27" spans="3:16" ht="15.75" customHeight="1">
      <c r="C27" s="320"/>
      <c r="D27" s="381"/>
      <c r="E27" s="330" t="s">
        <v>806</v>
      </c>
      <c r="F27" s="360">
        <v>0</v>
      </c>
      <c r="G27" s="360">
        <v>0</v>
      </c>
      <c r="H27" s="471">
        <f aca="true" t="shared" si="9" ref="H27:H33">SUM(F27:G27)</f>
        <v>0</v>
      </c>
      <c r="I27" s="352"/>
      <c r="J27" s="382">
        <v>0</v>
      </c>
      <c r="K27" s="362">
        <v>114840</v>
      </c>
      <c r="L27" s="362">
        <v>0</v>
      </c>
      <c r="M27" s="362">
        <v>594990</v>
      </c>
      <c r="N27" s="362">
        <v>350460</v>
      </c>
      <c r="O27" s="471">
        <f aca="true" t="shared" si="10" ref="O27:O33">SUM(I27:N27)</f>
        <v>1060290</v>
      </c>
      <c r="P27" s="473">
        <f aca="true" t="shared" si="11" ref="P27:P33">H27+O27</f>
        <v>1060290</v>
      </c>
    </row>
    <row r="28" spans="3:16" ht="15.75" customHeight="1">
      <c r="C28" s="320"/>
      <c r="D28" s="383"/>
      <c r="E28" s="330" t="s">
        <v>703</v>
      </c>
      <c r="F28" s="360">
        <v>0</v>
      </c>
      <c r="G28" s="360">
        <v>0</v>
      </c>
      <c r="H28" s="471">
        <f t="shared" si="9"/>
        <v>0</v>
      </c>
      <c r="I28" s="352"/>
      <c r="J28" s="382">
        <v>0</v>
      </c>
      <c r="K28" s="362">
        <v>1065240</v>
      </c>
      <c r="L28" s="362">
        <v>415800</v>
      </c>
      <c r="M28" s="362">
        <v>899910</v>
      </c>
      <c r="N28" s="362">
        <v>1268190</v>
      </c>
      <c r="O28" s="471">
        <f t="shared" si="10"/>
        <v>3649140</v>
      </c>
      <c r="P28" s="473">
        <f t="shared" si="11"/>
        <v>3649140</v>
      </c>
    </row>
    <row r="29" spans="3:16" ht="15.75" customHeight="1">
      <c r="C29" s="320"/>
      <c r="D29" s="381"/>
      <c r="E29" s="330" t="s">
        <v>807</v>
      </c>
      <c r="F29" s="360">
        <v>0</v>
      </c>
      <c r="G29" s="360">
        <v>0</v>
      </c>
      <c r="H29" s="471">
        <f t="shared" si="9"/>
        <v>0</v>
      </c>
      <c r="I29" s="352"/>
      <c r="J29" s="382">
        <v>0</v>
      </c>
      <c r="K29" s="362">
        <v>240570</v>
      </c>
      <c r="L29" s="362">
        <v>0</v>
      </c>
      <c r="M29" s="362">
        <v>0</v>
      </c>
      <c r="N29" s="362">
        <v>362340</v>
      </c>
      <c r="O29" s="471">
        <f t="shared" si="10"/>
        <v>602910</v>
      </c>
      <c r="P29" s="473">
        <f t="shared" si="11"/>
        <v>602910</v>
      </c>
    </row>
    <row r="30" spans="3:16" ht="21">
      <c r="C30" s="320"/>
      <c r="D30" s="381"/>
      <c r="E30" s="330" t="s">
        <v>246</v>
      </c>
      <c r="F30" s="360">
        <v>0</v>
      </c>
      <c r="G30" s="360">
        <v>0</v>
      </c>
      <c r="H30" s="471">
        <f t="shared" si="9"/>
        <v>0</v>
      </c>
      <c r="I30" s="352"/>
      <c r="J30" s="382">
        <v>0</v>
      </c>
      <c r="K30" s="362">
        <v>0</v>
      </c>
      <c r="L30" s="362">
        <v>0</v>
      </c>
      <c r="M30" s="362">
        <v>0</v>
      </c>
      <c r="N30" s="362">
        <v>0</v>
      </c>
      <c r="O30" s="471">
        <f t="shared" si="10"/>
        <v>0</v>
      </c>
      <c r="P30" s="473">
        <f t="shared" si="11"/>
        <v>0</v>
      </c>
    </row>
    <row r="31" spans="3:16" ht="15.75" customHeight="1">
      <c r="C31" s="320"/>
      <c r="D31" s="381"/>
      <c r="E31" s="330" t="s">
        <v>808</v>
      </c>
      <c r="F31" s="362">
        <v>0</v>
      </c>
      <c r="G31" s="362">
        <v>19600</v>
      </c>
      <c r="H31" s="471">
        <f t="shared" si="9"/>
        <v>19600</v>
      </c>
      <c r="I31" s="361">
        <v>0</v>
      </c>
      <c r="J31" s="382">
        <v>6930</v>
      </c>
      <c r="K31" s="362">
        <v>73260</v>
      </c>
      <c r="L31" s="362">
        <v>271260</v>
      </c>
      <c r="M31" s="362">
        <v>198930</v>
      </c>
      <c r="N31" s="362">
        <v>88110</v>
      </c>
      <c r="O31" s="471">
        <f t="shared" si="10"/>
        <v>638490</v>
      </c>
      <c r="P31" s="473">
        <f t="shared" si="11"/>
        <v>658090</v>
      </c>
    </row>
    <row r="32" spans="3:16" ht="20.25">
      <c r="C32" s="320"/>
      <c r="D32" s="381"/>
      <c r="E32" s="330" t="s">
        <v>243</v>
      </c>
      <c r="F32" s="384">
        <v>0</v>
      </c>
      <c r="G32" s="384">
        <v>0</v>
      </c>
      <c r="H32" s="480">
        <f t="shared" si="9"/>
        <v>0</v>
      </c>
      <c r="I32" s="385">
        <v>0</v>
      </c>
      <c r="J32" s="386">
        <v>0</v>
      </c>
      <c r="K32" s="384">
        <v>64850</v>
      </c>
      <c r="L32" s="384">
        <v>4500</v>
      </c>
      <c r="M32" s="384">
        <v>58870</v>
      </c>
      <c r="N32" s="384">
        <v>14790</v>
      </c>
      <c r="O32" s="480">
        <f t="shared" si="10"/>
        <v>143010</v>
      </c>
      <c r="P32" s="482">
        <f t="shared" si="11"/>
        <v>143010</v>
      </c>
    </row>
    <row r="33" spans="3:16" ht="20.25">
      <c r="C33" s="320"/>
      <c r="D33" s="387"/>
      <c r="E33" s="388" t="s">
        <v>244</v>
      </c>
      <c r="F33" s="338">
        <v>0</v>
      </c>
      <c r="G33" s="338">
        <v>0</v>
      </c>
      <c r="H33" s="462">
        <f t="shared" si="9"/>
        <v>0</v>
      </c>
      <c r="I33" s="339">
        <v>0</v>
      </c>
      <c r="J33" s="389">
        <v>0</v>
      </c>
      <c r="K33" s="338">
        <v>0</v>
      </c>
      <c r="L33" s="338">
        <v>0</v>
      </c>
      <c r="M33" s="338">
        <v>0</v>
      </c>
      <c r="N33" s="338">
        <v>0</v>
      </c>
      <c r="O33" s="462">
        <f t="shared" si="10"/>
        <v>0</v>
      </c>
      <c r="P33" s="466">
        <f t="shared" si="11"/>
        <v>0</v>
      </c>
    </row>
    <row r="34" spans="3:16" ht="15.75" customHeight="1">
      <c r="C34" s="320"/>
      <c r="D34" s="390" t="s">
        <v>809</v>
      </c>
      <c r="E34" s="391"/>
      <c r="F34" s="452">
        <f aca="true" t="shared" si="12" ref="F34:P34">SUM(F35:F41)</f>
        <v>0</v>
      </c>
      <c r="G34" s="452">
        <f t="shared" si="12"/>
        <v>11120</v>
      </c>
      <c r="H34" s="454">
        <f t="shared" si="12"/>
        <v>11120</v>
      </c>
      <c r="I34" s="455">
        <f t="shared" si="12"/>
        <v>0</v>
      </c>
      <c r="J34" s="478">
        <f t="shared" si="12"/>
        <v>8050</v>
      </c>
      <c r="K34" s="452">
        <f t="shared" si="12"/>
        <v>84680</v>
      </c>
      <c r="L34" s="452">
        <f t="shared" si="12"/>
        <v>98550</v>
      </c>
      <c r="M34" s="452">
        <f t="shared" si="12"/>
        <v>245160</v>
      </c>
      <c r="N34" s="452">
        <f t="shared" si="12"/>
        <v>240170</v>
      </c>
      <c r="O34" s="454">
        <f t="shared" si="12"/>
        <v>676610</v>
      </c>
      <c r="P34" s="456">
        <f t="shared" si="12"/>
        <v>687730</v>
      </c>
    </row>
    <row r="35" spans="3:16" ht="15.75" customHeight="1">
      <c r="C35" s="320"/>
      <c r="D35" s="381"/>
      <c r="E35" s="330" t="s">
        <v>806</v>
      </c>
      <c r="F35" s="360">
        <v>0</v>
      </c>
      <c r="G35" s="360">
        <v>0</v>
      </c>
      <c r="H35" s="471">
        <f aca="true" t="shared" si="13" ref="H35:H41">SUM(F35:G35)</f>
        <v>0</v>
      </c>
      <c r="I35" s="352"/>
      <c r="J35" s="382">
        <v>0</v>
      </c>
      <c r="K35" s="362">
        <v>84680</v>
      </c>
      <c r="L35" s="362">
        <v>0</v>
      </c>
      <c r="M35" s="362">
        <v>174470</v>
      </c>
      <c r="N35" s="362">
        <v>234330</v>
      </c>
      <c r="O35" s="471">
        <f aca="true" t="shared" si="14" ref="O35:O41">SUM(I35:N35)</f>
        <v>493480</v>
      </c>
      <c r="P35" s="473">
        <f aca="true" t="shared" si="15" ref="P35:P41">H35+O35</f>
        <v>493480</v>
      </c>
    </row>
    <row r="36" spans="3:16" ht="15.75" customHeight="1">
      <c r="C36" s="320"/>
      <c r="D36" s="383"/>
      <c r="E36" s="330" t="s">
        <v>703</v>
      </c>
      <c r="F36" s="360">
        <v>0</v>
      </c>
      <c r="G36" s="360">
        <v>0</v>
      </c>
      <c r="H36" s="471">
        <f t="shared" si="13"/>
        <v>0</v>
      </c>
      <c r="I36" s="352"/>
      <c r="J36" s="382">
        <v>0</v>
      </c>
      <c r="K36" s="362">
        <v>0</v>
      </c>
      <c r="L36" s="362">
        <v>0</v>
      </c>
      <c r="M36" s="362">
        <v>17250</v>
      </c>
      <c r="N36" s="362">
        <v>0</v>
      </c>
      <c r="O36" s="471">
        <f t="shared" si="14"/>
        <v>17250</v>
      </c>
      <c r="P36" s="473">
        <f t="shared" si="15"/>
        <v>17250</v>
      </c>
    </row>
    <row r="37" spans="3:16" ht="15.75" customHeight="1">
      <c r="C37" s="320"/>
      <c r="D37" s="381"/>
      <c r="E37" s="330" t="s">
        <v>807</v>
      </c>
      <c r="F37" s="360">
        <v>0</v>
      </c>
      <c r="G37" s="360">
        <v>0</v>
      </c>
      <c r="H37" s="471">
        <f t="shared" si="13"/>
        <v>0</v>
      </c>
      <c r="I37" s="352"/>
      <c r="J37" s="382">
        <v>0</v>
      </c>
      <c r="K37" s="362">
        <v>0</v>
      </c>
      <c r="L37" s="362">
        <v>0</v>
      </c>
      <c r="M37" s="362">
        <v>0</v>
      </c>
      <c r="N37" s="362">
        <v>0</v>
      </c>
      <c r="O37" s="471">
        <f t="shared" si="14"/>
        <v>0</v>
      </c>
      <c r="P37" s="473">
        <f t="shared" si="15"/>
        <v>0</v>
      </c>
    </row>
    <row r="38" spans="3:16" ht="21">
      <c r="C38" s="320"/>
      <c r="D38" s="381"/>
      <c r="E38" s="330" t="s">
        <v>245</v>
      </c>
      <c r="F38" s="360">
        <v>0</v>
      </c>
      <c r="G38" s="360">
        <v>0</v>
      </c>
      <c r="H38" s="471">
        <f t="shared" si="13"/>
        <v>0</v>
      </c>
      <c r="I38" s="352"/>
      <c r="J38" s="382">
        <v>0</v>
      </c>
      <c r="K38" s="362">
        <v>0</v>
      </c>
      <c r="L38" s="362">
        <v>0</v>
      </c>
      <c r="M38" s="362">
        <v>0</v>
      </c>
      <c r="N38" s="362">
        <v>0</v>
      </c>
      <c r="O38" s="471">
        <f t="shared" si="14"/>
        <v>0</v>
      </c>
      <c r="P38" s="473">
        <f t="shared" si="15"/>
        <v>0</v>
      </c>
    </row>
    <row r="39" spans="3:16" ht="15.75" customHeight="1">
      <c r="C39" s="320"/>
      <c r="D39" s="381"/>
      <c r="E39" s="330" t="s">
        <v>808</v>
      </c>
      <c r="F39" s="362">
        <v>0</v>
      </c>
      <c r="G39" s="362">
        <v>11120</v>
      </c>
      <c r="H39" s="471">
        <f t="shared" si="13"/>
        <v>11120</v>
      </c>
      <c r="I39" s="361">
        <v>0</v>
      </c>
      <c r="J39" s="382">
        <v>8050</v>
      </c>
      <c r="K39" s="362">
        <v>0</v>
      </c>
      <c r="L39" s="362">
        <v>98550</v>
      </c>
      <c r="M39" s="362">
        <v>53440</v>
      </c>
      <c r="N39" s="362">
        <v>5840</v>
      </c>
      <c r="O39" s="471">
        <f t="shared" si="14"/>
        <v>165880</v>
      </c>
      <c r="P39" s="473">
        <f t="shared" si="15"/>
        <v>177000</v>
      </c>
    </row>
    <row r="40" spans="3:16" ht="20.25">
      <c r="C40" s="320"/>
      <c r="D40" s="383"/>
      <c r="E40" s="330" t="s">
        <v>243</v>
      </c>
      <c r="F40" s="384">
        <v>0</v>
      </c>
      <c r="G40" s="384">
        <v>0</v>
      </c>
      <c r="H40" s="480">
        <f t="shared" si="13"/>
        <v>0</v>
      </c>
      <c r="I40" s="385">
        <v>0</v>
      </c>
      <c r="J40" s="386">
        <v>0</v>
      </c>
      <c r="K40" s="384">
        <v>0</v>
      </c>
      <c r="L40" s="384">
        <v>0</v>
      </c>
      <c r="M40" s="384">
        <v>0</v>
      </c>
      <c r="N40" s="384">
        <v>0</v>
      </c>
      <c r="O40" s="471">
        <f t="shared" si="14"/>
        <v>0</v>
      </c>
      <c r="P40" s="473">
        <f t="shared" si="15"/>
        <v>0</v>
      </c>
    </row>
    <row r="41" spans="3:16" ht="20.25">
      <c r="C41" s="350"/>
      <c r="D41" s="399"/>
      <c r="E41" s="405" t="s">
        <v>244</v>
      </c>
      <c r="F41" s="384">
        <v>0</v>
      </c>
      <c r="G41" s="384">
        <v>0</v>
      </c>
      <c r="H41" s="480">
        <f t="shared" si="13"/>
        <v>0</v>
      </c>
      <c r="I41" s="339">
        <v>0</v>
      </c>
      <c r="J41" s="389">
        <v>0</v>
      </c>
      <c r="K41" s="338">
        <v>0</v>
      </c>
      <c r="L41" s="338">
        <v>0</v>
      </c>
      <c r="M41" s="338">
        <v>0</v>
      </c>
      <c r="N41" s="338">
        <v>0</v>
      </c>
      <c r="O41" s="462">
        <f t="shared" si="14"/>
        <v>0</v>
      </c>
      <c r="P41" s="466">
        <f t="shared" si="15"/>
        <v>0</v>
      </c>
    </row>
    <row r="42" spans="3:16" ht="15.75" customHeight="1" thickBot="1">
      <c r="C42" s="400" t="s">
        <v>812</v>
      </c>
      <c r="D42" s="401"/>
      <c r="E42" s="402"/>
      <c r="F42" s="459">
        <f aca="true" t="shared" si="16" ref="F42:P42">F26+F34</f>
        <v>0</v>
      </c>
      <c r="G42" s="458">
        <f t="shared" si="16"/>
        <v>30720</v>
      </c>
      <c r="H42" s="460">
        <f t="shared" si="16"/>
        <v>30720</v>
      </c>
      <c r="I42" s="461">
        <f t="shared" si="16"/>
        <v>0</v>
      </c>
      <c r="J42" s="479">
        <f t="shared" si="16"/>
        <v>14980</v>
      </c>
      <c r="K42" s="458">
        <f t="shared" si="16"/>
        <v>1643440</v>
      </c>
      <c r="L42" s="458">
        <f t="shared" si="16"/>
        <v>790110</v>
      </c>
      <c r="M42" s="458">
        <f t="shared" si="16"/>
        <v>1997860</v>
      </c>
      <c r="N42" s="458">
        <f t="shared" si="16"/>
        <v>2324060</v>
      </c>
      <c r="O42" s="460">
        <f t="shared" si="16"/>
        <v>6770450</v>
      </c>
      <c r="P42" s="470">
        <f t="shared" si="16"/>
        <v>6801170</v>
      </c>
    </row>
    <row r="43" ht="12" customHeight="1"/>
    <row r="44" ht="12" customHeight="1"/>
    <row r="45" ht="12" customHeight="1"/>
    <row r="46" ht="12" customHeight="1"/>
    <row r="47" ht="12" customHeight="1"/>
    <row r="48" ht="12" customHeight="1"/>
    <row r="49" ht="12" customHeight="1"/>
  </sheetData>
  <sheetProtection password="C7C4" sheet="1" objects="1" scenarios="1"/>
  <printOptions horizontalCentered="1"/>
  <pageMargins left="0.3937007874015748" right="0.3937007874015748" top="0.7086614173228347" bottom="0.5118110236220472" header="0.5118110236220472" footer="0.31496062992125984"/>
  <pageSetup firstPageNumber="49" useFirstPageNumber="1" horizontalDpi="600" verticalDpi="600" orientation="landscape" paperSize="9" scale="78" r:id="rId2"/>
  <headerFooter alignWithMargins="0">
    <oddFooter>&amp;C- &amp;P -</oddFooter>
  </headerFooter>
  <drawing r:id="rId1"/>
</worksheet>
</file>

<file path=xl/worksheets/sheet25.xml><?xml version="1.0" encoding="utf-8"?>
<worksheet xmlns="http://schemas.openxmlformats.org/spreadsheetml/2006/main" xmlns:r="http://schemas.openxmlformats.org/officeDocument/2006/relationships">
  <sheetPr>
    <tabColor indexed="13"/>
  </sheetPr>
  <dimension ref="A1:O60"/>
  <sheetViews>
    <sheetView zoomScaleSheetLayoutView="100" workbookViewId="0" topLeftCell="A34">
      <selection activeCell="G56" sqref="G56"/>
    </sheetView>
  </sheetViews>
  <sheetFormatPr defaultColWidth="9.00390625" defaultRowHeight="13.5"/>
  <cols>
    <col min="1" max="3" width="3.25390625" style="168" customWidth="1"/>
    <col min="4" max="4" width="4.625" style="168" customWidth="1"/>
    <col min="5" max="12" width="9.125" style="168" customWidth="1"/>
    <col min="13" max="13" width="5.75390625" style="168" customWidth="1"/>
    <col min="14" max="14" width="3.25390625" style="168" customWidth="1"/>
    <col min="15" max="16384" width="8.00390625" style="168" customWidth="1"/>
  </cols>
  <sheetData>
    <row r="1" spans="1:15" s="165" customFormat="1" ht="13.5" customHeight="1">
      <c r="A1" s="167" t="s">
        <v>81</v>
      </c>
      <c r="N1" s="169"/>
      <c r="O1" s="169"/>
    </row>
    <row r="2" spans="1:15" s="165" customFormat="1" ht="16.5" customHeight="1">
      <c r="A2" s="407" t="s">
        <v>710</v>
      </c>
      <c r="B2" s="170"/>
      <c r="C2" s="170"/>
      <c r="D2" s="170"/>
      <c r="E2" s="170"/>
      <c r="F2" s="170"/>
      <c r="G2" s="170"/>
      <c r="H2" s="170"/>
      <c r="I2" s="170"/>
      <c r="J2" s="170"/>
      <c r="K2" s="170"/>
      <c r="L2" s="170"/>
      <c r="M2" s="171"/>
      <c r="N2" s="172"/>
      <c r="O2" s="169"/>
    </row>
    <row r="3" spans="1:15" s="165" customFormat="1" ht="13.5" customHeight="1">
      <c r="A3" s="407" t="s">
        <v>1433</v>
      </c>
      <c r="B3" s="171"/>
      <c r="C3" s="171"/>
      <c r="D3" s="171"/>
      <c r="E3" s="171"/>
      <c r="F3" s="171"/>
      <c r="G3" s="171"/>
      <c r="H3" s="171"/>
      <c r="I3" s="171"/>
      <c r="J3" s="171"/>
      <c r="K3" s="171"/>
      <c r="L3" s="171"/>
      <c r="M3" s="171"/>
      <c r="N3" s="172"/>
      <c r="O3" s="169"/>
    </row>
    <row r="4" spans="10:15" s="165" customFormat="1" ht="13.5" customHeight="1">
      <c r="J4" s="1572" t="s">
        <v>689</v>
      </c>
      <c r="K4" s="1572"/>
      <c r="L4" s="1574" t="s">
        <v>1441</v>
      </c>
      <c r="M4" s="1574"/>
      <c r="N4" s="290"/>
      <c r="O4" s="290"/>
    </row>
    <row r="5" spans="10:15" s="165" customFormat="1" ht="13.5" customHeight="1">
      <c r="J5" s="1573" t="s">
        <v>693</v>
      </c>
      <c r="K5" s="1573"/>
      <c r="L5" s="1516" t="s">
        <v>259</v>
      </c>
      <c r="M5" s="1516"/>
      <c r="N5" s="290"/>
      <c r="O5" s="290"/>
    </row>
    <row r="6" spans="1:15" ht="15" customHeight="1">
      <c r="A6" s="164" t="s">
        <v>269</v>
      </c>
      <c r="N6" s="174"/>
      <c r="O6" s="174"/>
    </row>
    <row r="7" spans="3:15" ht="7.5" customHeight="1">
      <c r="C7" s="174"/>
      <c r="D7" s="174"/>
      <c r="E7" s="174"/>
      <c r="F7" s="174"/>
      <c r="G7" s="174"/>
      <c r="H7" s="174"/>
      <c r="M7" s="174"/>
      <c r="N7" s="174"/>
      <c r="O7" s="174"/>
    </row>
    <row r="8" spans="2:15" ht="18" customHeight="1">
      <c r="B8" s="164" t="s">
        <v>816</v>
      </c>
      <c r="C8" s="204"/>
      <c r="D8" s="174"/>
      <c r="E8" s="174"/>
      <c r="F8" s="174"/>
      <c r="G8" s="174"/>
      <c r="H8" s="174"/>
      <c r="I8" s="174"/>
      <c r="J8" s="174"/>
      <c r="K8" s="174"/>
      <c r="L8" s="174"/>
      <c r="M8" s="174"/>
      <c r="N8" s="174"/>
      <c r="O8" s="174"/>
    </row>
    <row r="9" spans="2:15" ht="18" customHeight="1">
      <c r="B9" s="291"/>
      <c r="C9" s="174"/>
      <c r="D9" s="174"/>
      <c r="E9" s="174"/>
      <c r="F9" s="174"/>
      <c r="G9" s="174"/>
      <c r="H9" s="174"/>
      <c r="I9" s="174"/>
      <c r="J9" s="174"/>
      <c r="K9" s="174"/>
      <c r="L9" s="174"/>
      <c r="M9" s="174"/>
      <c r="N9" s="174"/>
      <c r="O9" s="174"/>
    </row>
    <row r="10" spans="2:15" ht="18" customHeight="1" thickBot="1">
      <c r="B10" s="174"/>
      <c r="C10" s="173" t="s">
        <v>1222</v>
      </c>
      <c r="D10" s="204"/>
      <c r="E10" s="174"/>
      <c r="F10" s="174"/>
      <c r="G10" s="174"/>
      <c r="H10" s="174"/>
      <c r="I10" s="174"/>
      <c r="J10" s="174"/>
      <c r="K10" s="174"/>
      <c r="L10" s="174"/>
      <c r="M10" s="1679"/>
      <c r="N10" s="174"/>
      <c r="O10" s="174"/>
    </row>
    <row r="11" spans="2:15" ht="18" customHeight="1">
      <c r="B11" s="174"/>
      <c r="C11" s="174"/>
      <c r="D11" s="189"/>
      <c r="E11" s="190"/>
      <c r="F11" s="190"/>
      <c r="G11" s="292" t="s">
        <v>270</v>
      </c>
      <c r="H11" s="190"/>
      <c r="I11" s="292" t="s">
        <v>271</v>
      </c>
      <c r="J11" s="190"/>
      <c r="K11" s="292" t="s">
        <v>705</v>
      </c>
      <c r="L11" s="293"/>
      <c r="M11" s="1679"/>
      <c r="N11" s="174"/>
      <c r="O11" s="174"/>
    </row>
    <row r="12" spans="2:15" ht="18" customHeight="1">
      <c r="B12" s="174"/>
      <c r="C12" s="174"/>
      <c r="D12" s="178" t="s">
        <v>272</v>
      </c>
      <c r="E12" s="179"/>
      <c r="F12" s="179"/>
      <c r="G12" s="1680">
        <v>2850</v>
      </c>
      <c r="H12" s="1681"/>
      <c r="I12" s="1680">
        <v>4214</v>
      </c>
      <c r="J12" s="1681"/>
      <c r="K12" s="1680">
        <f>SUM(G12:J12)</f>
        <v>7064</v>
      </c>
      <c r="L12" s="1682"/>
      <c r="M12" s="174"/>
      <c r="N12" s="174"/>
      <c r="O12" s="174"/>
    </row>
    <row r="13" spans="2:15" ht="18" customHeight="1" thickBot="1">
      <c r="B13" s="174"/>
      <c r="C13" s="174"/>
      <c r="D13" s="294" t="s">
        <v>995</v>
      </c>
      <c r="E13" s="205"/>
      <c r="F13" s="205"/>
      <c r="G13" s="1633">
        <v>14858393</v>
      </c>
      <c r="H13" s="1637"/>
      <c r="I13" s="1633">
        <v>39631594</v>
      </c>
      <c r="J13" s="1637"/>
      <c r="K13" s="1633">
        <f>SUM(G13:J13)</f>
        <v>54489987</v>
      </c>
      <c r="L13" s="1634"/>
      <c r="M13" s="174"/>
      <c r="N13" s="174"/>
      <c r="O13" s="174"/>
    </row>
    <row r="14" spans="2:15" ht="18" customHeight="1">
      <c r="B14" s="174"/>
      <c r="C14" s="174"/>
      <c r="D14" s="174"/>
      <c r="E14" s="174"/>
      <c r="F14" s="174"/>
      <c r="G14" s="174"/>
      <c r="H14" s="174"/>
      <c r="I14" s="174"/>
      <c r="J14" s="174"/>
      <c r="K14" s="174"/>
      <c r="L14" s="174"/>
      <c r="M14" s="174"/>
      <c r="N14" s="174"/>
      <c r="O14" s="174"/>
    </row>
    <row r="15" spans="2:15" ht="18" customHeight="1" thickBot="1">
      <c r="B15" s="174"/>
      <c r="C15" s="173" t="s">
        <v>814</v>
      </c>
      <c r="D15" s="204"/>
      <c r="E15" s="174"/>
      <c r="F15" s="174"/>
      <c r="G15" s="174"/>
      <c r="H15" s="174"/>
      <c r="I15" s="174"/>
      <c r="J15" s="174"/>
      <c r="K15" s="174"/>
      <c r="L15" s="174"/>
      <c r="M15" s="174"/>
      <c r="N15" s="174"/>
      <c r="O15" s="174"/>
    </row>
    <row r="16" spans="2:15" ht="18" customHeight="1">
      <c r="B16" s="174"/>
      <c r="C16" s="174"/>
      <c r="D16" s="189"/>
      <c r="E16" s="190"/>
      <c r="F16" s="190"/>
      <c r="G16" s="292" t="s">
        <v>270</v>
      </c>
      <c r="H16" s="190"/>
      <c r="I16" s="292" t="s">
        <v>271</v>
      </c>
      <c r="J16" s="190"/>
      <c r="K16" s="292" t="s">
        <v>705</v>
      </c>
      <c r="L16" s="293"/>
      <c r="M16" s="174"/>
      <c r="N16" s="174"/>
      <c r="O16" s="174"/>
    </row>
    <row r="17" spans="2:15" ht="18" customHeight="1">
      <c r="B17" s="174"/>
      <c r="C17" s="174"/>
      <c r="D17" s="178" t="s">
        <v>272</v>
      </c>
      <c r="E17" s="295"/>
      <c r="F17" s="179"/>
      <c r="G17" s="1680">
        <v>982</v>
      </c>
      <c r="H17" s="1681"/>
      <c r="I17" s="1680">
        <v>5886</v>
      </c>
      <c r="J17" s="1681"/>
      <c r="K17" s="1680">
        <f>SUM(G17:J17)</f>
        <v>6868</v>
      </c>
      <c r="L17" s="1682"/>
      <c r="M17" s="174"/>
      <c r="N17" s="174"/>
      <c r="O17" s="174"/>
    </row>
    <row r="18" spans="2:15" ht="18" customHeight="1" thickBot="1">
      <c r="B18" s="174"/>
      <c r="C18" s="174"/>
      <c r="D18" s="294" t="s">
        <v>995</v>
      </c>
      <c r="E18" s="205"/>
      <c r="F18" s="205"/>
      <c r="G18" s="1633">
        <v>7435085</v>
      </c>
      <c r="H18" s="1637"/>
      <c r="I18" s="1633">
        <v>35206223</v>
      </c>
      <c r="J18" s="1637"/>
      <c r="K18" s="1633">
        <f>SUM(G18:J18)</f>
        <v>42641308</v>
      </c>
      <c r="L18" s="1634"/>
      <c r="M18" s="174"/>
      <c r="N18" s="174"/>
      <c r="O18" s="174"/>
    </row>
    <row r="19" spans="2:15" ht="18" customHeight="1">
      <c r="B19" s="174"/>
      <c r="C19" s="174"/>
      <c r="D19" s="174"/>
      <c r="E19" s="174"/>
      <c r="F19" s="174"/>
      <c r="G19" s="174"/>
      <c r="H19" s="174"/>
      <c r="I19" s="174"/>
      <c r="J19" s="174"/>
      <c r="K19" s="174"/>
      <c r="L19" s="174"/>
      <c r="M19" s="174"/>
      <c r="N19" s="174"/>
      <c r="O19" s="174"/>
    </row>
    <row r="20" spans="2:15" ht="18" customHeight="1" thickBot="1">
      <c r="B20" s="174"/>
      <c r="C20" s="173" t="s">
        <v>817</v>
      </c>
      <c r="D20" s="204"/>
      <c r="E20" s="174"/>
      <c r="F20" s="174"/>
      <c r="G20" s="174"/>
      <c r="H20" s="174"/>
      <c r="I20" s="174"/>
      <c r="J20" s="174"/>
      <c r="K20" s="174"/>
      <c r="L20" s="174"/>
      <c r="M20" s="174"/>
      <c r="N20" s="174"/>
      <c r="O20" s="174"/>
    </row>
    <row r="21" spans="2:15" ht="18" customHeight="1">
      <c r="B21" s="174"/>
      <c r="C21" s="174"/>
      <c r="D21" s="189"/>
      <c r="E21" s="190"/>
      <c r="F21" s="190"/>
      <c r="G21" s="292" t="s">
        <v>270</v>
      </c>
      <c r="H21" s="190"/>
      <c r="I21" s="292" t="s">
        <v>271</v>
      </c>
      <c r="J21" s="191"/>
      <c r="K21" s="292" t="s">
        <v>705</v>
      </c>
      <c r="L21" s="293"/>
      <c r="M21" s="174"/>
      <c r="N21" s="174"/>
      <c r="O21" s="174"/>
    </row>
    <row r="22" spans="2:15" ht="18" customHeight="1">
      <c r="B22" s="174"/>
      <c r="C22" s="174"/>
      <c r="D22" s="296" t="s">
        <v>272</v>
      </c>
      <c r="E22" s="295"/>
      <c r="F22" s="295"/>
      <c r="G22" s="1680">
        <v>964</v>
      </c>
      <c r="H22" s="1681"/>
      <c r="I22" s="1680">
        <v>27597</v>
      </c>
      <c r="J22" s="1681"/>
      <c r="K22" s="1680">
        <f>SUM(G22:J22)</f>
        <v>28561</v>
      </c>
      <c r="L22" s="1682"/>
      <c r="M22" s="174"/>
      <c r="N22" s="174"/>
      <c r="O22" s="174"/>
    </row>
    <row r="23" spans="2:15" ht="18" customHeight="1" thickBot="1">
      <c r="B23" s="174"/>
      <c r="C23" s="174"/>
      <c r="D23" s="294" t="s">
        <v>995</v>
      </c>
      <c r="E23" s="205"/>
      <c r="F23" s="205"/>
      <c r="G23" s="1633">
        <v>9231789</v>
      </c>
      <c r="H23" s="1637"/>
      <c r="I23" s="1633">
        <v>329915358</v>
      </c>
      <c r="J23" s="1637"/>
      <c r="K23" s="1633">
        <f>SUM(G23:J23)</f>
        <v>339147147</v>
      </c>
      <c r="L23" s="1634"/>
      <c r="M23" s="174"/>
      <c r="N23" s="174"/>
      <c r="O23" s="174"/>
    </row>
    <row r="24" spans="2:15" ht="18" customHeight="1">
      <c r="B24" s="174"/>
      <c r="C24" s="174"/>
      <c r="D24" s="174"/>
      <c r="E24" s="174"/>
      <c r="F24" s="174"/>
      <c r="G24" s="174"/>
      <c r="H24" s="174"/>
      <c r="I24" s="174"/>
      <c r="J24" s="174"/>
      <c r="K24" s="174"/>
      <c r="L24" s="174"/>
      <c r="M24" s="174"/>
      <c r="N24" s="174"/>
      <c r="O24" s="174"/>
    </row>
    <row r="25" spans="2:15" ht="18" customHeight="1" thickBot="1">
      <c r="B25" s="174"/>
      <c r="C25" s="173" t="s">
        <v>818</v>
      </c>
      <c r="D25" s="174"/>
      <c r="E25" s="174"/>
      <c r="F25" s="174"/>
      <c r="G25" s="174"/>
      <c r="H25" s="174"/>
      <c r="I25" s="174"/>
      <c r="J25" s="174"/>
      <c r="K25" s="174"/>
      <c r="L25" s="174"/>
      <c r="M25" s="174"/>
      <c r="N25" s="174"/>
      <c r="O25" s="174"/>
    </row>
    <row r="26" spans="2:15" ht="18" customHeight="1">
      <c r="B26" s="174"/>
      <c r="C26" s="174"/>
      <c r="D26" s="189"/>
      <c r="E26" s="190"/>
      <c r="F26" s="190"/>
      <c r="G26" s="297" t="s">
        <v>270</v>
      </c>
      <c r="H26" s="292"/>
      <c r="I26" s="292" t="s">
        <v>271</v>
      </c>
      <c r="J26" s="190"/>
      <c r="K26" s="292" t="s">
        <v>705</v>
      </c>
      <c r="L26" s="293"/>
      <c r="M26" s="174"/>
      <c r="N26" s="174"/>
      <c r="O26" s="174"/>
    </row>
    <row r="27" spans="2:15" ht="18" customHeight="1">
      <c r="B27" s="174"/>
      <c r="C27" s="174"/>
      <c r="D27" s="178" t="s">
        <v>272</v>
      </c>
      <c r="E27" s="179"/>
      <c r="F27" s="179"/>
      <c r="G27" s="1680">
        <v>0</v>
      </c>
      <c r="H27" s="1681"/>
      <c r="I27" s="1680">
        <v>218</v>
      </c>
      <c r="J27" s="1681"/>
      <c r="K27" s="1680">
        <f>SUM(G27:J27)</f>
        <v>218</v>
      </c>
      <c r="L27" s="1682"/>
      <c r="M27" s="174"/>
      <c r="N27" s="174"/>
      <c r="O27" s="174"/>
    </row>
    <row r="28" spans="2:15" ht="18" customHeight="1" thickBot="1">
      <c r="B28" s="174"/>
      <c r="C28" s="174"/>
      <c r="D28" s="294" t="s">
        <v>995</v>
      </c>
      <c r="E28" s="205"/>
      <c r="F28" s="205"/>
      <c r="G28" s="1633">
        <v>0</v>
      </c>
      <c r="H28" s="1637"/>
      <c r="I28" s="1633">
        <v>2239360</v>
      </c>
      <c r="J28" s="1637"/>
      <c r="K28" s="1633">
        <f>SUM(G28:J28)</f>
        <v>2239360</v>
      </c>
      <c r="L28" s="1634"/>
      <c r="M28" s="174"/>
      <c r="N28" s="174"/>
      <c r="O28" s="174"/>
    </row>
    <row r="29" spans="2:15" ht="18" customHeight="1">
      <c r="B29" s="174"/>
      <c r="C29" s="174"/>
      <c r="D29" s="174"/>
      <c r="E29" s="174"/>
      <c r="F29" s="174"/>
      <c r="G29" s="298"/>
      <c r="H29" s="298"/>
      <c r="I29" s="174"/>
      <c r="J29" s="174"/>
      <c r="K29" s="174"/>
      <c r="L29" s="174"/>
      <c r="M29" s="174"/>
      <c r="N29" s="174"/>
      <c r="O29" s="174"/>
    </row>
    <row r="30" spans="2:15" ht="18" customHeight="1" thickBot="1">
      <c r="B30" s="174"/>
      <c r="C30" s="173" t="s">
        <v>815</v>
      </c>
      <c r="D30" s="174"/>
      <c r="E30" s="174"/>
      <c r="F30" s="174"/>
      <c r="G30" s="188"/>
      <c r="H30" s="188"/>
      <c r="I30" s="174"/>
      <c r="J30" s="174"/>
      <c r="K30" s="174"/>
      <c r="L30" s="174"/>
      <c r="M30" s="174"/>
      <c r="N30" s="174"/>
      <c r="O30" s="174"/>
    </row>
    <row r="31" spans="2:15" ht="18" customHeight="1">
      <c r="B31" s="174"/>
      <c r="C31" s="174"/>
      <c r="D31" s="189"/>
      <c r="E31" s="190"/>
      <c r="F31" s="190"/>
      <c r="G31" s="297" t="s">
        <v>270</v>
      </c>
      <c r="H31" s="292"/>
      <c r="I31" s="292" t="s">
        <v>271</v>
      </c>
      <c r="J31" s="190"/>
      <c r="K31" s="292" t="s">
        <v>705</v>
      </c>
      <c r="L31" s="293"/>
      <c r="M31" s="174"/>
      <c r="N31" s="174"/>
      <c r="O31" s="174"/>
    </row>
    <row r="32" spans="2:15" ht="18" customHeight="1">
      <c r="B32" s="174"/>
      <c r="C32" s="174"/>
      <c r="D32" s="178" t="s">
        <v>272</v>
      </c>
      <c r="E32" s="295"/>
      <c r="F32" s="179"/>
      <c r="G32" s="1680">
        <f>SUM(G12,G17,G22,G27)</f>
        <v>4796</v>
      </c>
      <c r="H32" s="1681"/>
      <c r="I32" s="1680">
        <f>SUM(I12,I17,I22,I27)</f>
        <v>37915</v>
      </c>
      <c r="J32" s="1681"/>
      <c r="K32" s="1680">
        <f>SUM(G32:J32)</f>
        <v>42711</v>
      </c>
      <c r="L32" s="1682"/>
      <c r="M32" s="174"/>
      <c r="N32" s="174"/>
      <c r="O32" s="174"/>
    </row>
    <row r="33" spans="2:15" ht="18" customHeight="1" thickBot="1">
      <c r="B33" s="174"/>
      <c r="C33" s="174"/>
      <c r="D33" s="294" t="s">
        <v>995</v>
      </c>
      <c r="E33" s="205"/>
      <c r="F33" s="205"/>
      <c r="G33" s="1633">
        <f>SUM(G13,G18,G23,G28)</f>
        <v>31525267</v>
      </c>
      <c r="H33" s="1637"/>
      <c r="I33" s="1633">
        <f>SUM(I13,I18,I23,I28)</f>
        <v>406992535</v>
      </c>
      <c r="J33" s="1637"/>
      <c r="K33" s="1633">
        <f>SUM(G33:J33)</f>
        <v>438517802</v>
      </c>
      <c r="L33" s="1634"/>
      <c r="M33" s="174"/>
      <c r="N33" s="174"/>
      <c r="O33" s="174"/>
    </row>
    <row r="34" spans="2:15" ht="18" customHeight="1">
      <c r="B34" s="174"/>
      <c r="C34" s="174"/>
      <c r="D34" s="174"/>
      <c r="E34" s="174"/>
      <c r="F34" s="174"/>
      <c r="G34" s="298"/>
      <c r="H34" s="298"/>
      <c r="I34" s="174"/>
      <c r="J34" s="174"/>
      <c r="K34" s="174"/>
      <c r="L34" s="174"/>
      <c r="M34" s="174"/>
      <c r="N34" s="174"/>
      <c r="O34" s="174"/>
    </row>
    <row r="35" spans="1:15" ht="18" customHeight="1">
      <c r="A35" s="174"/>
      <c r="B35" s="164" t="s">
        <v>752</v>
      </c>
      <c r="C35" s="204"/>
      <c r="D35" s="174"/>
      <c r="E35" s="174"/>
      <c r="F35" s="174"/>
      <c r="G35" s="174"/>
      <c r="H35" s="174"/>
      <c r="I35" s="174"/>
      <c r="J35" s="174"/>
      <c r="K35" s="174"/>
      <c r="L35" s="174"/>
      <c r="M35" s="174"/>
      <c r="N35" s="174"/>
      <c r="O35" s="174"/>
    </row>
    <row r="36" spans="1:14" ht="18" customHeight="1">
      <c r="A36" s="174"/>
      <c r="B36" s="291"/>
      <c r="C36" s="174"/>
      <c r="D36" s="174"/>
      <c r="E36" s="174"/>
      <c r="F36" s="174"/>
      <c r="G36" s="174"/>
      <c r="H36" s="174"/>
      <c r="I36" s="174"/>
      <c r="J36" s="174"/>
      <c r="K36" s="174"/>
      <c r="L36" s="174"/>
      <c r="M36" s="174"/>
      <c r="N36" s="174"/>
    </row>
    <row r="37" spans="2:8" ht="18" customHeight="1" thickBot="1">
      <c r="B37" s="174"/>
      <c r="C37" s="173" t="s">
        <v>1525</v>
      </c>
      <c r="D37" s="204"/>
      <c r="E37" s="174"/>
      <c r="F37" s="174"/>
      <c r="G37" s="174"/>
      <c r="H37" s="174"/>
    </row>
    <row r="38" spans="2:8" ht="18" customHeight="1">
      <c r="B38" s="174"/>
      <c r="C38" s="174"/>
      <c r="D38" s="189"/>
      <c r="E38" s="190"/>
      <c r="F38" s="190"/>
      <c r="G38" s="292" t="s">
        <v>270</v>
      </c>
      <c r="H38" s="293"/>
    </row>
    <row r="39" spans="2:8" ht="18" customHeight="1">
      <c r="B39" s="174"/>
      <c r="C39" s="174"/>
      <c r="D39" s="178" t="s">
        <v>272</v>
      </c>
      <c r="E39" s="179"/>
      <c r="F39" s="179"/>
      <c r="G39" s="1680">
        <v>130</v>
      </c>
      <c r="H39" s="1682"/>
    </row>
    <row r="40" spans="2:8" ht="18" customHeight="1" thickBot="1">
      <c r="B40" s="174"/>
      <c r="C40" s="174"/>
      <c r="D40" s="294" t="s">
        <v>995</v>
      </c>
      <c r="E40" s="205"/>
      <c r="F40" s="205"/>
      <c r="G40" s="1633">
        <v>3770329</v>
      </c>
      <c r="H40" s="1634"/>
    </row>
    <row r="41" spans="2:8" ht="18" customHeight="1">
      <c r="B41" s="174"/>
      <c r="C41" s="174"/>
      <c r="D41" s="174"/>
      <c r="E41" s="174"/>
      <c r="F41" s="174"/>
      <c r="G41" s="174"/>
      <c r="H41" s="174"/>
    </row>
    <row r="42" spans="2:8" ht="18" customHeight="1" thickBot="1">
      <c r="B42" s="174"/>
      <c r="C42" s="173" t="s">
        <v>1526</v>
      </c>
      <c r="D42" s="204"/>
      <c r="E42" s="174"/>
      <c r="F42" s="174"/>
      <c r="G42" s="174"/>
      <c r="H42" s="174"/>
    </row>
    <row r="43" spans="2:8" ht="18" customHeight="1">
      <c r="B43" s="174"/>
      <c r="C43" s="174"/>
      <c r="D43" s="189"/>
      <c r="E43" s="190"/>
      <c r="F43" s="190"/>
      <c r="G43" s="292" t="s">
        <v>270</v>
      </c>
      <c r="H43" s="293"/>
    </row>
    <row r="44" spans="2:8" ht="18" customHeight="1">
      <c r="B44" s="174"/>
      <c r="C44" s="174"/>
      <c r="D44" s="178" t="s">
        <v>272</v>
      </c>
      <c r="E44" s="295"/>
      <c r="F44" s="179"/>
      <c r="G44" s="1680">
        <v>180</v>
      </c>
      <c r="H44" s="1682"/>
    </row>
    <row r="45" spans="2:8" ht="18" customHeight="1" thickBot="1">
      <c r="B45" s="174"/>
      <c r="C45" s="174"/>
      <c r="D45" s="294" t="s">
        <v>995</v>
      </c>
      <c r="E45" s="205"/>
      <c r="F45" s="205"/>
      <c r="G45" s="1633">
        <v>4079998</v>
      </c>
      <c r="H45" s="1634"/>
    </row>
    <row r="46" spans="2:8" ht="18" customHeight="1">
      <c r="B46" s="174"/>
      <c r="C46" s="174"/>
      <c r="D46" s="174"/>
      <c r="E46" s="174"/>
      <c r="F46" s="174"/>
      <c r="G46" s="174"/>
      <c r="H46" s="174"/>
    </row>
    <row r="47" spans="2:8" ht="18" customHeight="1" thickBot="1">
      <c r="B47" s="174"/>
      <c r="C47" s="173" t="s">
        <v>1527</v>
      </c>
      <c r="D47" s="204"/>
      <c r="E47" s="174"/>
      <c r="F47" s="174"/>
      <c r="G47" s="174"/>
      <c r="H47" s="174"/>
    </row>
    <row r="48" spans="2:8" ht="18" customHeight="1">
      <c r="B48" s="174"/>
      <c r="C48" s="174"/>
      <c r="D48" s="189"/>
      <c r="E48" s="190"/>
      <c r="F48" s="190"/>
      <c r="G48" s="292" t="s">
        <v>270</v>
      </c>
      <c r="H48" s="293"/>
    </row>
    <row r="49" spans="2:8" ht="18" customHeight="1">
      <c r="B49" s="174"/>
      <c r="C49" s="174"/>
      <c r="D49" s="296" t="s">
        <v>272</v>
      </c>
      <c r="E49" s="295"/>
      <c r="F49" s="295"/>
      <c r="G49" s="1680">
        <v>462</v>
      </c>
      <c r="H49" s="1682"/>
    </row>
    <row r="50" spans="2:8" ht="18" customHeight="1" thickBot="1">
      <c r="B50" s="174"/>
      <c r="C50" s="174"/>
      <c r="D50" s="294" t="s">
        <v>995</v>
      </c>
      <c r="E50" s="205"/>
      <c r="F50" s="205"/>
      <c r="G50" s="1633">
        <v>14360975</v>
      </c>
      <c r="H50" s="1634"/>
    </row>
    <row r="51" spans="2:8" ht="18" customHeight="1">
      <c r="B51" s="174"/>
      <c r="C51" s="174"/>
      <c r="D51" s="174"/>
      <c r="E51" s="174"/>
      <c r="F51" s="174"/>
      <c r="G51" s="174"/>
      <c r="H51" s="174"/>
    </row>
    <row r="52" spans="2:8" ht="18" customHeight="1" thickBot="1">
      <c r="B52" s="174"/>
      <c r="C52" s="173" t="s">
        <v>781</v>
      </c>
      <c r="D52" s="174"/>
      <c r="E52" s="174"/>
      <c r="F52" s="174"/>
      <c r="G52" s="174"/>
      <c r="H52" s="174"/>
    </row>
    <row r="53" spans="2:8" ht="18" customHeight="1">
      <c r="B53" s="174"/>
      <c r="C53" s="174"/>
      <c r="D53" s="189"/>
      <c r="E53" s="190"/>
      <c r="F53" s="190"/>
      <c r="G53" s="297" t="s">
        <v>270</v>
      </c>
      <c r="H53" s="551"/>
    </row>
    <row r="54" spans="2:8" ht="18" customHeight="1">
      <c r="B54" s="174"/>
      <c r="C54" s="174"/>
      <c r="D54" s="178" t="s">
        <v>272</v>
      </c>
      <c r="E54" s="179"/>
      <c r="F54" s="179"/>
      <c r="G54" s="1680">
        <v>1602</v>
      </c>
      <c r="H54" s="1682"/>
    </row>
    <row r="55" spans="2:8" ht="18" customHeight="1" thickBot="1">
      <c r="B55" s="174"/>
      <c r="C55" s="174"/>
      <c r="D55" s="294" t="s">
        <v>995</v>
      </c>
      <c r="E55" s="205"/>
      <c r="F55" s="205"/>
      <c r="G55" s="1633">
        <v>45747342</v>
      </c>
      <c r="H55" s="1634"/>
    </row>
    <row r="56" spans="2:8" ht="18" customHeight="1">
      <c r="B56" s="174"/>
      <c r="C56" s="174"/>
      <c r="D56" s="174"/>
      <c r="E56" s="174"/>
      <c r="F56" s="174"/>
      <c r="G56" s="298"/>
      <c r="H56" s="298"/>
    </row>
    <row r="57" spans="2:8" ht="18" customHeight="1" thickBot="1">
      <c r="B57" s="174"/>
      <c r="C57" s="173" t="s">
        <v>815</v>
      </c>
      <c r="D57" s="174"/>
      <c r="E57" s="174"/>
      <c r="F57" s="174"/>
      <c r="G57" s="188"/>
      <c r="H57" s="188"/>
    </row>
    <row r="58" spans="2:8" ht="18" customHeight="1">
      <c r="B58" s="174"/>
      <c r="C58" s="174"/>
      <c r="D58" s="189"/>
      <c r="E58" s="190"/>
      <c r="F58" s="190"/>
      <c r="G58" s="297" t="s">
        <v>270</v>
      </c>
      <c r="H58" s="551"/>
    </row>
    <row r="59" spans="2:8" ht="18" customHeight="1">
      <c r="B59" s="174"/>
      <c r="C59" s="174"/>
      <c r="D59" s="178" t="s">
        <v>272</v>
      </c>
      <c r="E59" s="295"/>
      <c r="F59" s="179"/>
      <c r="G59" s="1680">
        <f>SUM(G39,G44,G49,G54)</f>
        <v>2374</v>
      </c>
      <c r="H59" s="1682"/>
    </row>
    <row r="60" spans="2:8" ht="18" customHeight="1" thickBot="1">
      <c r="B60" s="174"/>
      <c r="C60" s="174"/>
      <c r="D60" s="294" t="s">
        <v>995</v>
      </c>
      <c r="E60" s="205"/>
      <c r="F60" s="205"/>
      <c r="G60" s="1633">
        <f>SUM(G40,G45,G50,G55)</f>
        <v>67958644</v>
      </c>
      <c r="H60" s="1634"/>
    </row>
  </sheetData>
  <sheetProtection password="C7C4" sheet="1" objects="1" scenarios="1"/>
  <mergeCells count="45">
    <mergeCell ref="G59:H59"/>
    <mergeCell ref="G60:H60"/>
    <mergeCell ref="G49:H49"/>
    <mergeCell ref="G50:H50"/>
    <mergeCell ref="G54:H54"/>
    <mergeCell ref="G55:H55"/>
    <mergeCell ref="G39:H39"/>
    <mergeCell ref="G40:H40"/>
    <mergeCell ref="G44:H44"/>
    <mergeCell ref="G45:H45"/>
    <mergeCell ref="G32:H32"/>
    <mergeCell ref="I32:J32"/>
    <mergeCell ref="K32:L32"/>
    <mergeCell ref="G33:H33"/>
    <mergeCell ref="I33:J33"/>
    <mergeCell ref="K33:L33"/>
    <mergeCell ref="G27:H27"/>
    <mergeCell ref="I27:J27"/>
    <mergeCell ref="K27:L27"/>
    <mergeCell ref="G28:H28"/>
    <mergeCell ref="I28:J28"/>
    <mergeCell ref="K28:L28"/>
    <mergeCell ref="G22:H22"/>
    <mergeCell ref="I22:J22"/>
    <mergeCell ref="K22:L22"/>
    <mergeCell ref="G23:H23"/>
    <mergeCell ref="I23:J23"/>
    <mergeCell ref="K23:L23"/>
    <mergeCell ref="G17:H17"/>
    <mergeCell ref="I17:J17"/>
    <mergeCell ref="K17:L17"/>
    <mergeCell ref="G18:H18"/>
    <mergeCell ref="I18:J18"/>
    <mergeCell ref="K18:L18"/>
    <mergeCell ref="G12:H12"/>
    <mergeCell ref="I12:J12"/>
    <mergeCell ref="K12:L12"/>
    <mergeCell ref="K13:L13"/>
    <mergeCell ref="I13:J13"/>
    <mergeCell ref="G13:H13"/>
    <mergeCell ref="M10:M11"/>
    <mergeCell ref="J4:K4"/>
    <mergeCell ref="L4:M4"/>
    <mergeCell ref="J5:K5"/>
    <mergeCell ref="L5:M5"/>
  </mergeCells>
  <printOptions horizontalCentered="1"/>
  <pageMargins left="0.5905511811023623" right="0.5905511811023623" top="0.5905511811023623" bottom="0.5905511811023623" header="0.5118110236220472" footer="0.5118110236220472"/>
  <pageSetup firstPageNumber="50" useFirstPageNumber="1" horizontalDpi="600" verticalDpi="600" orientation="landscape" paperSize="9" scale="90" r:id="rId1"/>
  <headerFooter alignWithMargins="0">
    <oddFooter>&amp;C－&amp;P－</oddFooter>
  </headerFooter>
  <rowBreaks count="1" manualBreakCount="1">
    <brk id="34" max="13" man="1"/>
  </rowBreaks>
</worksheet>
</file>

<file path=xl/worksheets/sheet26.xml><?xml version="1.0" encoding="utf-8"?>
<worksheet xmlns="http://schemas.openxmlformats.org/spreadsheetml/2006/main" xmlns:r="http://schemas.openxmlformats.org/officeDocument/2006/relationships">
  <sheetPr codeName="Sheet23">
    <tabColor indexed="13"/>
  </sheetPr>
  <dimension ref="A1:M29"/>
  <sheetViews>
    <sheetView workbookViewId="0" topLeftCell="A28">
      <selection activeCell="F25" sqref="F25"/>
    </sheetView>
  </sheetViews>
  <sheetFormatPr defaultColWidth="9.00390625" defaultRowHeight="18" customHeight="1"/>
  <cols>
    <col min="1" max="1" width="2.625" style="40" customWidth="1"/>
    <col min="2" max="2" width="12.125" style="40" customWidth="1"/>
    <col min="3" max="3" width="10.375" style="40" customWidth="1"/>
    <col min="4" max="6" width="17.125" style="40" customWidth="1"/>
    <col min="7" max="9" width="14.625" style="40" customWidth="1"/>
    <col min="10" max="10" width="3.25390625" style="40" customWidth="1"/>
    <col min="11" max="16384" width="8.00390625" style="40" customWidth="1"/>
  </cols>
  <sheetData>
    <row r="1" spans="1:13" s="31" customFormat="1" ht="17.25">
      <c r="A1" s="30" t="s">
        <v>274</v>
      </c>
      <c r="G1" s="43"/>
      <c r="H1" s="43"/>
      <c r="I1" s="43"/>
      <c r="J1" s="76"/>
      <c r="K1" s="77"/>
      <c r="L1" s="43"/>
      <c r="M1" s="43"/>
    </row>
    <row r="2" spans="1:13" s="31" customFormat="1" ht="24" customHeight="1">
      <c r="A2" s="34" t="s">
        <v>694</v>
      </c>
      <c r="B2" s="35"/>
      <c r="C2" s="35"/>
      <c r="D2" s="35"/>
      <c r="E2" s="35"/>
      <c r="F2" s="35"/>
      <c r="G2" s="35"/>
      <c r="H2" s="78"/>
      <c r="I2" s="78"/>
      <c r="J2" s="32"/>
      <c r="K2" s="79"/>
      <c r="L2" s="43"/>
      <c r="M2" s="43"/>
    </row>
    <row r="3" spans="1:9" s="31" customFormat="1" ht="24" customHeight="1">
      <c r="A3" s="36" t="s">
        <v>1432</v>
      </c>
      <c r="B3" s="36"/>
      <c r="C3" s="36"/>
      <c r="D3" s="36"/>
      <c r="E3" s="36"/>
      <c r="F3" s="36"/>
      <c r="G3" s="36"/>
      <c r="H3" s="36"/>
      <c r="I3" s="36"/>
    </row>
    <row r="4" spans="6:11" s="31" customFormat="1" ht="17.25">
      <c r="F4" s="43"/>
      <c r="H4" s="274" t="s">
        <v>275</v>
      </c>
      <c r="I4" s="45" t="s">
        <v>260</v>
      </c>
      <c r="J4" s="43"/>
      <c r="K4" s="33"/>
    </row>
    <row r="5" spans="6:11" s="31" customFormat="1" ht="17.25">
      <c r="F5" s="43"/>
      <c r="H5" s="44" t="s">
        <v>276</v>
      </c>
      <c r="I5" s="45" t="s">
        <v>259</v>
      </c>
      <c r="J5" s="43"/>
      <c r="K5" s="33"/>
    </row>
    <row r="6" spans="1:3" ht="18" customHeight="1">
      <c r="A6" s="549" t="s">
        <v>277</v>
      </c>
      <c r="B6" s="550"/>
      <c r="C6" s="550"/>
    </row>
    <row r="8" spans="2:9" ht="18" customHeight="1" thickBot="1">
      <c r="B8" s="38"/>
      <c r="C8" s="38"/>
      <c r="D8" s="38"/>
      <c r="E8" s="38"/>
      <c r="F8" s="38"/>
      <c r="G8" s="38"/>
      <c r="H8" s="38"/>
      <c r="I8" s="80" t="s">
        <v>273</v>
      </c>
    </row>
    <row r="9" spans="2:9" ht="30" customHeight="1">
      <c r="B9" s="81" t="s">
        <v>278</v>
      </c>
      <c r="C9" s="82"/>
      <c r="D9" s="48" t="s">
        <v>279</v>
      </c>
      <c r="E9" s="48" t="s">
        <v>280</v>
      </c>
      <c r="F9" s="48" t="s">
        <v>746</v>
      </c>
      <c r="G9" s="48" t="s">
        <v>747</v>
      </c>
      <c r="H9" s="48" t="s">
        <v>281</v>
      </c>
      <c r="I9" s="83" t="s">
        <v>1444</v>
      </c>
    </row>
    <row r="10" spans="2:9" ht="21" customHeight="1">
      <c r="B10" s="84" t="s">
        <v>282</v>
      </c>
      <c r="C10" s="85" t="s">
        <v>283</v>
      </c>
      <c r="D10" s="86">
        <v>4086734500</v>
      </c>
      <c r="E10" s="86">
        <v>4086734500</v>
      </c>
      <c r="F10" s="86">
        <v>6381200</v>
      </c>
      <c r="G10" s="87"/>
      <c r="H10" s="88"/>
      <c r="I10" s="148">
        <v>0</v>
      </c>
    </row>
    <row r="11" spans="2:9" ht="21" customHeight="1">
      <c r="B11" s="84"/>
      <c r="C11" s="85" t="s">
        <v>284</v>
      </c>
      <c r="D11" s="86">
        <v>512784150</v>
      </c>
      <c r="E11" s="86">
        <v>465510230</v>
      </c>
      <c r="F11" s="86">
        <v>784690</v>
      </c>
      <c r="G11" s="86">
        <v>0</v>
      </c>
      <c r="H11" s="86">
        <f>D11-E11-G11</f>
        <v>47273920</v>
      </c>
      <c r="I11" s="148">
        <v>8660060</v>
      </c>
    </row>
    <row r="12" spans="2:9" ht="21" customHeight="1">
      <c r="B12" s="90"/>
      <c r="C12" s="85" t="s">
        <v>705</v>
      </c>
      <c r="D12" s="91">
        <f aca="true" t="shared" si="0" ref="D12:I12">SUM(D10:D11)</f>
        <v>4599518650</v>
      </c>
      <c r="E12" s="91">
        <f t="shared" si="0"/>
        <v>4552244730</v>
      </c>
      <c r="F12" s="91">
        <f t="shared" si="0"/>
        <v>7165890</v>
      </c>
      <c r="G12" s="91">
        <f t="shared" si="0"/>
        <v>0</v>
      </c>
      <c r="H12" s="91">
        <f>SUM(H10:H11)</f>
        <v>47273920</v>
      </c>
      <c r="I12" s="151">
        <f t="shared" si="0"/>
        <v>8660060</v>
      </c>
    </row>
    <row r="13" spans="2:9" ht="21" customHeight="1">
      <c r="B13" s="90" t="s">
        <v>285</v>
      </c>
      <c r="C13" s="85" t="s">
        <v>284</v>
      </c>
      <c r="D13" s="86">
        <v>104596030</v>
      </c>
      <c r="E13" s="86">
        <v>19738710</v>
      </c>
      <c r="F13" s="86">
        <v>29830</v>
      </c>
      <c r="G13" s="86">
        <v>23028820</v>
      </c>
      <c r="H13" s="86">
        <f>D13-E13-G13</f>
        <v>61828500</v>
      </c>
      <c r="I13" s="148">
        <v>0</v>
      </c>
    </row>
    <row r="14" spans="2:9" ht="21" customHeight="1">
      <c r="B14" s="84" t="s">
        <v>286</v>
      </c>
      <c r="C14" s="85" t="s">
        <v>283</v>
      </c>
      <c r="D14" s="91">
        <f>D10</f>
        <v>4086734500</v>
      </c>
      <c r="E14" s="91">
        <f>E10</f>
        <v>4086734500</v>
      </c>
      <c r="F14" s="91">
        <f>F10</f>
        <v>6381200</v>
      </c>
      <c r="G14" s="92"/>
      <c r="H14" s="92"/>
      <c r="I14" s="152">
        <f>I10</f>
        <v>0</v>
      </c>
    </row>
    <row r="15" spans="2:9" ht="21" customHeight="1">
      <c r="B15" s="67"/>
      <c r="C15" s="85" t="s">
        <v>284</v>
      </c>
      <c r="D15" s="91">
        <f aca="true" t="shared" si="1" ref="D15:I15">D11+D13</f>
        <v>617380180</v>
      </c>
      <c r="E15" s="91">
        <f t="shared" si="1"/>
        <v>485248940</v>
      </c>
      <c r="F15" s="91">
        <f t="shared" si="1"/>
        <v>814520</v>
      </c>
      <c r="G15" s="91">
        <f t="shared" si="1"/>
        <v>23028820</v>
      </c>
      <c r="H15" s="91">
        <f t="shared" si="1"/>
        <v>109102420</v>
      </c>
      <c r="I15" s="151">
        <f t="shared" si="1"/>
        <v>8660060</v>
      </c>
    </row>
    <row r="16" spans="2:9" ht="21" customHeight="1" thickBot="1">
      <c r="B16" s="93"/>
      <c r="C16" s="94" t="s">
        <v>705</v>
      </c>
      <c r="D16" s="95">
        <f aca="true" t="shared" si="2" ref="D16:I16">SUM(D14:D15)</f>
        <v>4704114680</v>
      </c>
      <c r="E16" s="95">
        <f t="shared" si="2"/>
        <v>4571983440</v>
      </c>
      <c r="F16" s="95">
        <f t="shared" si="2"/>
        <v>7195720</v>
      </c>
      <c r="G16" s="95">
        <f t="shared" si="2"/>
        <v>23028820</v>
      </c>
      <c r="H16" s="95">
        <f t="shared" si="2"/>
        <v>109102420</v>
      </c>
      <c r="I16" s="153">
        <f t="shared" si="2"/>
        <v>8660060</v>
      </c>
    </row>
    <row r="17" spans="3:6" ht="18.75" customHeight="1">
      <c r="C17" s="38"/>
      <c r="D17" s="149"/>
      <c r="E17" s="150"/>
      <c r="F17" s="150"/>
    </row>
    <row r="18" ht="12.75" customHeight="1"/>
    <row r="19" ht="18" customHeight="1">
      <c r="A19" s="31" t="s">
        <v>531</v>
      </c>
    </row>
    <row r="20" ht="12.75" customHeight="1"/>
    <row r="21" spans="2:8" ht="18" customHeight="1" thickBot="1">
      <c r="B21" s="38"/>
      <c r="C21" s="38"/>
      <c r="D21" s="38"/>
      <c r="E21" s="38"/>
      <c r="F21" s="38"/>
      <c r="G21" s="38"/>
      <c r="H21" s="80" t="s">
        <v>273</v>
      </c>
    </row>
    <row r="22" spans="2:8" ht="30" customHeight="1">
      <c r="B22" s="81" t="s">
        <v>278</v>
      </c>
      <c r="C22" s="64"/>
      <c r="D22" s="48" t="s">
        <v>748</v>
      </c>
      <c r="E22" s="48" t="s">
        <v>749</v>
      </c>
      <c r="F22" s="48" t="s">
        <v>68</v>
      </c>
      <c r="G22" s="48" t="s">
        <v>745</v>
      </c>
      <c r="H22" s="50" t="s">
        <v>532</v>
      </c>
    </row>
    <row r="23" spans="2:8" ht="21.75" customHeight="1">
      <c r="B23" s="1683" t="s">
        <v>533</v>
      </c>
      <c r="C23" s="1684"/>
      <c r="D23" s="91">
        <v>19401716231</v>
      </c>
      <c r="E23" s="86">
        <v>19406471704</v>
      </c>
      <c r="F23" s="86">
        <v>4755473</v>
      </c>
      <c r="G23" s="86">
        <v>0</v>
      </c>
      <c r="H23" s="89">
        <v>0</v>
      </c>
    </row>
    <row r="24" spans="2:8" ht="21.75" customHeight="1">
      <c r="B24" s="1683" t="s">
        <v>53</v>
      </c>
      <c r="C24" s="1684"/>
      <c r="D24" s="91">
        <v>1822123793</v>
      </c>
      <c r="E24" s="86">
        <v>1822123793</v>
      </c>
      <c r="F24" s="86">
        <v>0</v>
      </c>
      <c r="G24" s="86">
        <v>0</v>
      </c>
      <c r="H24" s="89">
        <v>0</v>
      </c>
    </row>
    <row r="25" spans="2:8" ht="21.75" customHeight="1">
      <c r="B25" s="1683" t="s">
        <v>534</v>
      </c>
      <c r="C25" s="1684"/>
      <c r="D25" s="91">
        <v>438517802</v>
      </c>
      <c r="E25" s="86">
        <v>438517802</v>
      </c>
      <c r="F25" s="86">
        <v>0</v>
      </c>
      <c r="G25" s="86">
        <v>0</v>
      </c>
      <c r="H25" s="89">
        <v>0</v>
      </c>
    </row>
    <row r="26" spans="2:8" ht="21.75" customHeight="1">
      <c r="B26" s="1683" t="s">
        <v>751</v>
      </c>
      <c r="C26" s="1684"/>
      <c r="D26" s="91">
        <v>67958644</v>
      </c>
      <c r="E26" s="86">
        <v>67958644</v>
      </c>
      <c r="F26" s="86">
        <v>0</v>
      </c>
      <c r="G26" s="86">
        <v>0</v>
      </c>
      <c r="H26" s="89">
        <v>0</v>
      </c>
    </row>
    <row r="27" spans="2:8" ht="21.75" customHeight="1">
      <c r="B27" s="1683" t="s">
        <v>236</v>
      </c>
      <c r="C27" s="1684"/>
      <c r="D27" s="91">
        <v>752055617</v>
      </c>
      <c r="E27" s="86">
        <v>752055617</v>
      </c>
      <c r="F27" s="86">
        <v>0</v>
      </c>
      <c r="G27" s="86">
        <v>0</v>
      </c>
      <c r="H27" s="89">
        <v>0</v>
      </c>
    </row>
    <row r="28" spans="2:8" ht="21.75" customHeight="1">
      <c r="B28" s="1683" t="s">
        <v>535</v>
      </c>
      <c r="C28" s="1684"/>
      <c r="D28" s="91">
        <v>0</v>
      </c>
      <c r="E28" s="86">
        <v>0</v>
      </c>
      <c r="F28" s="86">
        <v>0</v>
      </c>
      <c r="G28" s="86">
        <v>0</v>
      </c>
      <c r="H28" s="89">
        <v>0</v>
      </c>
    </row>
    <row r="29" spans="2:8" ht="21.75" customHeight="1" thickBot="1">
      <c r="B29" s="96" t="s">
        <v>705</v>
      </c>
      <c r="C29" s="70"/>
      <c r="D29" s="95">
        <f>E29-F29-G29-H29</f>
        <v>22482372087</v>
      </c>
      <c r="E29" s="95">
        <f>SUM(E23:E28)</f>
        <v>22487127560</v>
      </c>
      <c r="F29" s="95">
        <f>SUM(F23:F28)</f>
        <v>4755473</v>
      </c>
      <c r="G29" s="95">
        <f>SUM(G23:G28)</f>
        <v>0</v>
      </c>
      <c r="H29" s="97">
        <f>SUM(H23:H28)</f>
        <v>0</v>
      </c>
    </row>
  </sheetData>
  <sheetProtection password="C7C4" sheet="1" objects="1" scenarios="1"/>
  <mergeCells count="6">
    <mergeCell ref="B28:C28"/>
    <mergeCell ref="B27:C27"/>
    <mergeCell ref="B23:C23"/>
    <mergeCell ref="B24:C24"/>
    <mergeCell ref="B25:C25"/>
    <mergeCell ref="B26:C26"/>
  </mergeCells>
  <printOptions horizontalCentered="1"/>
  <pageMargins left="0.5905511811023623" right="0.5905511811023623" top="0.5905511811023623" bottom="0.5905511811023623" header="0.5118110236220472" footer="0.5118110236220472"/>
  <pageSetup firstPageNumber="52" useFirstPageNumber="1" horizontalDpi="600" verticalDpi="600" orientation="landscape" paperSize="9" scale="90"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codeName="Sheet24">
    <tabColor indexed="13"/>
  </sheetPr>
  <dimension ref="A1:L49"/>
  <sheetViews>
    <sheetView view="pageBreakPreview" zoomScaleSheetLayoutView="100" workbookViewId="0" topLeftCell="A2">
      <selection activeCell="D5" sqref="D5"/>
    </sheetView>
  </sheetViews>
  <sheetFormatPr defaultColWidth="9.00390625" defaultRowHeight="20.25" customHeight="1"/>
  <cols>
    <col min="1" max="2" width="3.125" style="40" customWidth="1"/>
    <col min="3" max="3" width="11.125" style="40" customWidth="1"/>
    <col min="4" max="4" width="27.625" style="40" customWidth="1"/>
    <col min="5" max="5" width="17.625" style="40" customWidth="1"/>
    <col min="6" max="6" width="11.125" style="40" customWidth="1"/>
    <col min="7" max="8" width="13.625" style="40" customWidth="1"/>
    <col min="9" max="9" width="17.625" style="40" customWidth="1"/>
    <col min="10" max="10" width="4.625" style="40" customWidth="1"/>
    <col min="11" max="11" width="15.125" style="40" bestFit="1" customWidth="1"/>
    <col min="12" max="16384" width="8.00390625" style="40" customWidth="1"/>
  </cols>
  <sheetData>
    <row r="1" s="31" customFormat="1" ht="15" customHeight="1">
      <c r="A1" s="30" t="s">
        <v>536</v>
      </c>
    </row>
    <row r="2" spans="1:10" s="31" customFormat="1" ht="16.5" customHeight="1">
      <c r="A2" s="36" t="s">
        <v>710</v>
      </c>
      <c r="B2" s="35"/>
      <c r="C2" s="35"/>
      <c r="D2" s="35"/>
      <c r="E2" s="35"/>
      <c r="F2" s="35"/>
      <c r="G2" s="35"/>
      <c r="H2" s="35"/>
      <c r="I2" s="36"/>
      <c r="J2" s="36"/>
    </row>
    <row r="3" spans="1:10" s="31" customFormat="1" ht="15" customHeight="1">
      <c r="A3" s="416" t="s">
        <v>1432</v>
      </c>
      <c r="B3" s="36"/>
      <c r="C3" s="36"/>
      <c r="D3" s="36"/>
      <c r="E3" s="36"/>
      <c r="F3" s="36"/>
      <c r="G3" s="36"/>
      <c r="H3" s="36"/>
      <c r="I3" s="36"/>
      <c r="J3" s="36"/>
    </row>
    <row r="4" spans="7:11" s="31" customFormat="1" ht="14.25" customHeight="1">
      <c r="G4" s="98"/>
      <c r="H4" s="99" t="s">
        <v>695</v>
      </c>
      <c r="I4" s="99" t="s">
        <v>260</v>
      </c>
      <c r="J4" s="43"/>
      <c r="K4" s="43"/>
    </row>
    <row r="5" spans="1:11" s="31" customFormat="1" ht="14.25" customHeight="1">
      <c r="A5" s="30" t="s">
        <v>537</v>
      </c>
      <c r="G5" s="100"/>
      <c r="H5" s="44" t="s">
        <v>696</v>
      </c>
      <c r="I5" s="45" t="s">
        <v>259</v>
      </c>
      <c r="J5" s="43"/>
      <c r="K5" s="43"/>
    </row>
    <row r="6" spans="2:3" ht="14.25" customHeight="1">
      <c r="B6" s="30" t="s">
        <v>538</v>
      </c>
      <c r="C6" s="30"/>
    </row>
    <row r="7" spans="9:12" ht="14.25" customHeight="1" thickBot="1">
      <c r="I7" s="75" t="s">
        <v>273</v>
      </c>
      <c r="L7" s="31"/>
    </row>
    <row r="8" spans="3:9" ht="15" customHeight="1">
      <c r="C8" s="63" t="s">
        <v>539</v>
      </c>
      <c r="D8" s="64"/>
      <c r="E8" s="64"/>
      <c r="F8" s="58" t="s">
        <v>540</v>
      </c>
      <c r="G8" s="64"/>
      <c r="H8" s="64"/>
      <c r="I8" s="71"/>
    </row>
    <row r="9" spans="3:9" ht="15" customHeight="1">
      <c r="C9" s="73" t="s">
        <v>541</v>
      </c>
      <c r="D9" s="66"/>
      <c r="E9" s="101" t="s">
        <v>542</v>
      </c>
      <c r="F9" s="102" t="s">
        <v>541</v>
      </c>
      <c r="G9" s="66"/>
      <c r="H9" s="66"/>
      <c r="I9" s="103" t="s">
        <v>542</v>
      </c>
    </row>
    <row r="10" spans="3:9" ht="15.75" customHeight="1">
      <c r="C10" s="68" t="s">
        <v>543</v>
      </c>
      <c r="D10" s="74" t="s">
        <v>1045</v>
      </c>
      <c r="E10" s="145">
        <v>4579179160</v>
      </c>
      <c r="F10" s="74" t="s">
        <v>544</v>
      </c>
      <c r="G10" s="65"/>
      <c r="H10" s="65"/>
      <c r="I10" s="148">
        <v>675078000</v>
      </c>
    </row>
    <row r="11" spans="3:9" ht="15.75" customHeight="1">
      <c r="C11" s="123" t="s">
        <v>545</v>
      </c>
      <c r="D11" s="74" t="s">
        <v>546</v>
      </c>
      <c r="E11" s="145">
        <v>0</v>
      </c>
      <c r="F11" s="124" t="s">
        <v>547</v>
      </c>
      <c r="G11" s="74" t="s">
        <v>533</v>
      </c>
      <c r="H11" s="65"/>
      <c r="I11" s="148">
        <v>19406471704</v>
      </c>
    </row>
    <row r="12" spans="3:9" ht="15.75" customHeight="1">
      <c r="C12" s="144" t="s">
        <v>548</v>
      </c>
      <c r="D12" s="74" t="s">
        <v>729</v>
      </c>
      <c r="E12" s="145">
        <v>0</v>
      </c>
      <c r="F12" s="104"/>
      <c r="G12" s="1686" t="s">
        <v>53</v>
      </c>
      <c r="H12" s="1687"/>
      <c r="I12" s="148">
        <v>1822123793</v>
      </c>
    </row>
    <row r="13" spans="3:9" ht="15.75" customHeight="1">
      <c r="C13" s="123" t="s">
        <v>549</v>
      </c>
      <c r="D13" s="74" t="s">
        <v>550</v>
      </c>
      <c r="E13" s="145">
        <v>0</v>
      </c>
      <c r="F13" s="104"/>
      <c r="G13" s="74" t="s">
        <v>534</v>
      </c>
      <c r="H13" s="65"/>
      <c r="I13" s="148">
        <v>438517802</v>
      </c>
    </row>
    <row r="14" spans="3:9" ht="15.75" customHeight="1">
      <c r="C14" s="144" t="s">
        <v>551</v>
      </c>
      <c r="D14" s="74" t="s">
        <v>551</v>
      </c>
      <c r="E14" s="145">
        <v>0</v>
      </c>
      <c r="F14" s="104"/>
      <c r="G14" s="74" t="s">
        <v>750</v>
      </c>
      <c r="H14" s="65"/>
      <c r="I14" s="148">
        <v>67958644</v>
      </c>
    </row>
    <row r="15" spans="3:11" ht="15.75" customHeight="1">
      <c r="C15" s="222" t="s">
        <v>57</v>
      </c>
      <c r="D15" s="74" t="s">
        <v>660</v>
      </c>
      <c r="E15" s="145">
        <v>3996646678</v>
      </c>
      <c r="F15" s="104"/>
      <c r="G15" s="1689" t="s">
        <v>236</v>
      </c>
      <c r="H15" s="1690"/>
      <c r="I15" s="148">
        <v>752055617</v>
      </c>
      <c r="K15" s="147"/>
    </row>
    <row r="16" spans="3:9" ht="15.75" customHeight="1">
      <c r="C16" s="223" t="s">
        <v>56</v>
      </c>
      <c r="D16" s="74" t="s">
        <v>708</v>
      </c>
      <c r="E16" s="145">
        <v>845887000</v>
      </c>
      <c r="F16" s="104"/>
      <c r="G16" s="74" t="s">
        <v>984</v>
      </c>
      <c r="H16" s="65"/>
      <c r="I16" s="148">
        <v>22334455</v>
      </c>
    </row>
    <row r="17" spans="3:9" ht="15.75" customHeight="1">
      <c r="C17" s="223"/>
      <c r="D17" s="143" t="s">
        <v>1260</v>
      </c>
      <c r="E17" s="145">
        <v>0</v>
      </c>
      <c r="F17" s="104"/>
      <c r="G17" s="74" t="s">
        <v>983</v>
      </c>
      <c r="H17" s="65"/>
      <c r="I17" s="148">
        <v>0</v>
      </c>
    </row>
    <row r="18" spans="3:9" ht="15.75" customHeight="1">
      <c r="C18" s="223"/>
      <c r="D18" s="143" t="s">
        <v>54</v>
      </c>
      <c r="E18" s="145">
        <v>52652250</v>
      </c>
      <c r="F18" s="104"/>
      <c r="G18" s="104" t="s">
        <v>729</v>
      </c>
      <c r="H18" s="41"/>
      <c r="I18" s="148">
        <v>0</v>
      </c>
    </row>
    <row r="19" spans="3:9" ht="15.75" customHeight="1">
      <c r="C19" s="223"/>
      <c r="D19" s="143" t="s">
        <v>55</v>
      </c>
      <c r="E19" s="145">
        <v>114380400</v>
      </c>
      <c r="F19" s="107" t="s">
        <v>985</v>
      </c>
      <c r="G19" s="1686" t="s">
        <v>1261</v>
      </c>
      <c r="H19" s="1687"/>
      <c r="I19" s="148">
        <v>0</v>
      </c>
    </row>
    <row r="20" spans="3:9" ht="15.75" customHeight="1">
      <c r="C20" s="224"/>
      <c r="D20" s="74" t="s">
        <v>729</v>
      </c>
      <c r="E20" s="145">
        <v>4183000</v>
      </c>
      <c r="F20" s="573" t="s">
        <v>986</v>
      </c>
      <c r="G20" s="1686" t="s">
        <v>987</v>
      </c>
      <c r="H20" s="1687"/>
      <c r="I20" s="148">
        <v>134874120</v>
      </c>
    </row>
    <row r="21" spans="3:9" ht="15.75" customHeight="1">
      <c r="C21" s="272" t="s">
        <v>58</v>
      </c>
      <c r="D21" s="110" t="s">
        <v>981</v>
      </c>
      <c r="E21" s="145">
        <v>6746747000</v>
      </c>
      <c r="F21" s="573"/>
      <c r="G21" s="1688" t="s">
        <v>988</v>
      </c>
      <c r="H21" s="1687"/>
      <c r="I21" s="148">
        <v>282462198</v>
      </c>
    </row>
    <row r="22" spans="3:9" ht="15.75" customHeight="1">
      <c r="C22" s="68" t="s">
        <v>980</v>
      </c>
      <c r="D22" s="111" t="s">
        <v>982</v>
      </c>
      <c r="E22" s="145">
        <v>62084000</v>
      </c>
      <c r="F22" s="108"/>
      <c r="G22" s="1703" t="s">
        <v>1262</v>
      </c>
      <c r="H22" s="1704"/>
      <c r="I22" s="148">
        <v>0</v>
      </c>
    </row>
    <row r="23" spans="3:9" ht="15.75" customHeight="1">
      <c r="C23" s="67" t="s">
        <v>552</v>
      </c>
      <c r="D23" s="74" t="s">
        <v>553</v>
      </c>
      <c r="E23" s="145">
        <v>3299251000</v>
      </c>
      <c r="F23" s="74" t="s">
        <v>1263</v>
      </c>
      <c r="G23" s="65"/>
      <c r="H23" s="65"/>
      <c r="I23" s="148">
        <v>0</v>
      </c>
    </row>
    <row r="24" spans="3:9" ht="15.75" customHeight="1">
      <c r="C24" s="67" t="s">
        <v>555</v>
      </c>
      <c r="D24" s="74" t="s">
        <v>556</v>
      </c>
      <c r="E24" s="145">
        <v>0</v>
      </c>
      <c r="F24" s="74" t="s">
        <v>1264</v>
      </c>
      <c r="G24" s="65"/>
      <c r="H24" s="65"/>
      <c r="I24" s="148">
        <v>0</v>
      </c>
    </row>
    <row r="25" spans="3:9" ht="15.75" customHeight="1">
      <c r="C25" s="67"/>
      <c r="D25" s="143" t="s">
        <v>1260</v>
      </c>
      <c r="E25" s="145">
        <v>0</v>
      </c>
      <c r="F25" s="74" t="s">
        <v>1265</v>
      </c>
      <c r="G25" s="65"/>
      <c r="H25" s="65"/>
      <c r="I25" s="148">
        <v>0</v>
      </c>
    </row>
    <row r="26" spans="3:9" ht="15.75" customHeight="1">
      <c r="C26" s="67"/>
      <c r="D26" s="143" t="s">
        <v>54</v>
      </c>
      <c r="E26" s="145">
        <v>20654000</v>
      </c>
      <c r="F26" s="74" t="s">
        <v>554</v>
      </c>
      <c r="G26" s="65"/>
      <c r="H26" s="65"/>
      <c r="I26" s="148">
        <v>945977</v>
      </c>
    </row>
    <row r="27" spans="3:9" ht="15.75" customHeight="1">
      <c r="C27" s="67"/>
      <c r="D27" s="143" t="s">
        <v>55</v>
      </c>
      <c r="E27" s="145">
        <v>56269000</v>
      </c>
      <c r="F27" s="107" t="s">
        <v>557</v>
      </c>
      <c r="G27" s="105" t="s">
        <v>558</v>
      </c>
      <c r="H27" s="106"/>
      <c r="I27" s="148">
        <v>0</v>
      </c>
    </row>
    <row r="28" spans="3:12" ht="15.75" customHeight="1">
      <c r="C28" s="68"/>
      <c r="D28" s="74" t="s">
        <v>729</v>
      </c>
      <c r="E28" s="145">
        <v>0</v>
      </c>
      <c r="F28" s="108"/>
      <c r="G28" s="105" t="s">
        <v>559</v>
      </c>
      <c r="H28" s="106"/>
      <c r="I28" s="214">
        <v>0</v>
      </c>
      <c r="K28" s="41"/>
      <c r="L28" s="41"/>
    </row>
    <row r="29" spans="3:12" ht="15.75" customHeight="1">
      <c r="C29" s="68" t="s">
        <v>560</v>
      </c>
      <c r="D29" s="65"/>
      <c r="E29" s="145">
        <v>0</v>
      </c>
      <c r="F29" s="74" t="s">
        <v>561</v>
      </c>
      <c r="G29" s="65"/>
      <c r="H29" s="65"/>
      <c r="I29" s="148">
        <v>0</v>
      </c>
      <c r="K29" s="41"/>
      <c r="L29" s="41"/>
    </row>
    <row r="30" spans="3:12" ht="15.75" customHeight="1">
      <c r="C30" s="68" t="s">
        <v>562</v>
      </c>
      <c r="D30" s="65"/>
      <c r="E30" s="145">
        <v>945977</v>
      </c>
      <c r="F30" s="109" t="s">
        <v>563</v>
      </c>
      <c r="G30" s="1686" t="s">
        <v>564</v>
      </c>
      <c r="H30" s="1687"/>
      <c r="I30" s="215">
        <v>0</v>
      </c>
      <c r="K30" s="41"/>
      <c r="L30" s="41"/>
    </row>
    <row r="31" spans="3:12" ht="15.75" customHeight="1">
      <c r="C31" s="68" t="s">
        <v>565</v>
      </c>
      <c r="D31" s="65"/>
      <c r="E31" s="216">
        <v>0</v>
      </c>
      <c r="F31" s="104"/>
      <c r="G31" s="105" t="s">
        <v>566</v>
      </c>
      <c r="H31" s="106"/>
      <c r="I31" s="146">
        <v>0</v>
      </c>
      <c r="K31" s="41"/>
      <c r="L31" s="41"/>
    </row>
    <row r="32" spans="3:12" ht="15.75" customHeight="1">
      <c r="C32" s="67" t="s">
        <v>567</v>
      </c>
      <c r="D32" s="143" t="s">
        <v>568</v>
      </c>
      <c r="E32" s="145">
        <v>2813088317</v>
      </c>
      <c r="F32" s="74"/>
      <c r="G32" s="105" t="s">
        <v>559</v>
      </c>
      <c r="H32" s="106"/>
      <c r="I32" s="146">
        <v>122113743</v>
      </c>
      <c r="K32" s="41"/>
      <c r="L32" s="41"/>
    </row>
    <row r="33" spans="3:9" ht="15.75" customHeight="1">
      <c r="C33" s="67"/>
      <c r="D33" s="143" t="s">
        <v>569</v>
      </c>
      <c r="E33" s="145">
        <v>664460704</v>
      </c>
      <c r="F33" s="1691"/>
      <c r="G33" s="1692"/>
      <c r="H33" s="1693"/>
      <c r="I33" s="1700" t="s">
        <v>165</v>
      </c>
    </row>
    <row r="34" spans="3:9" ht="15.75" customHeight="1">
      <c r="C34" s="67"/>
      <c r="D34" s="143" t="s">
        <v>570</v>
      </c>
      <c r="E34" s="145">
        <v>316000000</v>
      </c>
      <c r="F34" s="1694"/>
      <c r="G34" s="1695"/>
      <c r="H34" s="1696"/>
      <c r="I34" s="1701"/>
    </row>
    <row r="35" spans="3:9" ht="15.75" customHeight="1">
      <c r="C35" s="67"/>
      <c r="D35" s="111" t="s">
        <v>571</v>
      </c>
      <c r="E35" s="145">
        <v>0</v>
      </c>
      <c r="F35" s="1694"/>
      <c r="G35" s="1695"/>
      <c r="H35" s="1696"/>
      <c r="I35" s="1701"/>
    </row>
    <row r="36" spans="3:9" ht="15.75" customHeight="1">
      <c r="C36" s="67"/>
      <c r="D36" s="143" t="s">
        <v>1260</v>
      </c>
      <c r="E36" s="145">
        <v>0</v>
      </c>
      <c r="F36" s="1694"/>
      <c r="G36" s="1695"/>
      <c r="H36" s="1696"/>
      <c r="I36" s="1701"/>
    </row>
    <row r="37" spans="3:9" ht="15.75" customHeight="1">
      <c r="C37" s="67"/>
      <c r="D37" s="143" t="s">
        <v>126</v>
      </c>
      <c r="E37" s="273">
        <v>18726145</v>
      </c>
      <c r="F37" s="1694"/>
      <c r="G37" s="1695"/>
      <c r="H37" s="1696"/>
      <c r="I37" s="1701"/>
    </row>
    <row r="38" spans="3:9" ht="15.75" customHeight="1">
      <c r="C38" s="67"/>
      <c r="D38" s="143" t="s">
        <v>127</v>
      </c>
      <c r="E38" s="145">
        <v>54192341</v>
      </c>
      <c r="F38" s="1694"/>
      <c r="G38" s="1695"/>
      <c r="H38" s="1696"/>
      <c r="I38" s="1701"/>
    </row>
    <row r="39" spans="3:9" ht="15.75" customHeight="1">
      <c r="C39" s="68"/>
      <c r="D39" s="111" t="s">
        <v>697</v>
      </c>
      <c r="E39" s="145">
        <v>6455296</v>
      </c>
      <c r="F39" s="1694"/>
      <c r="G39" s="1695"/>
      <c r="H39" s="1696"/>
      <c r="I39" s="1701"/>
    </row>
    <row r="40" spans="3:9" ht="15.75" customHeight="1">
      <c r="C40" s="68" t="s">
        <v>572</v>
      </c>
      <c r="D40" s="65"/>
      <c r="E40" s="145">
        <v>128009589</v>
      </c>
      <c r="F40" s="1694"/>
      <c r="G40" s="1695"/>
      <c r="H40" s="1696"/>
      <c r="I40" s="1701"/>
    </row>
    <row r="41" spans="3:9" ht="15.75" customHeight="1">
      <c r="C41" s="67" t="s">
        <v>573</v>
      </c>
      <c r="D41" s="110" t="s">
        <v>574</v>
      </c>
      <c r="E41" s="217">
        <v>0</v>
      </c>
      <c r="F41" s="1694"/>
      <c r="G41" s="1695"/>
      <c r="H41" s="1696"/>
      <c r="I41" s="1701"/>
    </row>
    <row r="42" spans="3:9" ht="15.75" customHeight="1">
      <c r="C42" s="68"/>
      <c r="D42" s="110" t="s">
        <v>559</v>
      </c>
      <c r="E42" s="217">
        <v>0</v>
      </c>
      <c r="F42" s="1694"/>
      <c r="G42" s="1695"/>
      <c r="H42" s="1696"/>
      <c r="I42" s="1701"/>
    </row>
    <row r="43" spans="3:9" ht="15.75" customHeight="1">
      <c r="C43" s="68" t="s">
        <v>575</v>
      </c>
      <c r="D43" s="65"/>
      <c r="E43" s="145">
        <v>15828303</v>
      </c>
      <c r="F43" s="1697"/>
      <c r="G43" s="1698"/>
      <c r="H43" s="1699"/>
      <c r="I43" s="1702"/>
    </row>
    <row r="44" spans="3:9" ht="15.75" customHeight="1" thickBot="1">
      <c r="C44" s="112" t="s">
        <v>268</v>
      </c>
      <c r="D44" s="113"/>
      <c r="E44" s="114">
        <f>SUM(E10:E43)</f>
        <v>23795640160</v>
      </c>
      <c r="F44" s="115" t="s">
        <v>268</v>
      </c>
      <c r="G44" s="113"/>
      <c r="H44" s="113"/>
      <c r="I44" s="116">
        <f>SUM(I10:I32)</f>
        <v>23724936053</v>
      </c>
    </row>
    <row r="45" spans="3:9" ht="15" customHeight="1">
      <c r="C45" s="41" t="s">
        <v>1435</v>
      </c>
      <c r="D45" s="42"/>
      <c r="E45" s="117">
        <f>E44-I44</f>
        <v>70704107</v>
      </c>
      <c r="F45" s="41" t="s">
        <v>1436</v>
      </c>
      <c r="G45" s="42"/>
      <c r="H45" s="42"/>
      <c r="I45" s="41"/>
    </row>
    <row r="46" spans="3:10" ht="15" customHeight="1">
      <c r="C46" s="41" t="s">
        <v>1437</v>
      </c>
      <c r="D46" s="42"/>
      <c r="E46" s="117">
        <v>0</v>
      </c>
      <c r="F46" s="41" t="s">
        <v>1436</v>
      </c>
      <c r="G46" s="1685" t="s">
        <v>128</v>
      </c>
      <c r="H46" s="1685"/>
      <c r="I46" s="1685"/>
      <c r="J46" s="1685"/>
    </row>
    <row r="47" spans="3:10" ht="7.5" customHeight="1" thickBot="1">
      <c r="C47" s="70"/>
      <c r="D47" s="70"/>
      <c r="E47" s="69"/>
      <c r="G47" s="1685"/>
      <c r="H47" s="1685"/>
      <c r="I47" s="1685"/>
      <c r="J47" s="1685"/>
    </row>
    <row r="48" spans="3:10" ht="15.75" customHeight="1" thickBot="1">
      <c r="C48" s="118" t="s">
        <v>1438</v>
      </c>
      <c r="D48" s="70"/>
      <c r="E48" s="119">
        <v>766798197</v>
      </c>
      <c r="G48" s="1685"/>
      <c r="H48" s="1685"/>
      <c r="I48" s="1685"/>
      <c r="J48" s="1685"/>
    </row>
    <row r="49" spans="3:9" ht="20.25" customHeight="1">
      <c r="C49" s="163"/>
      <c r="D49" s="163"/>
      <c r="E49" s="163"/>
      <c r="G49" s="544"/>
      <c r="H49" s="544"/>
      <c r="I49" s="544"/>
    </row>
  </sheetData>
  <sheetProtection password="C7C4" sheet="1" objects="1" scenarios="1"/>
  <mergeCells count="10">
    <mergeCell ref="G46:J48"/>
    <mergeCell ref="G12:H12"/>
    <mergeCell ref="G21:H21"/>
    <mergeCell ref="G15:H15"/>
    <mergeCell ref="G30:H30"/>
    <mergeCell ref="F33:H43"/>
    <mergeCell ref="I33:I43"/>
    <mergeCell ref="G20:H20"/>
    <mergeCell ref="G19:H19"/>
    <mergeCell ref="G22:H22"/>
  </mergeCells>
  <printOptions horizontalCentered="1"/>
  <pageMargins left="0.5905511811023623" right="0.2755905511811024" top="0.5905511811023623" bottom="0.5905511811023623" header="0.5118110236220472" footer="0.5118110236220472"/>
  <pageSetup firstPageNumber="53" useFirstPageNumber="1" horizontalDpi="600" verticalDpi="600" orientation="landscape" paperSize="9" scale="76" r:id="rId3"/>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sheetPr codeName="Sheet3">
    <tabColor indexed="34"/>
  </sheetPr>
  <dimension ref="A1:AG76"/>
  <sheetViews>
    <sheetView view="pageBreakPreview" zoomScaleSheetLayoutView="100" workbookViewId="0" topLeftCell="A1">
      <selection activeCell="AJ17" sqref="AJ17"/>
    </sheetView>
  </sheetViews>
  <sheetFormatPr defaultColWidth="9.00390625" defaultRowHeight="13.5"/>
  <cols>
    <col min="1" max="16384" width="2.625" style="11" customWidth="1"/>
  </cols>
  <sheetData>
    <row r="1" ht="12">
      <c r="A1" s="11" t="s">
        <v>529</v>
      </c>
    </row>
    <row r="4" spans="2:33" ht="12" customHeight="1">
      <c r="B4" s="601" t="s">
        <v>896</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row>
    <row r="5" spans="2:33" ht="12">
      <c r="B5" s="601"/>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row>
    <row r="6" spans="2:33" ht="12.75" customHeight="1">
      <c r="B6" s="601"/>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row>
    <row r="7" spans="2:33" ht="12" customHeight="1">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row>
    <row r="8" spans="2:33" ht="12" customHeight="1">
      <c r="B8" s="601"/>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row>
    <row r="9" spans="2:33" ht="12" customHeight="1">
      <c r="B9" s="601"/>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row>
    <row r="10" spans="2:33" ht="12" customHeight="1">
      <c r="B10" s="601"/>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row>
    <row r="11" ht="12">
      <c r="A11" s="11" t="s">
        <v>897</v>
      </c>
    </row>
    <row r="13" spans="1:33" ht="7.5" customHeight="1">
      <c r="A13" s="636"/>
      <c r="B13" s="637"/>
      <c r="C13" s="637"/>
      <c r="D13" s="637"/>
      <c r="E13" s="637"/>
      <c r="F13" s="638"/>
      <c r="G13" s="625" t="s">
        <v>1334</v>
      </c>
      <c r="H13" s="626"/>
      <c r="I13" s="626"/>
      <c r="J13" s="626"/>
      <c r="K13" s="626"/>
      <c r="L13" s="626"/>
      <c r="M13" s="626"/>
      <c r="N13" s="626"/>
      <c r="O13" s="626"/>
      <c r="P13" s="626"/>
      <c r="Q13" s="626"/>
      <c r="R13" s="626"/>
      <c r="S13" s="627"/>
      <c r="T13" s="625" t="s">
        <v>1335</v>
      </c>
      <c r="U13" s="631"/>
      <c r="V13" s="631"/>
      <c r="W13" s="631"/>
      <c r="X13" s="631"/>
      <c r="Y13" s="631"/>
      <c r="Z13" s="631"/>
      <c r="AA13" s="631"/>
      <c r="AB13" s="631"/>
      <c r="AC13" s="631"/>
      <c r="AD13" s="631"/>
      <c r="AE13" s="631"/>
      <c r="AF13" s="631"/>
      <c r="AG13" s="632"/>
    </row>
    <row r="14" spans="1:33" ht="7.5" customHeight="1">
      <c r="A14" s="639"/>
      <c r="B14" s="607"/>
      <c r="C14" s="607"/>
      <c r="D14" s="607"/>
      <c r="E14" s="607"/>
      <c r="F14" s="608"/>
      <c r="G14" s="628"/>
      <c r="H14" s="629"/>
      <c r="I14" s="629"/>
      <c r="J14" s="629"/>
      <c r="K14" s="629"/>
      <c r="L14" s="629"/>
      <c r="M14" s="629"/>
      <c r="N14" s="629"/>
      <c r="O14" s="629"/>
      <c r="P14" s="629"/>
      <c r="Q14" s="629"/>
      <c r="R14" s="629"/>
      <c r="S14" s="630"/>
      <c r="T14" s="633"/>
      <c r="U14" s="634"/>
      <c r="V14" s="634"/>
      <c r="W14" s="634"/>
      <c r="X14" s="634"/>
      <c r="Y14" s="634"/>
      <c r="Z14" s="634"/>
      <c r="AA14" s="634"/>
      <c r="AB14" s="634"/>
      <c r="AC14" s="634"/>
      <c r="AD14" s="634"/>
      <c r="AE14" s="634"/>
      <c r="AF14" s="634"/>
      <c r="AG14" s="635"/>
    </row>
    <row r="15" spans="1:33" ht="8.25" customHeight="1">
      <c r="A15" s="605"/>
      <c r="B15" s="606"/>
      <c r="C15" s="606"/>
      <c r="D15" s="606"/>
      <c r="E15" s="606"/>
      <c r="F15" s="600"/>
      <c r="G15" s="622"/>
      <c r="H15" s="623"/>
      <c r="I15" s="623"/>
      <c r="J15" s="623"/>
      <c r="K15" s="623"/>
      <c r="L15" s="623"/>
      <c r="M15" s="623"/>
      <c r="N15" s="623"/>
      <c r="O15" s="623"/>
      <c r="P15" s="623"/>
      <c r="Q15" s="623"/>
      <c r="R15" s="623"/>
      <c r="S15" s="624"/>
      <c r="T15" s="622"/>
      <c r="U15" s="623"/>
      <c r="V15" s="623"/>
      <c r="W15" s="623"/>
      <c r="X15" s="623"/>
      <c r="Y15" s="623"/>
      <c r="Z15" s="623"/>
      <c r="AA15" s="623"/>
      <c r="AB15" s="623"/>
      <c r="AC15" s="623"/>
      <c r="AD15" s="623"/>
      <c r="AE15" s="623"/>
      <c r="AF15" s="623"/>
      <c r="AG15" s="624"/>
    </row>
    <row r="16" spans="1:33" ht="12">
      <c r="A16" s="616" t="s">
        <v>153</v>
      </c>
      <c r="B16" s="617"/>
      <c r="C16" s="617"/>
      <c r="D16" s="617"/>
      <c r="E16" s="617"/>
      <c r="F16" s="618"/>
      <c r="G16" s="613" t="s">
        <v>154</v>
      </c>
      <c r="H16" s="614"/>
      <c r="I16" s="614"/>
      <c r="J16" s="614"/>
      <c r="K16" s="614"/>
      <c r="L16" s="614"/>
      <c r="M16" s="614"/>
      <c r="N16" s="614"/>
      <c r="O16" s="614"/>
      <c r="P16" s="614"/>
      <c r="Q16" s="614"/>
      <c r="R16" s="614"/>
      <c r="S16" s="615"/>
      <c r="T16" s="613"/>
      <c r="U16" s="614"/>
      <c r="V16" s="614"/>
      <c r="W16" s="614"/>
      <c r="X16" s="614"/>
      <c r="Y16" s="614"/>
      <c r="Z16" s="614"/>
      <c r="AA16" s="614"/>
      <c r="AB16" s="614"/>
      <c r="AC16" s="614"/>
      <c r="AD16" s="614"/>
      <c r="AE16" s="614"/>
      <c r="AF16" s="614"/>
      <c r="AG16" s="615"/>
    </row>
    <row r="17" spans="1:33" ht="13.5" customHeight="1">
      <c r="A17" s="616"/>
      <c r="B17" s="617"/>
      <c r="C17" s="617"/>
      <c r="D17" s="617"/>
      <c r="E17" s="617"/>
      <c r="F17" s="618"/>
      <c r="G17" s="613" t="s">
        <v>155</v>
      </c>
      <c r="H17" s="614"/>
      <c r="I17" s="614"/>
      <c r="J17" s="614"/>
      <c r="K17" s="614"/>
      <c r="L17" s="614"/>
      <c r="M17" s="614"/>
      <c r="N17" s="614"/>
      <c r="O17" s="614"/>
      <c r="P17" s="614"/>
      <c r="Q17" s="614"/>
      <c r="R17" s="614"/>
      <c r="S17" s="615"/>
      <c r="T17" s="613"/>
      <c r="U17" s="614"/>
      <c r="V17" s="614"/>
      <c r="W17" s="614"/>
      <c r="X17" s="614"/>
      <c r="Y17" s="614"/>
      <c r="Z17" s="614"/>
      <c r="AA17" s="614"/>
      <c r="AB17" s="614"/>
      <c r="AC17" s="614"/>
      <c r="AD17" s="614"/>
      <c r="AE17" s="614"/>
      <c r="AF17" s="614"/>
      <c r="AG17" s="615"/>
    </row>
    <row r="18" spans="1:33" ht="8.25" customHeight="1">
      <c r="A18" s="616"/>
      <c r="B18" s="617"/>
      <c r="C18" s="617"/>
      <c r="D18" s="617"/>
      <c r="E18" s="617"/>
      <c r="F18" s="618"/>
      <c r="G18" s="613"/>
      <c r="H18" s="614"/>
      <c r="I18" s="614"/>
      <c r="J18" s="614"/>
      <c r="K18" s="614"/>
      <c r="L18" s="614"/>
      <c r="M18" s="614"/>
      <c r="N18" s="614"/>
      <c r="O18" s="614"/>
      <c r="P18" s="614"/>
      <c r="Q18" s="614"/>
      <c r="R18" s="614"/>
      <c r="S18" s="615"/>
      <c r="T18" s="613"/>
      <c r="U18" s="614"/>
      <c r="V18" s="614"/>
      <c r="W18" s="614"/>
      <c r="X18" s="614"/>
      <c r="Y18" s="614"/>
      <c r="Z18" s="614"/>
      <c r="AA18" s="614"/>
      <c r="AB18" s="614"/>
      <c r="AC18" s="614"/>
      <c r="AD18" s="614"/>
      <c r="AE18" s="614"/>
      <c r="AF18" s="614"/>
      <c r="AG18" s="615"/>
    </row>
    <row r="19" spans="1:33" ht="12">
      <c r="A19" s="616" t="s">
        <v>157</v>
      </c>
      <c r="B19" s="617"/>
      <c r="C19" s="617"/>
      <c r="D19" s="617"/>
      <c r="E19" s="617"/>
      <c r="F19" s="618"/>
      <c r="G19" s="613" t="s">
        <v>156</v>
      </c>
      <c r="H19" s="614"/>
      <c r="I19" s="614"/>
      <c r="J19" s="614"/>
      <c r="K19" s="614"/>
      <c r="L19" s="614"/>
      <c r="M19" s="614"/>
      <c r="N19" s="614"/>
      <c r="O19" s="614"/>
      <c r="P19" s="614"/>
      <c r="Q19" s="614"/>
      <c r="R19" s="614"/>
      <c r="S19" s="615"/>
      <c r="T19" s="613"/>
      <c r="U19" s="614"/>
      <c r="V19" s="614"/>
      <c r="W19" s="614"/>
      <c r="X19" s="614"/>
      <c r="Y19" s="614"/>
      <c r="Z19" s="614"/>
      <c r="AA19" s="614"/>
      <c r="AB19" s="614"/>
      <c r="AC19" s="614"/>
      <c r="AD19" s="614"/>
      <c r="AE19" s="614"/>
      <c r="AF19" s="614"/>
      <c r="AG19" s="615"/>
    </row>
    <row r="20" spans="1:33" ht="8.25" customHeight="1">
      <c r="A20" s="616"/>
      <c r="B20" s="617"/>
      <c r="C20" s="617"/>
      <c r="D20" s="617"/>
      <c r="E20" s="617"/>
      <c r="F20" s="618"/>
      <c r="G20" s="613"/>
      <c r="H20" s="614"/>
      <c r="I20" s="614"/>
      <c r="J20" s="614"/>
      <c r="K20" s="614"/>
      <c r="L20" s="614"/>
      <c r="M20" s="614"/>
      <c r="N20" s="614"/>
      <c r="O20" s="614"/>
      <c r="P20" s="614"/>
      <c r="Q20" s="614"/>
      <c r="R20" s="614"/>
      <c r="S20" s="615"/>
      <c r="T20" s="613"/>
      <c r="U20" s="614"/>
      <c r="V20" s="614"/>
      <c r="W20" s="614"/>
      <c r="X20" s="614"/>
      <c r="Y20" s="614"/>
      <c r="Z20" s="614"/>
      <c r="AA20" s="614"/>
      <c r="AB20" s="614"/>
      <c r="AC20" s="614"/>
      <c r="AD20" s="614"/>
      <c r="AE20" s="614"/>
      <c r="AF20" s="614"/>
      <c r="AG20" s="615"/>
    </row>
    <row r="21" spans="1:33" ht="12">
      <c r="A21" s="616" t="s">
        <v>2</v>
      </c>
      <c r="B21" s="617"/>
      <c r="C21" s="617"/>
      <c r="D21" s="617"/>
      <c r="E21" s="617"/>
      <c r="F21" s="618"/>
      <c r="G21" s="613"/>
      <c r="H21" s="614"/>
      <c r="I21" s="614"/>
      <c r="J21" s="614"/>
      <c r="K21" s="614"/>
      <c r="L21" s="614"/>
      <c r="M21" s="614"/>
      <c r="N21" s="614"/>
      <c r="O21" s="614"/>
      <c r="P21" s="614"/>
      <c r="Q21" s="614"/>
      <c r="R21" s="614"/>
      <c r="S21" s="615"/>
      <c r="T21" s="613" t="s">
        <v>167</v>
      </c>
      <c r="U21" s="614"/>
      <c r="V21" s="614"/>
      <c r="W21" s="614"/>
      <c r="X21" s="614"/>
      <c r="Y21" s="614"/>
      <c r="Z21" s="614"/>
      <c r="AA21" s="614"/>
      <c r="AB21" s="614"/>
      <c r="AC21" s="614"/>
      <c r="AD21" s="614"/>
      <c r="AE21" s="614"/>
      <c r="AF21" s="614"/>
      <c r="AG21" s="615"/>
    </row>
    <row r="22" spans="1:33" ht="8.25" customHeight="1">
      <c r="A22" s="616"/>
      <c r="B22" s="617"/>
      <c r="C22" s="617"/>
      <c r="D22" s="617"/>
      <c r="E22" s="617"/>
      <c r="F22" s="618"/>
      <c r="G22" s="613"/>
      <c r="H22" s="614"/>
      <c r="I22" s="614"/>
      <c r="J22" s="614"/>
      <c r="K22" s="614"/>
      <c r="L22" s="614"/>
      <c r="M22" s="614"/>
      <c r="N22" s="614"/>
      <c r="O22" s="614"/>
      <c r="P22" s="614"/>
      <c r="Q22" s="614"/>
      <c r="R22" s="614"/>
      <c r="S22" s="615"/>
      <c r="T22" s="613"/>
      <c r="U22" s="614"/>
      <c r="V22" s="614"/>
      <c r="W22" s="614"/>
      <c r="X22" s="614"/>
      <c r="Y22" s="614"/>
      <c r="Z22" s="614"/>
      <c r="AA22" s="614"/>
      <c r="AB22" s="614"/>
      <c r="AC22" s="614"/>
      <c r="AD22" s="614"/>
      <c r="AE22" s="614"/>
      <c r="AF22" s="614"/>
      <c r="AG22" s="615"/>
    </row>
    <row r="23" spans="1:33" ht="12">
      <c r="A23" s="616" t="s">
        <v>860</v>
      </c>
      <c r="B23" s="617"/>
      <c r="C23" s="617"/>
      <c r="D23" s="617"/>
      <c r="E23" s="617"/>
      <c r="F23" s="618"/>
      <c r="G23" s="613" t="s">
        <v>166</v>
      </c>
      <c r="H23" s="614"/>
      <c r="I23" s="614"/>
      <c r="J23" s="614"/>
      <c r="K23" s="614"/>
      <c r="L23" s="614"/>
      <c r="M23" s="614"/>
      <c r="N23" s="614"/>
      <c r="O23" s="614"/>
      <c r="P23" s="614"/>
      <c r="Q23" s="614"/>
      <c r="R23" s="614"/>
      <c r="S23" s="615"/>
      <c r="T23" s="613"/>
      <c r="U23" s="614"/>
      <c r="V23" s="614"/>
      <c r="W23" s="614"/>
      <c r="X23" s="614"/>
      <c r="Y23" s="614"/>
      <c r="Z23" s="614"/>
      <c r="AA23" s="614"/>
      <c r="AB23" s="614"/>
      <c r="AC23" s="614"/>
      <c r="AD23" s="614"/>
      <c r="AE23" s="614"/>
      <c r="AF23" s="614"/>
      <c r="AG23" s="615"/>
    </row>
    <row r="24" spans="1:33" ht="8.25" customHeight="1">
      <c r="A24" s="616"/>
      <c r="B24" s="617"/>
      <c r="C24" s="617"/>
      <c r="D24" s="617"/>
      <c r="E24" s="617"/>
      <c r="F24" s="618"/>
      <c r="G24" s="613"/>
      <c r="H24" s="614"/>
      <c r="I24" s="614"/>
      <c r="J24" s="614"/>
      <c r="K24" s="614"/>
      <c r="L24" s="614"/>
      <c r="M24" s="614"/>
      <c r="N24" s="614"/>
      <c r="O24" s="614"/>
      <c r="P24" s="614"/>
      <c r="Q24" s="614"/>
      <c r="R24" s="614"/>
      <c r="S24" s="615"/>
      <c r="T24" s="613"/>
      <c r="U24" s="614"/>
      <c r="V24" s="614"/>
      <c r="W24" s="614"/>
      <c r="X24" s="614"/>
      <c r="Y24" s="614"/>
      <c r="Z24" s="614"/>
      <c r="AA24" s="614"/>
      <c r="AB24" s="614"/>
      <c r="AC24" s="614"/>
      <c r="AD24" s="614"/>
      <c r="AE24" s="614"/>
      <c r="AF24" s="614"/>
      <c r="AG24" s="615"/>
    </row>
    <row r="25" spans="1:33" ht="12">
      <c r="A25" s="616" t="s">
        <v>861</v>
      </c>
      <c r="B25" s="617"/>
      <c r="C25" s="617"/>
      <c r="D25" s="617"/>
      <c r="E25" s="617"/>
      <c r="F25" s="618"/>
      <c r="G25" s="613"/>
      <c r="H25" s="614"/>
      <c r="I25" s="614"/>
      <c r="J25" s="614"/>
      <c r="K25" s="614"/>
      <c r="L25" s="614"/>
      <c r="M25" s="614"/>
      <c r="N25" s="614"/>
      <c r="O25" s="614"/>
      <c r="P25" s="614"/>
      <c r="Q25" s="614"/>
      <c r="R25" s="614"/>
      <c r="S25" s="615"/>
      <c r="T25" s="613" t="s">
        <v>168</v>
      </c>
      <c r="U25" s="614"/>
      <c r="V25" s="614"/>
      <c r="W25" s="614"/>
      <c r="X25" s="614"/>
      <c r="Y25" s="614"/>
      <c r="Z25" s="614"/>
      <c r="AA25" s="614"/>
      <c r="AB25" s="614"/>
      <c r="AC25" s="614"/>
      <c r="AD25" s="614"/>
      <c r="AE25" s="614"/>
      <c r="AF25" s="614"/>
      <c r="AG25" s="615"/>
    </row>
    <row r="26" spans="1:33" ht="8.25" customHeight="1">
      <c r="A26" s="616"/>
      <c r="B26" s="617"/>
      <c r="C26" s="617"/>
      <c r="D26" s="617"/>
      <c r="E26" s="617"/>
      <c r="F26" s="618"/>
      <c r="G26" s="613"/>
      <c r="H26" s="614"/>
      <c r="I26" s="614"/>
      <c r="J26" s="614"/>
      <c r="K26" s="614"/>
      <c r="L26" s="614"/>
      <c r="M26" s="614"/>
      <c r="N26" s="614"/>
      <c r="O26" s="614"/>
      <c r="P26" s="614"/>
      <c r="Q26" s="614"/>
      <c r="R26" s="614"/>
      <c r="S26" s="615"/>
      <c r="T26" s="613"/>
      <c r="U26" s="614"/>
      <c r="V26" s="614"/>
      <c r="W26" s="614"/>
      <c r="X26" s="614"/>
      <c r="Y26" s="614"/>
      <c r="Z26" s="614"/>
      <c r="AA26" s="614"/>
      <c r="AB26" s="614"/>
      <c r="AC26" s="614"/>
      <c r="AD26" s="614"/>
      <c r="AE26" s="614"/>
      <c r="AF26" s="614"/>
      <c r="AG26" s="615"/>
    </row>
    <row r="27" spans="1:33" ht="12">
      <c r="A27" s="616" t="s">
        <v>862</v>
      </c>
      <c r="B27" s="617"/>
      <c r="C27" s="617"/>
      <c r="D27" s="617"/>
      <c r="E27" s="617"/>
      <c r="F27" s="618"/>
      <c r="G27" s="613"/>
      <c r="H27" s="614"/>
      <c r="I27" s="614"/>
      <c r="J27" s="614"/>
      <c r="K27" s="614"/>
      <c r="L27" s="614"/>
      <c r="M27" s="614"/>
      <c r="N27" s="614"/>
      <c r="O27" s="614"/>
      <c r="P27" s="614"/>
      <c r="Q27" s="614"/>
      <c r="R27" s="614"/>
      <c r="S27" s="615"/>
      <c r="T27" s="613" t="s">
        <v>1454</v>
      </c>
      <c r="U27" s="614"/>
      <c r="V27" s="614"/>
      <c r="W27" s="614"/>
      <c r="X27" s="614"/>
      <c r="Y27" s="614"/>
      <c r="Z27" s="614"/>
      <c r="AA27" s="614"/>
      <c r="AB27" s="614"/>
      <c r="AC27" s="614"/>
      <c r="AD27" s="614"/>
      <c r="AE27" s="614"/>
      <c r="AF27" s="614"/>
      <c r="AG27" s="615"/>
    </row>
    <row r="28" spans="1:33" ht="8.25" customHeight="1">
      <c r="A28" s="616"/>
      <c r="B28" s="617"/>
      <c r="C28" s="617"/>
      <c r="D28" s="617"/>
      <c r="E28" s="617"/>
      <c r="F28" s="618"/>
      <c r="G28" s="613"/>
      <c r="H28" s="614"/>
      <c r="I28" s="614"/>
      <c r="J28" s="614"/>
      <c r="K28" s="614"/>
      <c r="L28" s="614"/>
      <c r="M28" s="614"/>
      <c r="N28" s="614"/>
      <c r="O28" s="614"/>
      <c r="P28" s="614"/>
      <c r="Q28" s="614"/>
      <c r="R28" s="614"/>
      <c r="S28" s="615"/>
      <c r="T28" s="613"/>
      <c r="U28" s="614"/>
      <c r="V28" s="614"/>
      <c r="W28" s="614"/>
      <c r="X28" s="614"/>
      <c r="Y28" s="614"/>
      <c r="Z28" s="614"/>
      <c r="AA28" s="614"/>
      <c r="AB28" s="614"/>
      <c r="AC28" s="614"/>
      <c r="AD28" s="614"/>
      <c r="AE28" s="614"/>
      <c r="AF28" s="614"/>
      <c r="AG28" s="615"/>
    </row>
    <row r="29" spans="1:33" ht="12">
      <c r="A29" s="616" t="s">
        <v>1201</v>
      </c>
      <c r="B29" s="617"/>
      <c r="C29" s="617"/>
      <c r="D29" s="617"/>
      <c r="E29" s="617"/>
      <c r="F29" s="618"/>
      <c r="G29" s="613"/>
      <c r="H29" s="614"/>
      <c r="I29" s="614"/>
      <c r="J29" s="614"/>
      <c r="K29" s="614"/>
      <c r="L29" s="614"/>
      <c r="M29" s="614"/>
      <c r="N29" s="614"/>
      <c r="O29" s="614"/>
      <c r="P29" s="614"/>
      <c r="Q29" s="614"/>
      <c r="R29" s="614"/>
      <c r="S29" s="615"/>
      <c r="T29" s="613" t="s">
        <v>169</v>
      </c>
      <c r="U29" s="614"/>
      <c r="V29" s="614"/>
      <c r="W29" s="614"/>
      <c r="X29" s="614"/>
      <c r="Y29" s="614"/>
      <c r="Z29" s="614"/>
      <c r="AA29" s="614"/>
      <c r="AB29" s="614"/>
      <c r="AC29" s="614"/>
      <c r="AD29" s="614"/>
      <c r="AE29" s="614"/>
      <c r="AF29" s="614"/>
      <c r="AG29" s="615"/>
    </row>
    <row r="30" spans="1:33" ht="8.25" customHeight="1">
      <c r="A30" s="616"/>
      <c r="B30" s="617"/>
      <c r="C30" s="617"/>
      <c r="D30" s="617"/>
      <c r="E30" s="617"/>
      <c r="F30" s="618"/>
      <c r="G30" s="613"/>
      <c r="H30" s="614"/>
      <c r="I30" s="614"/>
      <c r="J30" s="614"/>
      <c r="K30" s="614"/>
      <c r="L30" s="614"/>
      <c r="M30" s="614"/>
      <c r="N30" s="614"/>
      <c r="O30" s="614"/>
      <c r="P30" s="614"/>
      <c r="Q30" s="614"/>
      <c r="R30" s="614"/>
      <c r="S30" s="615"/>
      <c r="T30" s="613"/>
      <c r="U30" s="614"/>
      <c r="V30" s="614"/>
      <c r="W30" s="614"/>
      <c r="X30" s="614"/>
      <c r="Y30" s="614"/>
      <c r="Z30" s="614"/>
      <c r="AA30" s="614"/>
      <c r="AB30" s="614"/>
      <c r="AC30" s="614"/>
      <c r="AD30" s="614"/>
      <c r="AE30" s="614"/>
      <c r="AF30" s="614"/>
      <c r="AG30" s="615"/>
    </row>
    <row r="31" spans="1:33" ht="12">
      <c r="A31" s="616" t="s">
        <v>1203</v>
      </c>
      <c r="B31" s="617"/>
      <c r="C31" s="617"/>
      <c r="D31" s="617"/>
      <c r="E31" s="617"/>
      <c r="F31" s="618"/>
      <c r="G31" s="613"/>
      <c r="H31" s="614"/>
      <c r="I31" s="614"/>
      <c r="J31" s="614"/>
      <c r="K31" s="614"/>
      <c r="L31" s="614"/>
      <c r="M31" s="614"/>
      <c r="N31" s="614"/>
      <c r="O31" s="614"/>
      <c r="P31" s="614"/>
      <c r="Q31" s="614"/>
      <c r="R31" s="614"/>
      <c r="S31" s="615"/>
      <c r="T31" s="613" t="s">
        <v>519</v>
      </c>
      <c r="U31" s="614"/>
      <c r="V31" s="614"/>
      <c r="W31" s="614"/>
      <c r="X31" s="614"/>
      <c r="Y31" s="614"/>
      <c r="Z31" s="614"/>
      <c r="AA31" s="614"/>
      <c r="AB31" s="614"/>
      <c r="AC31" s="614"/>
      <c r="AD31" s="614"/>
      <c r="AE31" s="614"/>
      <c r="AF31" s="614"/>
      <c r="AG31" s="615"/>
    </row>
    <row r="32" spans="1:33" ht="12">
      <c r="A32" s="616"/>
      <c r="B32" s="617"/>
      <c r="C32" s="617"/>
      <c r="D32" s="617"/>
      <c r="E32" s="617"/>
      <c r="F32" s="618"/>
      <c r="G32" s="613"/>
      <c r="H32" s="614"/>
      <c r="I32" s="614"/>
      <c r="J32" s="614"/>
      <c r="K32" s="614"/>
      <c r="L32" s="614"/>
      <c r="M32" s="614"/>
      <c r="N32" s="614"/>
      <c r="O32" s="614"/>
      <c r="P32" s="614"/>
      <c r="Q32" s="614"/>
      <c r="R32" s="614"/>
      <c r="S32" s="615"/>
      <c r="T32" s="613" t="s">
        <v>521</v>
      </c>
      <c r="U32" s="614"/>
      <c r="V32" s="614"/>
      <c r="W32" s="614"/>
      <c r="X32" s="614"/>
      <c r="Y32" s="614"/>
      <c r="Z32" s="614"/>
      <c r="AA32" s="614"/>
      <c r="AB32" s="614"/>
      <c r="AC32" s="614"/>
      <c r="AD32" s="614"/>
      <c r="AE32" s="614"/>
      <c r="AF32" s="614"/>
      <c r="AG32" s="615"/>
    </row>
    <row r="33" spans="1:33" ht="8.25" customHeight="1">
      <c r="A33" s="616"/>
      <c r="B33" s="617"/>
      <c r="C33" s="617"/>
      <c r="D33" s="617"/>
      <c r="E33" s="617"/>
      <c r="F33" s="618"/>
      <c r="G33" s="613"/>
      <c r="H33" s="614"/>
      <c r="I33" s="614"/>
      <c r="J33" s="614"/>
      <c r="K33" s="614"/>
      <c r="L33" s="614"/>
      <c r="M33" s="614"/>
      <c r="N33" s="614"/>
      <c r="O33" s="614"/>
      <c r="P33" s="614"/>
      <c r="Q33" s="614"/>
      <c r="R33" s="614"/>
      <c r="S33" s="615"/>
      <c r="T33" s="613"/>
      <c r="U33" s="614"/>
      <c r="V33" s="614"/>
      <c r="W33" s="614"/>
      <c r="X33" s="614"/>
      <c r="Y33" s="614"/>
      <c r="Z33" s="614"/>
      <c r="AA33" s="614"/>
      <c r="AB33" s="614"/>
      <c r="AC33" s="614"/>
      <c r="AD33" s="614"/>
      <c r="AE33" s="614"/>
      <c r="AF33" s="614"/>
      <c r="AG33" s="615"/>
    </row>
    <row r="34" spans="1:33" ht="12">
      <c r="A34" s="616" t="s">
        <v>1205</v>
      </c>
      <c r="B34" s="617"/>
      <c r="C34" s="617"/>
      <c r="D34" s="617"/>
      <c r="E34" s="617"/>
      <c r="F34" s="618"/>
      <c r="G34" s="613" t="s">
        <v>227</v>
      </c>
      <c r="H34" s="614"/>
      <c r="I34" s="614"/>
      <c r="J34" s="614"/>
      <c r="K34" s="614"/>
      <c r="L34" s="614"/>
      <c r="M34" s="614"/>
      <c r="N34" s="614"/>
      <c r="O34" s="614"/>
      <c r="P34" s="614"/>
      <c r="Q34" s="614"/>
      <c r="R34" s="614"/>
      <c r="S34" s="615"/>
      <c r="T34" s="613" t="s">
        <v>1455</v>
      </c>
      <c r="U34" s="614"/>
      <c r="V34" s="614"/>
      <c r="W34" s="614"/>
      <c r="X34" s="614"/>
      <c r="Y34" s="614"/>
      <c r="Z34" s="614"/>
      <c r="AA34" s="614"/>
      <c r="AB34" s="614"/>
      <c r="AC34" s="614"/>
      <c r="AD34" s="614"/>
      <c r="AE34" s="614"/>
      <c r="AF34" s="614"/>
      <c r="AG34" s="615"/>
    </row>
    <row r="35" spans="1:33" ht="8.25" customHeight="1">
      <c r="A35" s="616"/>
      <c r="B35" s="617"/>
      <c r="C35" s="617"/>
      <c r="D35" s="617"/>
      <c r="E35" s="617"/>
      <c r="F35" s="618"/>
      <c r="G35" s="613"/>
      <c r="H35" s="614"/>
      <c r="I35" s="614"/>
      <c r="J35" s="614"/>
      <c r="K35" s="614"/>
      <c r="L35" s="614"/>
      <c r="M35" s="614"/>
      <c r="N35" s="614"/>
      <c r="O35" s="614"/>
      <c r="P35" s="614"/>
      <c r="Q35" s="614"/>
      <c r="R35" s="614"/>
      <c r="S35" s="615"/>
      <c r="T35" s="613"/>
      <c r="U35" s="614"/>
      <c r="V35" s="614"/>
      <c r="W35" s="614"/>
      <c r="X35" s="614"/>
      <c r="Y35" s="614"/>
      <c r="Z35" s="614"/>
      <c r="AA35" s="614"/>
      <c r="AB35" s="614"/>
      <c r="AC35" s="614"/>
      <c r="AD35" s="614"/>
      <c r="AE35" s="614"/>
      <c r="AF35" s="614"/>
      <c r="AG35" s="615"/>
    </row>
    <row r="36" spans="1:33" ht="12">
      <c r="A36" s="616" t="s">
        <v>1230</v>
      </c>
      <c r="B36" s="617"/>
      <c r="C36" s="617"/>
      <c r="D36" s="617"/>
      <c r="E36" s="617"/>
      <c r="F36" s="618"/>
      <c r="G36" s="613"/>
      <c r="H36" s="614"/>
      <c r="I36" s="614"/>
      <c r="J36" s="614"/>
      <c r="K36" s="614"/>
      <c r="L36" s="614"/>
      <c r="M36" s="614"/>
      <c r="N36" s="614"/>
      <c r="O36" s="614"/>
      <c r="P36" s="614"/>
      <c r="Q36" s="614"/>
      <c r="R36" s="614"/>
      <c r="S36" s="615"/>
      <c r="T36" s="613" t="s">
        <v>1456</v>
      </c>
      <c r="U36" s="614"/>
      <c r="V36" s="614"/>
      <c r="W36" s="614"/>
      <c r="X36" s="614"/>
      <c r="Y36" s="614"/>
      <c r="Z36" s="614"/>
      <c r="AA36" s="614"/>
      <c r="AB36" s="614"/>
      <c r="AC36" s="614"/>
      <c r="AD36" s="614"/>
      <c r="AE36" s="614"/>
      <c r="AF36" s="614"/>
      <c r="AG36" s="615"/>
    </row>
    <row r="37" spans="1:33" ht="12">
      <c r="A37" s="616"/>
      <c r="B37" s="617"/>
      <c r="C37" s="617"/>
      <c r="D37" s="617"/>
      <c r="E37" s="617"/>
      <c r="F37" s="618"/>
      <c r="G37" s="613"/>
      <c r="H37" s="614"/>
      <c r="I37" s="614"/>
      <c r="J37" s="614"/>
      <c r="K37" s="614"/>
      <c r="L37" s="614"/>
      <c r="M37" s="614"/>
      <c r="N37" s="614"/>
      <c r="O37" s="614"/>
      <c r="P37" s="614"/>
      <c r="Q37" s="614"/>
      <c r="R37" s="614"/>
      <c r="S37" s="615"/>
      <c r="T37" s="613" t="s">
        <v>1333</v>
      </c>
      <c r="U37" s="614"/>
      <c r="V37" s="614"/>
      <c r="W37" s="614"/>
      <c r="X37" s="614"/>
      <c r="Y37" s="614"/>
      <c r="Z37" s="614"/>
      <c r="AA37" s="614"/>
      <c r="AB37" s="614"/>
      <c r="AC37" s="614"/>
      <c r="AD37" s="614"/>
      <c r="AE37" s="614"/>
      <c r="AF37" s="614"/>
      <c r="AG37" s="615"/>
    </row>
    <row r="38" spans="1:33" ht="8.25" customHeight="1">
      <c r="A38" s="616"/>
      <c r="B38" s="617"/>
      <c r="C38" s="617"/>
      <c r="D38" s="617"/>
      <c r="E38" s="617"/>
      <c r="F38" s="618"/>
      <c r="G38" s="613"/>
      <c r="H38" s="614"/>
      <c r="I38" s="614"/>
      <c r="J38" s="614"/>
      <c r="K38" s="614"/>
      <c r="L38" s="614"/>
      <c r="M38" s="614"/>
      <c r="N38" s="614"/>
      <c r="O38" s="614"/>
      <c r="P38" s="614"/>
      <c r="Q38" s="614"/>
      <c r="R38" s="614"/>
      <c r="S38" s="615"/>
      <c r="T38" s="613"/>
      <c r="U38" s="614"/>
      <c r="V38" s="614"/>
      <c r="W38" s="614"/>
      <c r="X38" s="614"/>
      <c r="Y38" s="614"/>
      <c r="Z38" s="614"/>
      <c r="AA38" s="614"/>
      <c r="AB38" s="614"/>
      <c r="AC38" s="614"/>
      <c r="AD38" s="614"/>
      <c r="AE38" s="614"/>
      <c r="AF38" s="614"/>
      <c r="AG38" s="615"/>
    </row>
    <row r="39" spans="1:33" ht="13.5" customHeight="1">
      <c r="A39" s="616" t="s">
        <v>1224</v>
      </c>
      <c r="B39" s="617"/>
      <c r="C39" s="617"/>
      <c r="D39" s="617"/>
      <c r="E39" s="617"/>
      <c r="F39" s="618"/>
      <c r="G39" s="613"/>
      <c r="H39" s="614"/>
      <c r="I39" s="614"/>
      <c r="J39" s="614"/>
      <c r="K39" s="614"/>
      <c r="L39" s="614"/>
      <c r="M39" s="614"/>
      <c r="N39" s="614"/>
      <c r="O39" s="614"/>
      <c r="P39" s="614"/>
      <c r="Q39" s="614"/>
      <c r="R39" s="614"/>
      <c r="S39" s="615"/>
      <c r="T39" s="613" t="s">
        <v>520</v>
      </c>
      <c r="U39" s="614"/>
      <c r="V39" s="614"/>
      <c r="W39" s="614"/>
      <c r="X39" s="614"/>
      <c r="Y39" s="614"/>
      <c r="Z39" s="614"/>
      <c r="AA39" s="614"/>
      <c r="AB39" s="614"/>
      <c r="AC39" s="614"/>
      <c r="AD39" s="614"/>
      <c r="AE39" s="614"/>
      <c r="AF39" s="614"/>
      <c r="AG39" s="615"/>
    </row>
    <row r="40" spans="1:33" ht="12">
      <c r="A40" s="616"/>
      <c r="B40" s="617"/>
      <c r="C40" s="617"/>
      <c r="D40" s="617"/>
      <c r="E40" s="617"/>
      <c r="F40" s="618"/>
      <c r="G40" s="613"/>
      <c r="H40" s="614"/>
      <c r="I40" s="614"/>
      <c r="J40" s="614"/>
      <c r="K40" s="614"/>
      <c r="L40" s="614"/>
      <c r="M40" s="614"/>
      <c r="N40" s="614"/>
      <c r="O40" s="614"/>
      <c r="P40" s="614"/>
      <c r="Q40" s="614"/>
      <c r="R40" s="614"/>
      <c r="S40" s="615"/>
      <c r="T40" s="613" t="s">
        <v>1206</v>
      </c>
      <c r="U40" s="614"/>
      <c r="V40" s="614"/>
      <c r="W40" s="614"/>
      <c r="X40" s="614"/>
      <c r="Y40" s="614"/>
      <c r="Z40" s="614"/>
      <c r="AA40" s="614"/>
      <c r="AB40" s="614"/>
      <c r="AC40" s="614"/>
      <c r="AD40" s="614"/>
      <c r="AE40" s="614"/>
      <c r="AF40" s="614"/>
      <c r="AG40" s="615"/>
    </row>
    <row r="41" spans="1:33" ht="8.25" customHeight="1">
      <c r="A41" s="616"/>
      <c r="B41" s="617"/>
      <c r="C41" s="617"/>
      <c r="D41" s="617"/>
      <c r="E41" s="617"/>
      <c r="F41" s="618"/>
      <c r="G41" s="613"/>
      <c r="H41" s="614"/>
      <c r="I41" s="614"/>
      <c r="J41" s="614"/>
      <c r="K41" s="614"/>
      <c r="L41" s="614"/>
      <c r="M41" s="614"/>
      <c r="N41" s="614"/>
      <c r="O41" s="614"/>
      <c r="P41" s="614"/>
      <c r="Q41" s="614"/>
      <c r="R41" s="614"/>
      <c r="S41" s="615"/>
      <c r="T41" s="613"/>
      <c r="U41" s="614"/>
      <c r="V41" s="614"/>
      <c r="W41" s="614"/>
      <c r="X41" s="614"/>
      <c r="Y41" s="614"/>
      <c r="Z41" s="614"/>
      <c r="AA41" s="614"/>
      <c r="AB41" s="614"/>
      <c r="AC41" s="614"/>
      <c r="AD41" s="614"/>
      <c r="AE41" s="614"/>
      <c r="AF41" s="614"/>
      <c r="AG41" s="615"/>
    </row>
    <row r="42" spans="1:33" ht="13.5" customHeight="1">
      <c r="A42" s="616" t="s">
        <v>1225</v>
      </c>
      <c r="B42" s="617"/>
      <c r="C42" s="617"/>
      <c r="D42" s="617"/>
      <c r="E42" s="617"/>
      <c r="F42" s="618"/>
      <c r="G42" s="613"/>
      <c r="H42" s="614"/>
      <c r="I42" s="614"/>
      <c r="J42" s="614"/>
      <c r="K42" s="614"/>
      <c r="L42" s="614"/>
      <c r="M42" s="614"/>
      <c r="N42" s="614"/>
      <c r="O42" s="614"/>
      <c r="P42" s="614"/>
      <c r="Q42" s="614"/>
      <c r="R42" s="614"/>
      <c r="S42" s="615"/>
      <c r="T42" s="613" t="s">
        <v>522</v>
      </c>
      <c r="U42" s="614"/>
      <c r="V42" s="614"/>
      <c r="W42" s="614"/>
      <c r="X42" s="614"/>
      <c r="Y42" s="614"/>
      <c r="Z42" s="614"/>
      <c r="AA42" s="614"/>
      <c r="AB42" s="614"/>
      <c r="AC42" s="614"/>
      <c r="AD42" s="614"/>
      <c r="AE42" s="614"/>
      <c r="AF42" s="614"/>
      <c r="AG42" s="615"/>
    </row>
    <row r="43" spans="1:33" ht="13.5" customHeight="1">
      <c r="A43" s="616"/>
      <c r="B43" s="617"/>
      <c r="C43" s="617"/>
      <c r="D43" s="617"/>
      <c r="E43" s="617"/>
      <c r="F43" s="618"/>
      <c r="G43" s="613"/>
      <c r="H43" s="614"/>
      <c r="I43" s="614"/>
      <c r="J43" s="614"/>
      <c r="K43" s="614"/>
      <c r="L43" s="614"/>
      <c r="M43" s="614"/>
      <c r="N43" s="614"/>
      <c r="O43" s="614"/>
      <c r="P43" s="614"/>
      <c r="Q43" s="614"/>
      <c r="R43" s="614"/>
      <c r="S43" s="615"/>
      <c r="T43" s="613" t="s">
        <v>524</v>
      </c>
      <c r="U43" s="614"/>
      <c r="V43" s="614"/>
      <c r="W43" s="614"/>
      <c r="X43" s="614"/>
      <c r="Y43" s="614"/>
      <c r="Z43" s="614"/>
      <c r="AA43" s="614"/>
      <c r="AB43" s="614"/>
      <c r="AC43" s="614"/>
      <c r="AD43" s="614"/>
      <c r="AE43" s="614"/>
      <c r="AF43" s="614"/>
      <c r="AG43" s="615"/>
    </row>
    <row r="44" spans="1:33" ht="8.25" customHeight="1">
      <c r="A44" s="616"/>
      <c r="B44" s="617"/>
      <c r="C44" s="617"/>
      <c r="D44" s="617"/>
      <c r="E44" s="617"/>
      <c r="F44" s="618"/>
      <c r="G44" s="613"/>
      <c r="H44" s="614"/>
      <c r="I44" s="614"/>
      <c r="J44" s="614"/>
      <c r="K44" s="614"/>
      <c r="L44" s="614"/>
      <c r="M44" s="614"/>
      <c r="N44" s="614"/>
      <c r="O44" s="614"/>
      <c r="P44" s="614"/>
      <c r="Q44" s="614"/>
      <c r="R44" s="614"/>
      <c r="S44" s="615"/>
      <c r="T44" s="613"/>
      <c r="U44" s="614"/>
      <c r="V44" s="614"/>
      <c r="W44" s="614"/>
      <c r="X44" s="614"/>
      <c r="Y44" s="614"/>
      <c r="Z44" s="614"/>
      <c r="AA44" s="614"/>
      <c r="AB44" s="614"/>
      <c r="AC44" s="614"/>
      <c r="AD44" s="614"/>
      <c r="AE44" s="614"/>
      <c r="AF44" s="614"/>
      <c r="AG44" s="615"/>
    </row>
    <row r="45" spans="1:33" ht="12" customHeight="1">
      <c r="A45" s="616" t="s">
        <v>1225</v>
      </c>
      <c r="B45" s="617"/>
      <c r="C45" s="617"/>
      <c r="D45" s="617"/>
      <c r="E45" s="617"/>
      <c r="F45" s="618"/>
      <c r="G45" s="613"/>
      <c r="H45" s="614"/>
      <c r="I45" s="614"/>
      <c r="J45" s="614"/>
      <c r="K45" s="614"/>
      <c r="L45" s="614"/>
      <c r="M45" s="614"/>
      <c r="N45" s="614"/>
      <c r="O45" s="614"/>
      <c r="P45" s="614"/>
      <c r="Q45" s="614"/>
      <c r="R45" s="614"/>
      <c r="S45" s="615"/>
      <c r="T45" s="613" t="s">
        <v>182</v>
      </c>
      <c r="U45" s="614"/>
      <c r="V45" s="614"/>
      <c r="W45" s="614"/>
      <c r="X45" s="614"/>
      <c r="Y45" s="614"/>
      <c r="Z45" s="614"/>
      <c r="AA45" s="614"/>
      <c r="AB45" s="614"/>
      <c r="AC45" s="614"/>
      <c r="AD45" s="614"/>
      <c r="AE45" s="614"/>
      <c r="AF45" s="614"/>
      <c r="AG45" s="615"/>
    </row>
    <row r="46" spans="1:33" ht="12" customHeight="1">
      <c r="A46" s="616"/>
      <c r="B46" s="617"/>
      <c r="C46" s="617"/>
      <c r="D46" s="617"/>
      <c r="E46" s="617"/>
      <c r="F46" s="618"/>
      <c r="G46" s="613"/>
      <c r="H46" s="614"/>
      <c r="I46" s="614"/>
      <c r="J46" s="614"/>
      <c r="K46" s="614"/>
      <c r="L46" s="614"/>
      <c r="M46" s="614"/>
      <c r="N46" s="614"/>
      <c r="O46" s="614"/>
      <c r="P46" s="614"/>
      <c r="Q46" s="614"/>
      <c r="R46" s="614"/>
      <c r="S46" s="615"/>
      <c r="T46" s="613" t="s">
        <v>513</v>
      </c>
      <c r="U46" s="614"/>
      <c r="V46" s="614"/>
      <c r="W46" s="614"/>
      <c r="X46" s="614"/>
      <c r="Y46" s="614"/>
      <c r="Z46" s="614"/>
      <c r="AA46" s="614"/>
      <c r="AB46" s="614"/>
      <c r="AC46" s="614"/>
      <c r="AD46" s="614"/>
      <c r="AE46" s="614"/>
      <c r="AF46" s="614"/>
      <c r="AG46" s="615"/>
    </row>
    <row r="47" spans="1:33" ht="8.25" customHeight="1">
      <c r="A47" s="616"/>
      <c r="B47" s="617"/>
      <c r="C47" s="617"/>
      <c r="D47" s="617"/>
      <c r="E47" s="617"/>
      <c r="F47" s="618"/>
      <c r="G47" s="613"/>
      <c r="H47" s="614"/>
      <c r="I47" s="614"/>
      <c r="J47" s="614"/>
      <c r="K47" s="614"/>
      <c r="L47" s="614"/>
      <c r="M47" s="614"/>
      <c r="N47" s="614"/>
      <c r="O47" s="614"/>
      <c r="P47" s="614"/>
      <c r="Q47" s="614"/>
      <c r="R47" s="614"/>
      <c r="S47" s="615"/>
      <c r="T47" s="613"/>
      <c r="U47" s="614"/>
      <c r="V47" s="614"/>
      <c r="W47" s="614"/>
      <c r="X47" s="614"/>
      <c r="Y47" s="614"/>
      <c r="Z47" s="614"/>
      <c r="AA47" s="614"/>
      <c r="AB47" s="614"/>
      <c r="AC47" s="614"/>
      <c r="AD47" s="614"/>
      <c r="AE47" s="614"/>
      <c r="AF47" s="614"/>
      <c r="AG47" s="615"/>
    </row>
    <row r="48" spans="1:33" ht="12">
      <c r="A48" s="616" t="s">
        <v>1231</v>
      </c>
      <c r="B48" s="617"/>
      <c r="C48" s="617"/>
      <c r="D48" s="617"/>
      <c r="E48" s="617"/>
      <c r="F48" s="618"/>
      <c r="G48" s="613"/>
      <c r="H48" s="614"/>
      <c r="I48" s="614"/>
      <c r="J48" s="614"/>
      <c r="K48" s="614"/>
      <c r="L48" s="614"/>
      <c r="M48" s="614"/>
      <c r="N48" s="614"/>
      <c r="O48" s="614"/>
      <c r="P48" s="614"/>
      <c r="Q48" s="614"/>
      <c r="R48" s="614"/>
      <c r="S48" s="615"/>
      <c r="T48" s="613" t="s">
        <v>182</v>
      </c>
      <c r="U48" s="614"/>
      <c r="V48" s="614"/>
      <c r="W48" s="614"/>
      <c r="X48" s="614"/>
      <c r="Y48" s="614"/>
      <c r="Z48" s="614"/>
      <c r="AA48" s="614"/>
      <c r="AB48" s="614"/>
      <c r="AC48" s="614"/>
      <c r="AD48" s="614"/>
      <c r="AE48" s="614"/>
      <c r="AF48" s="614"/>
      <c r="AG48" s="615"/>
    </row>
    <row r="49" spans="1:33" ht="12">
      <c r="A49" s="616"/>
      <c r="B49" s="617"/>
      <c r="C49" s="617"/>
      <c r="D49" s="617"/>
      <c r="E49" s="617"/>
      <c r="F49" s="618"/>
      <c r="G49" s="613"/>
      <c r="H49" s="614"/>
      <c r="I49" s="614"/>
      <c r="J49" s="614"/>
      <c r="K49" s="614"/>
      <c r="L49" s="614"/>
      <c r="M49" s="614"/>
      <c r="N49" s="614"/>
      <c r="O49" s="614"/>
      <c r="P49" s="614"/>
      <c r="Q49" s="614"/>
      <c r="R49" s="614"/>
      <c r="S49" s="615"/>
      <c r="T49" s="613" t="s">
        <v>1207</v>
      </c>
      <c r="U49" s="614"/>
      <c r="V49" s="614"/>
      <c r="W49" s="614"/>
      <c r="X49" s="614"/>
      <c r="Y49" s="614"/>
      <c r="Z49" s="614"/>
      <c r="AA49" s="614"/>
      <c r="AB49" s="614"/>
      <c r="AC49" s="614"/>
      <c r="AD49" s="614"/>
      <c r="AE49" s="614"/>
      <c r="AF49" s="614"/>
      <c r="AG49" s="615"/>
    </row>
    <row r="50" spans="1:33" ht="8.25" customHeight="1">
      <c r="A50" s="616"/>
      <c r="B50" s="617"/>
      <c r="C50" s="617"/>
      <c r="D50" s="617"/>
      <c r="E50" s="617"/>
      <c r="F50" s="618"/>
      <c r="G50" s="613"/>
      <c r="H50" s="614"/>
      <c r="I50" s="614"/>
      <c r="J50" s="614"/>
      <c r="K50" s="614"/>
      <c r="L50" s="614"/>
      <c r="M50" s="614"/>
      <c r="N50" s="614"/>
      <c r="O50" s="614"/>
      <c r="P50" s="614"/>
      <c r="Q50" s="614"/>
      <c r="R50" s="614"/>
      <c r="S50" s="615"/>
      <c r="T50" s="613"/>
      <c r="U50" s="614"/>
      <c r="V50" s="614"/>
      <c r="W50" s="614"/>
      <c r="X50" s="614"/>
      <c r="Y50" s="614"/>
      <c r="Z50" s="614"/>
      <c r="AA50" s="614"/>
      <c r="AB50" s="614"/>
      <c r="AC50" s="614"/>
      <c r="AD50" s="614"/>
      <c r="AE50" s="614"/>
      <c r="AF50" s="614"/>
      <c r="AG50" s="615"/>
    </row>
    <row r="51" spans="1:33" ht="12">
      <c r="A51" s="616" t="s">
        <v>1530</v>
      </c>
      <c r="B51" s="617"/>
      <c r="C51" s="617"/>
      <c r="D51" s="617"/>
      <c r="E51" s="617"/>
      <c r="F51" s="618"/>
      <c r="G51" s="613" t="s">
        <v>516</v>
      </c>
      <c r="H51" s="614"/>
      <c r="I51" s="614"/>
      <c r="J51" s="614"/>
      <c r="K51" s="614"/>
      <c r="L51" s="614"/>
      <c r="M51" s="614"/>
      <c r="N51" s="614"/>
      <c r="O51" s="614"/>
      <c r="P51" s="614"/>
      <c r="Q51" s="614"/>
      <c r="R51" s="614"/>
      <c r="S51" s="615"/>
      <c r="T51" s="613"/>
      <c r="U51" s="614"/>
      <c r="V51" s="614"/>
      <c r="W51" s="614"/>
      <c r="X51" s="614"/>
      <c r="Y51" s="614"/>
      <c r="Z51" s="614"/>
      <c r="AA51" s="614"/>
      <c r="AB51" s="614"/>
      <c r="AC51" s="614"/>
      <c r="AD51" s="614"/>
      <c r="AE51" s="614"/>
      <c r="AF51" s="614"/>
      <c r="AG51" s="615"/>
    </row>
    <row r="52" spans="1:33" ht="12">
      <c r="A52" s="616"/>
      <c r="B52" s="617"/>
      <c r="C52" s="617"/>
      <c r="D52" s="617"/>
      <c r="E52" s="617"/>
      <c r="F52" s="618"/>
      <c r="G52" s="613"/>
      <c r="H52" s="614"/>
      <c r="I52" s="614"/>
      <c r="J52" s="614"/>
      <c r="K52" s="614"/>
      <c r="L52" s="614"/>
      <c r="M52" s="614"/>
      <c r="N52" s="614"/>
      <c r="O52" s="614"/>
      <c r="P52" s="614"/>
      <c r="Q52" s="614"/>
      <c r="R52" s="614"/>
      <c r="S52" s="615"/>
      <c r="T52" s="613"/>
      <c r="U52" s="614"/>
      <c r="V52" s="614"/>
      <c r="W52" s="614"/>
      <c r="X52" s="614"/>
      <c r="Y52" s="614"/>
      <c r="Z52" s="614"/>
      <c r="AA52" s="614"/>
      <c r="AB52" s="614"/>
      <c r="AC52" s="614"/>
      <c r="AD52" s="614"/>
      <c r="AE52" s="614"/>
      <c r="AF52" s="614"/>
      <c r="AG52" s="615"/>
    </row>
    <row r="53" spans="1:33" ht="12" customHeight="1">
      <c r="A53" s="616" t="s">
        <v>517</v>
      </c>
      <c r="B53" s="617"/>
      <c r="C53" s="617"/>
      <c r="D53" s="617"/>
      <c r="E53" s="617"/>
      <c r="F53" s="618"/>
      <c r="G53" s="613" t="s">
        <v>512</v>
      </c>
      <c r="H53" s="614"/>
      <c r="I53" s="614"/>
      <c r="J53" s="614"/>
      <c r="K53" s="614"/>
      <c r="L53" s="614"/>
      <c r="M53" s="614"/>
      <c r="N53" s="614"/>
      <c r="O53" s="614"/>
      <c r="P53" s="614"/>
      <c r="Q53" s="614"/>
      <c r="R53" s="614"/>
      <c r="S53" s="615"/>
      <c r="T53" s="613"/>
      <c r="U53" s="614"/>
      <c r="V53" s="614"/>
      <c r="W53" s="614"/>
      <c r="X53" s="614"/>
      <c r="Y53" s="614"/>
      <c r="Z53" s="614"/>
      <c r="AA53" s="614"/>
      <c r="AB53" s="614"/>
      <c r="AC53" s="614"/>
      <c r="AD53" s="614"/>
      <c r="AE53" s="614"/>
      <c r="AF53" s="614"/>
      <c r="AG53" s="615"/>
    </row>
    <row r="54" spans="1:33" ht="8.25" customHeight="1">
      <c r="A54" s="616"/>
      <c r="B54" s="617"/>
      <c r="C54" s="617"/>
      <c r="D54" s="617"/>
      <c r="E54" s="617"/>
      <c r="F54" s="618"/>
      <c r="G54" s="613"/>
      <c r="H54" s="614"/>
      <c r="I54" s="614"/>
      <c r="J54" s="614"/>
      <c r="K54" s="614"/>
      <c r="L54" s="614"/>
      <c r="M54" s="614"/>
      <c r="N54" s="614"/>
      <c r="O54" s="614"/>
      <c r="P54" s="614"/>
      <c r="Q54" s="614"/>
      <c r="R54" s="614"/>
      <c r="S54" s="615"/>
      <c r="T54" s="613"/>
      <c r="U54" s="614"/>
      <c r="V54" s="614"/>
      <c r="W54" s="614"/>
      <c r="X54" s="614"/>
      <c r="Y54" s="614"/>
      <c r="Z54" s="614"/>
      <c r="AA54" s="614"/>
      <c r="AB54" s="614"/>
      <c r="AC54" s="614"/>
      <c r="AD54" s="614"/>
      <c r="AE54" s="614"/>
      <c r="AF54" s="614"/>
      <c r="AG54" s="615"/>
    </row>
    <row r="55" spans="1:33" ht="12">
      <c r="A55" s="616" t="s">
        <v>319</v>
      </c>
      <c r="B55" s="617"/>
      <c r="C55" s="617"/>
      <c r="D55" s="617"/>
      <c r="E55" s="617"/>
      <c r="F55" s="618"/>
      <c r="G55" s="613"/>
      <c r="H55" s="614"/>
      <c r="I55" s="614"/>
      <c r="J55" s="614"/>
      <c r="K55" s="614"/>
      <c r="L55" s="614"/>
      <c r="M55" s="614"/>
      <c r="N55" s="614"/>
      <c r="O55" s="614"/>
      <c r="P55" s="614"/>
      <c r="Q55" s="614"/>
      <c r="R55" s="614"/>
      <c r="S55" s="615"/>
      <c r="T55" s="613" t="s">
        <v>523</v>
      </c>
      <c r="U55" s="614"/>
      <c r="V55" s="614"/>
      <c r="W55" s="614"/>
      <c r="X55" s="614"/>
      <c r="Y55" s="614"/>
      <c r="Z55" s="614"/>
      <c r="AA55" s="614"/>
      <c r="AB55" s="614"/>
      <c r="AC55" s="614"/>
      <c r="AD55" s="614"/>
      <c r="AE55" s="614"/>
      <c r="AF55" s="614"/>
      <c r="AG55" s="615"/>
    </row>
    <row r="56" spans="1:33" ht="12">
      <c r="A56" s="616"/>
      <c r="B56" s="617"/>
      <c r="C56" s="617"/>
      <c r="D56" s="617"/>
      <c r="E56" s="617"/>
      <c r="F56" s="618"/>
      <c r="G56" s="613"/>
      <c r="H56" s="614"/>
      <c r="I56" s="614"/>
      <c r="J56" s="614"/>
      <c r="K56" s="614"/>
      <c r="L56" s="614"/>
      <c r="M56" s="614"/>
      <c r="N56" s="614"/>
      <c r="O56" s="614"/>
      <c r="P56" s="614"/>
      <c r="Q56" s="614"/>
      <c r="R56" s="614"/>
      <c r="S56" s="615"/>
      <c r="T56" s="613" t="s">
        <v>524</v>
      </c>
      <c r="U56" s="614"/>
      <c r="V56" s="614"/>
      <c r="W56" s="614"/>
      <c r="X56" s="614"/>
      <c r="Y56" s="614"/>
      <c r="Z56" s="614"/>
      <c r="AA56" s="614"/>
      <c r="AB56" s="614"/>
      <c r="AC56" s="614"/>
      <c r="AD56" s="614"/>
      <c r="AE56" s="614"/>
      <c r="AF56" s="614"/>
      <c r="AG56" s="615"/>
    </row>
    <row r="57" spans="1:33" ht="12">
      <c r="A57" s="616"/>
      <c r="B57" s="617"/>
      <c r="C57" s="617"/>
      <c r="D57" s="617"/>
      <c r="E57" s="617"/>
      <c r="F57" s="618"/>
      <c r="G57" s="613"/>
      <c r="H57" s="614"/>
      <c r="I57" s="614"/>
      <c r="J57" s="614"/>
      <c r="K57" s="614"/>
      <c r="L57" s="614"/>
      <c r="M57" s="614"/>
      <c r="N57" s="614"/>
      <c r="O57" s="614"/>
      <c r="P57" s="614"/>
      <c r="Q57" s="614"/>
      <c r="R57" s="614"/>
      <c r="S57" s="615"/>
      <c r="T57" s="613" t="s">
        <v>182</v>
      </c>
      <c r="U57" s="614"/>
      <c r="V57" s="614"/>
      <c r="W57" s="614"/>
      <c r="X57" s="614"/>
      <c r="Y57" s="614"/>
      <c r="Z57" s="614"/>
      <c r="AA57" s="614"/>
      <c r="AB57" s="614"/>
      <c r="AC57" s="614"/>
      <c r="AD57" s="614"/>
      <c r="AE57" s="614"/>
      <c r="AF57" s="614"/>
      <c r="AG57" s="615"/>
    </row>
    <row r="58" spans="1:33" ht="12">
      <c r="A58" s="616"/>
      <c r="B58" s="617"/>
      <c r="C58" s="617"/>
      <c r="D58" s="617"/>
      <c r="E58" s="617"/>
      <c r="F58" s="618"/>
      <c r="G58" s="613"/>
      <c r="H58" s="614"/>
      <c r="I58" s="614"/>
      <c r="J58" s="614"/>
      <c r="K58" s="614"/>
      <c r="L58" s="614"/>
      <c r="M58" s="614"/>
      <c r="N58" s="614"/>
      <c r="O58" s="614"/>
      <c r="P58" s="614"/>
      <c r="Q58" s="614"/>
      <c r="R58" s="614"/>
      <c r="S58" s="615"/>
      <c r="T58" s="613" t="s">
        <v>514</v>
      </c>
      <c r="U58" s="614"/>
      <c r="V58" s="614"/>
      <c r="W58" s="614"/>
      <c r="X58" s="614"/>
      <c r="Y58" s="614"/>
      <c r="Z58" s="614"/>
      <c r="AA58" s="614"/>
      <c r="AB58" s="614"/>
      <c r="AC58" s="614"/>
      <c r="AD58" s="614"/>
      <c r="AE58" s="614"/>
      <c r="AF58" s="614"/>
      <c r="AG58" s="615"/>
    </row>
    <row r="59" spans="1:33" ht="8.25" customHeight="1">
      <c r="A59" s="616"/>
      <c r="B59" s="617"/>
      <c r="C59" s="617"/>
      <c r="D59" s="617"/>
      <c r="E59" s="617"/>
      <c r="F59" s="618"/>
      <c r="G59" s="613"/>
      <c r="H59" s="614"/>
      <c r="I59" s="614"/>
      <c r="J59" s="614"/>
      <c r="K59" s="614"/>
      <c r="L59" s="614"/>
      <c r="M59" s="614"/>
      <c r="N59" s="614"/>
      <c r="O59" s="614"/>
      <c r="P59" s="614"/>
      <c r="Q59" s="614"/>
      <c r="R59" s="614"/>
      <c r="S59" s="615"/>
      <c r="T59" s="613"/>
      <c r="U59" s="614"/>
      <c r="V59" s="614"/>
      <c r="W59" s="614"/>
      <c r="X59" s="614"/>
      <c r="Y59" s="614"/>
      <c r="Z59" s="614"/>
      <c r="AA59" s="614"/>
      <c r="AB59" s="614"/>
      <c r="AC59" s="614"/>
      <c r="AD59" s="614"/>
      <c r="AE59" s="614"/>
      <c r="AF59" s="614"/>
      <c r="AG59" s="615"/>
    </row>
    <row r="60" spans="1:33" ht="12">
      <c r="A60" s="616" t="s">
        <v>4</v>
      </c>
      <c r="B60" s="617"/>
      <c r="C60" s="617"/>
      <c r="D60" s="617"/>
      <c r="E60" s="617"/>
      <c r="F60" s="618"/>
      <c r="G60" s="613" t="s">
        <v>188</v>
      </c>
      <c r="H60" s="614"/>
      <c r="I60" s="614"/>
      <c r="J60" s="614"/>
      <c r="K60" s="614"/>
      <c r="L60" s="614"/>
      <c r="M60" s="614"/>
      <c r="N60" s="614"/>
      <c r="O60" s="614"/>
      <c r="P60" s="614"/>
      <c r="Q60" s="614"/>
      <c r="R60" s="614"/>
      <c r="S60" s="615"/>
      <c r="T60" s="613" t="s">
        <v>372</v>
      </c>
      <c r="U60" s="614"/>
      <c r="V60" s="614"/>
      <c r="W60" s="614"/>
      <c r="X60" s="614"/>
      <c r="Y60" s="614"/>
      <c r="Z60" s="614"/>
      <c r="AA60" s="614"/>
      <c r="AB60" s="614"/>
      <c r="AC60" s="614"/>
      <c r="AD60" s="614"/>
      <c r="AE60" s="614"/>
      <c r="AF60" s="614"/>
      <c r="AG60" s="615"/>
    </row>
    <row r="61" spans="1:33" ht="12">
      <c r="A61" s="616"/>
      <c r="B61" s="617"/>
      <c r="C61" s="617"/>
      <c r="D61" s="617"/>
      <c r="E61" s="617"/>
      <c r="F61" s="618"/>
      <c r="G61" s="613"/>
      <c r="H61" s="614"/>
      <c r="I61" s="614"/>
      <c r="J61" s="614"/>
      <c r="K61" s="614"/>
      <c r="L61" s="614"/>
      <c r="M61" s="614"/>
      <c r="N61" s="614"/>
      <c r="O61" s="614"/>
      <c r="P61" s="614"/>
      <c r="Q61" s="614"/>
      <c r="R61" s="614"/>
      <c r="S61" s="615"/>
      <c r="T61" s="613" t="s">
        <v>1232</v>
      </c>
      <c r="U61" s="614"/>
      <c r="V61" s="614"/>
      <c r="W61" s="614"/>
      <c r="X61" s="614"/>
      <c r="Y61" s="614"/>
      <c r="Z61" s="614"/>
      <c r="AA61" s="614"/>
      <c r="AB61" s="614"/>
      <c r="AC61" s="614"/>
      <c r="AD61" s="614"/>
      <c r="AE61" s="614"/>
      <c r="AF61" s="614"/>
      <c r="AG61" s="615"/>
    </row>
    <row r="62" spans="1:33" ht="8.25" customHeight="1">
      <c r="A62" s="616"/>
      <c r="B62" s="617"/>
      <c r="C62" s="617"/>
      <c r="D62" s="617"/>
      <c r="E62" s="617"/>
      <c r="F62" s="618"/>
      <c r="G62" s="613"/>
      <c r="H62" s="614"/>
      <c r="I62" s="614"/>
      <c r="J62" s="614"/>
      <c r="K62" s="614"/>
      <c r="L62" s="614"/>
      <c r="M62" s="614"/>
      <c r="N62" s="614"/>
      <c r="O62" s="614"/>
      <c r="P62" s="614"/>
      <c r="Q62" s="614"/>
      <c r="R62" s="614"/>
      <c r="S62" s="615"/>
      <c r="T62" s="613"/>
      <c r="U62" s="614"/>
      <c r="V62" s="614"/>
      <c r="W62" s="614"/>
      <c r="X62" s="614"/>
      <c r="Y62" s="614"/>
      <c r="Z62" s="614"/>
      <c r="AA62" s="614"/>
      <c r="AB62" s="614"/>
      <c r="AC62" s="614"/>
      <c r="AD62" s="614"/>
      <c r="AE62" s="614"/>
      <c r="AF62" s="614"/>
      <c r="AG62" s="615"/>
    </row>
    <row r="63" spans="1:33" ht="12">
      <c r="A63" s="616" t="s">
        <v>5</v>
      </c>
      <c r="B63" s="617"/>
      <c r="C63" s="617"/>
      <c r="D63" s="617"/>
      <c r="E63" s="617"/>
      <c r="F63" s="618"/>
      <c r="G63" s="613"/>
      <c r="H63" s="614"/>
      <c r="I63" s="614"/>
      <c r="J63" s="614"/>
      <c r="K63" s="614"/>
      <c r="L63" s="614"/>
      <c r="M63" s="614"/>
      <c r="N63" s="614"/>
      <c r="O63" s="614"/>
      <c r="P63" s="614"/>
      <c r="Q63" s="614"/>
      <c r="R63" s="614"/>
      <c r="S63" s="615"/>
      <c r="T63" s="613" t="s">
        <v>182</v>
      </c>
      <c r="U63" s="614"/>
      <c r="V63" s="614"/>
      <c r="W63" s="614"/>
      <c r="X63" s="614"/>
      <c r="Y63" s="614"/>
      <c r="Z63" s="614"/>
      <c r="AA63" s="614"/>
      <c r="AB63" s="614"/>
      <c r="AC63" s="614"/>
      <c r="AD63" s="614"/>
      <c r="AE63" s="614"/>
      <c r="AF63" s="614"/>
      <c r="AG63" s="615"/>
    </row>
    <row r="64" spans="1:33" ht="12">
      <c r="A64" s="616"/>
      <c r="B64" s="617"/>
      <c r="C64" s="617"/>
      <c r="D64" s="617"/>
      <c r="E64" s="617"/>
      <c r="F64" s="618"/>
      <c r="G64" s="613"/>
      <c r="H64" s="614"/>
      <c r="I64" s="614"/>
      <c r="J64" s="614"/>
      <c r="K64" s="614"/>
      <c r="L64" s="614"/>
      <c r="M64" s="614"/>
      <c r="N64" s="614"/>
      <c r="O64" s="614"/>
      <c r="P64" s="614"/>
      <c r="Q64" s="614"/>
      <c r="R64" s="614"/>
      <c r="S64" s="615"/>
      <c r="T64" s="613" t="s">
        <v>219</v>
      </c>
      <c r="U64" s="614"/>
      <c r="V64" s="614"/>
      <c r="W64" s="614"/>
      <c r="X64" s="614"/>
      <c r="Y64" s="614"/>
      <c r="Z64" s="614"/>
      <c r="AA64" s="614"/>
      <c r="AB64" s="614"/>
      <c r="AC64" s="614"/>
      <c r="AD64" s="614"/>
      <c r="AE64" s="614"/>
      <c r="AF64" s="614"/>
      <c r="AG64" s="615"/>
    </row>
    <row r="65" spans="1:33" ht="8.25" customHeight="1">
      <c r="A65" s="616"/>
      <c r="B65" s="617"/>
      <c r="C65" s="617"/>
      <c r="D65" s="617"/>
      <c r="E65" s="617"/>
      <c r="F65" s="618"/>
      <c r="G65" s="613"/>
      <c r="H65" s="614"/>
      <c r="I65" s="614"/>
      <c r="J65" s="614"/>
      <c r="K65" s="614"/>
      <c r="L65" s="614"/>
      <c r="M65" s="614"/>
      <c r="N65" s="614"/>
      <c r="O65" s="614"/>
      <c r="P65" s="614"/>
      <c r="Q65" s="614"/>
      <c r="R65" s="614"/>
      <c r="S65" s="615"/>
      <c r="T65" s="613"/>
      <c r="U65" s="614"/>
      <c r="V65" s="614"/>
      <c r="W65" s="614"/>
      <c r="X65" s="614"/>
      <c r="Y65" s="614"/>
      <c r="Z65" s="614"/>
      <c r="AA65" s="614"/>
      <c r="AB65" s="614"/>
      <c r="AC65" s="614"/>
      <c r="AD65" s="614"/>
      <c r="AE65" s="614"/>
      <c r="AF65" s="614"/>
      <c r="AG65" s="615"/>
    </row>
    <row r="66" spans="1:33" ht="12">
      <c r="A66" s="616" t="s">
        <v>738</v>
      </c>
      <c r="B66" s="617"/>
      <c r="C66" s="617"/>
      <c r="D66" s="617"/>
      <c r="E66" s="617"/>
      <c r="F66" s="618"/>
      <c r="G66" s="613"/>
      <c r="H66" s="614"/>
      <c r="I66" s="614"/>
      <c r="J66" s="614"/>
      <c r="K66" s="614"/>
      <c r="L66" s="614"/>
      <c r="M66" s="614"/>
      <c r="N66" s="614"/>
      <c r="O66" s="614"/>
      <c r="P66" s="614"/>
      <c r="Q66" s="614"/>
      <c r="R66" s="614"/>
      <c r="S66" s="615"/>
      <c r="T66" s="613" t="s">
        <v>739</v>
      </c>
      <c r="U66" s="614"/>
      <c r="V66" s="614"/>
      <c r="W66" s="614"/>
      <c r="X66" s="614"/>
      <c r="Y66" s="614"/>
      <c r="Z66" s="614"/>
      <c r="AA66" s="614"/>
      <c r="AB66" s="614"/>
      <c r="AC66" s="614"/>
      <c r="AD66" s="614"/>
      <c r="AE66" s="614"/>
      <c r="AF66" s="614"/>
      <c r="AG66" s="615"/>
    </row>
    <row r="67" spans="1:33" ht="12">
      <c r="A67" s="616"/>
      <c r="B67" s="617"/>
      <c r="C67" s="617"/>
      <c r="D67" s="617"/>
      <c r="E67" s="617"/>
      <c r="F67" s="618"/>
      <c r="G67" s="613"/>
      <c r="H67" s="614"/>
      <c r="I67" s="614"/>
      <c r="J67" s="614"/>
      <c r="K67" s="614"/>
      <c r="L67" s="614"/>
      <c r="M67" s="614"/>
      <c r="N67" s="614"/>
      <c r="O67" s="614"/>
      <c r="P67" s="614"/>
      <c r="Q67" s="614"/>
      <c r="R67" s="614"/>
      <c r="S67" s="615"/>
      <c r="T67" s="613" t="s">
        <v>524</v>
      </c>
      <c r="U67" s="614"/>
      <c r="V67" s="614"/>
      <c r="W67" s="614"/>
      <c r="X67" s="614"/>
      <c r="Y67" s="614"/>
      <c r="Z67" s="614"/>
      <c r="AA67" s="614"/>
      <c r="AB67" s="614"/>
      <c r="AC67" s="614"/>
      <c r="AD67" s="614"/>
      <c r="AE67" s="614"/>
      <c r="AF67" s="614"/>
      <c r="AG67" s="615"/>
    </row>
    <row r="68" spans="1:33" ht="12">
      <c r="A68" s="616"/>
      <c r="B68" s="617"/>
      <c r="C68" s="617"/>
      <c r="D68" s="617"/>
      <c r="E68" s="617"/>
      <c r="F68" s="618"/>
      <c r="G68" s="613"/>
      <c r="H68" s="614"/>
      <c r="I68" s="614"/>
      <c r="J68" s="614"/>
      <c r="K68" s="614"/>
      <c r="L68" s="614"/>
      <c r="M68" s="614"/>
      <c r="N68" s="614"/>
      <c r="O68" s="614"/>
      <c r="P68" s="614"/>
      <c r="Q68" s="614"/>
      <c r="R68" s="614"/>
      <c r="S68" s="615"/>
      <c r="T68" s="613" t="s">
        <v>182</v>
      </c>
      <c r="U68" s="614"/>
      <c r="V68" s="614"/>
      <c r="W68" s="614"/>
      <c r="X68" s="614"/>
      <c r="Y68" s="614"/>
      <c r="Z68" s="614"/>
      <c r="AA68" s="614"/>
      <c r="AB68" s="614"/>
      <c r="AC68" s="614"/>
      <c r="AD68" s="614"/>
      <c r="AE68" s="614"/>
      <c r="AF68" s="614"/>
      <c r="AG68" s="615"/>
    </row>
    <row r="69" spans="1:33" ht="12">
      <c r="A69" s="616"/>
      <c r="B69" s="617"/>
      <c r="C69" s="617"/>
      <c r="D69" s="617"/>
      <c r="E69" s="617"/>
      <c r="F69" s="618"/>
      <c r="G69" s="613"/>
      <c r="H69" s="614"/>
      <c r="I69" s="614"/>
      <c r="J69" s="614"/>
      <c r="K69" s="614"/>
      <c r="L69" s="614"/>
      <c r="M69" s="614"/>
      <c r="N69" s="614"/>
      <c r="O69" s="614"/>
      <c r="P69" s="614"/>
      <c r="Q69" s="614"/>
      <c r="R69" s="614"/>
      <c r="S69" s="615"/>
      <c r="T69" s="613" t="s">
        <v>740</v>
      </c>
      <c r="U69" s="614"/>
      <c r="V69" s="614"/>
      <c r="W69" s="614"/>
      <c r="X69" s="614"/>
      <c r="Y69" s="614"/>
      <c r="Z69" s="614"/>
      <c r="AA69" s="614"/>
      <c r="AB69" s="614"/>
      <c r="AC69" s="614"/>
      <c r="AD69" s="614"/>
      <c r="AE69" s="614"/>
      <c r="AF69" s="614"/>
      <c r="AG69" s="615"/>
    </row>
    <row r="70" spans="1:33" ht="12">
      <c r="A70" s="616"/>
      <c r="B70" s="617"/>
      <c r="C70" s="617"/>
      <c r="D70" s="617"/>
      <c r="E70" s="617"/>
      <c r="F70" s="618"/>
      <c r="G70" s="613"/>
      <c r="H70" s="614"/>
      <c r="I70" s="614"/>
      <c r="J70" s="614"/>
      <c r="K70" s="614"/>
      <c r="L70" s="614"/>
      <c r="M70" s="614"/>
      <c r="N70" s="614"/>
      <c r="O70" s="614"/>
      <c r="P70" s="614"/>
      <c r="Q70" s="614"/>
      <c r="R70" s="614"/>
      <c r="S70" s="615"/>
      <c r="T70" s="613" t="s">
        <v>3</v>
      </c>
      <c r="U70" s="614"/>
      <c r="V70" s="614"/>
      <c r="W70" s="614"/>
      <c r="X70" s="614"/>
      <c r="Y70" s="614"/>
      <c r="Z70" s="614"/>
      <c r="AA70" s="614"/>
      <c r="AB70" s="614"/>
      <c r="AC70" s="614"/>
      <c r="AD70" s="614"/>
      <c r="AE70" s="614"/>
      <c r="AF70" s="614"/>
      <c r="AG70" s="615"/>
    </row>
    <row r="71" spans="1:33" ht="8.25" customHeight="1">
      <c r="A71" s="620"/>
      <c r="B71" s="620"/>
      <c r="C71" s="620"/>
      <c r="D71" s="620"/>
      <c r="E71" s="620"/>
      <c r="F71" s="620"/>
      <c r="G71" s="621"/>
      <c r="H71" s="621"/>
      <c r="I71" s="621"/>
      <c r="J71" s="621"/>
      <c r="K71" s="621"/>
      <c r="L71" s="621"/>
      <c r="M71" s="621"/>
      <c r="N71" s="621"/>
      <c r="O71" s="621"/>
      <c r="P71" s="621"/>
      <c r="Q71" s="621"/>
      <c r="R71" s="621"/>
      <c r="S71" s="621"/>
      <c r="T71" s="619"/>
      <c r="U71" s="619"/>
      <c r="V71" s="619"/>
      <c r="W71" s="619"/>
      <c r="X71" s="619"/>
      <c r="Y71" s="619"/>
      <c r="Z71" s="619"/>
      <c r="AA71" s="619"/>
      <c r="AB71" s="619"/>
      <c r="AC71" s="619"/>
      <c r="AD71" s="619"/>
      <c r="AE71" s="619"/>
      <c r="AF71" s="619"/>
      <c r="AG71" s="619"/>
    </row>
    <row r="72" spans="1:33" ht="12">
      <c r="A72" s="616" t="s">
        <v>657</v>
      </c>
      <c r="B72" s="617"/>
      <c r="C72" s="617"/>
      <c r="D72" s="617"/>
      <c r="E72" s="617"/>
      <c r="F72" s="618"/>
      <c r="G72" s="613"/>
      <c r="H72" s="614"/>
      <c r="I72" s="614"/>
      <c r="J72" s="614"/>
      <c r="K72" s="614"/>
      <c r="L72" s="614"/>
      <c r="M72" s="614"/>
      <c r="N72" s="614"/>
      <c r="O72" s="614"/>
      <c r="P72" s="614"/>
      <c r="Q72" s="614"/>
      <c r="R72" s="614"/>
      <c r="S72" s="615"/>
      <c r="T72" s="613" t="s">
        <v>658</v>
      </c>
      <c r="U72" s="614"/>
      <c r="V72" s="614"/>
      <c r="W72" s="614"/>
      <c r="X72" s="614"/>
      <c r="Y72" s="614"/>
      <c r="Z72" s="614"/>
      <c r="AA72" s="614"/>
      <c r="AB72" s="614"/>
      <c r="AC72" s="614"/>
      <c r="AD72" s="614"/>
      <c r="AE72" s="614"/>
      <c r="AF72" s="614"/>
      <c r="AG72" s="615"/>
    </row>
    <row r="73" spans="1:33" ht="12">
      <c r="A73" s="616"/>
      <c r="B73" s="617"/>
      <c r="C73" s="617"/>
      <c r="D73" s="617"/>
      <c r="E73" s="617"/>
      <c r="F73" s="618"/>
      <c r="G73" s="613"/>
      <c r="H73" s="614"/>
      <c r="I73" s="614"/>
      <c r="J73" s="614"/>
      <c r="K73" s="614"/>
      <c r="L73" s="614"/>
      <c r="M73" s="614"/>
      <c r="N73" s="614"/>
      <c r="O73" s="614"/>
      <c r="P73" s="614"/>
      <c r="Q73" s="614"/>
      <c r="R73" s="614"/>
      <c r="S73" s="615"/>
      <c r="T73" s="613" t="s">
        <v>524</v>
      </c>
      <c r="U73" s="614"/>
      <c r="V73" s="614"/>
      <c r="W73" s="614"/>
      <c r="X73" s="614"/>
      <c r="Y73" s="614"/>
      <c r="Z73" s="614"/>
      <c r="AA73" s="614"/>
      <c r="AB73" s="614"/>
      <c r="AC73" s="614"/>
      <c r="AD73" s="614"/>
      <c r="AE73" s="614"/>
      <c r="AF73" s="614"/>
      <c r="AG73" s="615"/>
    </row>
    <row r="74" spans="1:33" ht="12">
      <c r="A74" s="616"/>
      <c r="B74" s="617"/>
      <c r="C74" s="617"/>
      <c r="D74" s="617"/>
      <c r="E74" s="617"/>
      <c r="F74" s="618"/>
      <c r="G74" s="613"/>
      <c r="H74" s="614"/>
      <c r="I74" s="614"/>
      <c r="J74" s="614"/>
      <c r="K74" s="614"/>
      <c r="L74" s="614"/>
      <c r="M74" s="614"/>
      <c r="N74" s="614"/>
      <c r="O74" s="614"/>
      <c r="P74" s="614"/>
      <c r="Q74" s="614"/>
      <c r="R74" s="614"/>
      <c r="S74" s="615"/>
      <c r="T74" s="613" t="s">
        <v>182</v>
      </c>
      <c r="U74" s="614"/>
      <c r="V74" s="614"/>
      <c r="W74" s="614"/>
      <c r="X74" s="614"/>
      <c r="Y74" s="614"/>
      <c r="Z74" s="614"/>
      <c r="AA74" s="614"/>
      <c r="AB74" s="614"/>
      <c r="AC74" s="614"/>
      <c r="AD74" s="614"/>
      <c r="AE74" s="614"/>
      <c r="AF74" s="614"/>
      <c r="AG74" s="615"/>
    </row>
    <row r="75" spans="1:33" ht="12">
      <c r="A75" s="616"/>
      <c r="B75" s="617"/>
      <c r="C75" s="617"/>
      <c r="D75" s="617"/>
      <c r="E75" s="617"/>
      <c r="F75" s="618"/>
      <c r="G75" s="613"/>
      <c r="H75" s="614"/>
      <c r="I75" s="614"/>
      <c r="J75" s="614"/>
      <c r="K75" s="614"/>
      <c r="L75" s="614"/>
      <c r="M75" s="614"/>
      <c r="N75" s="614"/>
      <c r="O75" s="614"/>
      <c r="P75" s="614"/>
      <c r="Q75" s="614"/>
      <c r="R75" s="614"/>
      <c r="S75" s="615"/>
      <c r="T75" s="613" t="s">
        <v>659</v>
      </c>
      <c r="U75" s="614"/>
      <c r="V75" s="614"/>
      <c r="W75" s="614"/>
      <c r="X75" s="614"/>
      <c r="Y75" s="614"/>
      <c r="Z75" s="614"/>
      <c r="AA75" s="614"/>
      <c r="AB75" s="614"/>
      <c r="AC75" s="614"/>
      <c r="AD75" s="614"/>
      <c r="AE75" s="614"/>
      <c r="AF75" s="614"/>
      <c r="AG75" s="615"/>
    </row>
    <row r="76" spans="1:33" ht="8.25" customHeight="1">
      <c r="A76" s="602"/>
      <c r="B76" s="602"/>
      <c r="C76" s="602"/>
      <c r="D76" s="602"/>
      <c r="E76" s="602"/>
      <c r="F76" s="602"/>
      <c r="G76" s="603"/>
      <c r="H76" s="603"/>
      <c r="I76" s="603"/>
      <c r="J76" s="603"/>
      <c r="K76" s="603"/>
      <c r="L76" s="603"/>
      <c r="M76" s="603"/>
      <c r="N76" s="603"/>
      <c r="O76" s="603"/>
      <c r="P76" s="603"/>
      <c r="Q76" s="603"/>
      <c r="R76" s="603"/>
      <c r="S76" s="603"/>
      <c r="T76" s="604"/>
      <c r="U76" s="604"/>
      <c r="V76" s="604"/>
      <c r="W76" s="604"/>
      <c r="X76" s="604"/>
      <c r="Y76" s="604"/>
      <c r="Z76" s="604"/>
      <c r="AA76" s="604"/>
      <c r="AB76" s="604"/>
      <c r="AC76" s="604"/>
      <c r="AD76" s="604"/>
      <c r="AE76" s="604"/>
      <c r="AF76" s="604"/>
      <c r="AG76" s="604"/>
    </row>
  </sheetData>
  <sheetProtection password="C7C4" sheet="1" objects="1" scenarios="1"/>
  <mergeCells count="190">
    <mergeCell ref="A76:F76"/>
    <mergeCell ref="G76:S76"/>
    <mergeCell ref="T76:AG76"/>
    <mergeCell ref="A74:F74"/>
    <mergeCell ref="G74:S74"/>
    <mergeCell ref="T74:AG74"/>
    <mergeCell ref="A75:F75"/>
    <mergeCell ref="G75:S75"/>
    <mergeCell ref="T75:AG75"/>
    <mergeCell ref="A72:F72"/>
    <mergeCell ref="G72:S72"/>
    <mergeCell ref="T72:AG72"/>
    <mergeCell ref="A73:F73"/>
    <mergeCell ref="G73:S73"/>
    <mergeCell ref="T73:AG73"/>
    <mergeCell ref="B4:AG10"/>
    <mergeCell ref="A62:F62"/>
    <mergeCell ref="G62:S62"/>
    <mergeCell ref="T62:AG62"/>
    <mergeCell ref="A60:F60"/>
    <mergeCell ref="T61:AG61"/>
    <mergeCell ref="T60:AG60"/>
    <mergeCell ref="T50:AG50"/>
    <mergeCell ref="A59:F59"/>
    <mergeCell ref="G59:S59"/>
    <mergeCell ref="G58:S58"/>
    <mergeCell ref="T58:AG58"/>
    <mergeCell ref="A64:F64"/>
    <mergeCell ref="G64:S64"/>
    <mergeCell ref="T64:AG64"/>
    <mergeCell ref="A63:F63"/>
    <mergeCell ref="G63:S63"/>
    <mergeCell ref="T63:AG63"/>
    <mergeCell ref="T57:AG57"/>
    <mergeCell ref="A61:F61"/>
    <mergeCell ref="G61:S61"/>
    <mergeCell ref="A50:F50"/>
    <mergeCell ref="G60:S60"/>
    <mergeCell ref="A57:F57"/>
    <mergeCell ref="G57:S57"/>
    <mergeCell ref="T53:AG53"/>
    <mergeCell ref="T59:AG59"/>
    <mergeCell ref="A58:F58"/>
    <mergeCell ref="G48:S48"/>
    <mergeCell ref="A49:F49"/>
    <mergeCell ref="G49:S49"/>
    <mergeCell ref="A51:F51"/>
    <mergeCell ref="G51:S51"/>
    <mergeCell ref="T15:AG15"/>
    <mergeCell ref="T16:AG16"/>
    <mergeCell ref="T17:AG17"/>
    <mergeCell ref="A54:F54"/>
    <mergeCell ref="G54:S54"/>
    <mergeCell ref="T54:AG54"/>
    <mergeCell ref="A53:F53"/>
    <mergeCell ref="G53:S53"/>
    <mergeCell ref="G50:S50"/>
    <mergeCell ref="A45:F45"/>
    <mergeCell ref="G13:S14"/>
    <mergeCell ref="T13:AG14"/>
    <mergeCell ref="A13:F14"/>
    <mergeCell ref="T19:AG19"/>
    <mergeCell ref="G18:S18"/>
    <mergeCell ref="G19:S19"/>
    <mergeCell ref="A15:F15"/>
    <mergeCell ref="A16:F16"/>
    <mergeCell ref="A17:F17"/>
    <mergeCell ref="T18:AG18"/>
    <mergeCell ref="T20:AG20"/>
    <mergeCell ref="T21:AG21"/>
    <mergeCell ref="T22:AG22"/>
    <mergeCell ref="T23:AG23"/>
    <mergeCell ref="T24:AG24"/>
    <mergeCell ref="T25:AG25"/>
    <mergeCell ref="T26:AG26"/>
    <mergeCell ref="T27:AG27"/>
    <mergeCell ref="T28:AG28"/>
    <mergeCell ref="T29:AG29"/>
    <mergeCell ref="T30:AG30"/>
    <mergeCell ref="T38:AG38"/>
    <mergeCell ref="T39:AG39"/>
    <mergeCell ref="T31:AG31"/>
    <mergeCell ref="T33:AG33"/>
    <mergeCell ref="T34:AG34"/>
    <mergeCell ref="T35:AG35"/>
    <mergeCell ref="T32:AG32"/>
    <mergeCell ref="G26:S26"/>
    <mergeCell ref="T45:AG45"/>
    <mergeCell ref="T46:AG46"/>
    <mergeCell ref="T47:AG47"/>
    <mergeCell ref="T40:AG40"/>
    <mergeCell ref="T41:AG41"/>
    <mergeCell ref="T42:AG42"/>
    <mergeCell ref="T44:AG44"/>
    <mergeCell ref="T36:AG36"/>
    <mergeCell ref="T37:AG37"/>
    <mergeCell ref="G22:S22"/>
    <mergeCell ref="G23:S23"/>
    <mergeCell ref="G24:S24"/>
    <mergeCell ref="G25:S25"/>
    <mergeCell ref="G20:S20"/>
    <mergeCell ref="G21:S21"/>
    <mergeCell ref="G15:S15"/>
    <mergeCell ref="G16:S16"/>
    <mergeCell ref="G17:S17"/>
    <mergeCell ref="G27:S27"/>
    <mergeCell ref="G28:S28"/>
    <mergeCell ref="G29:S29"/>
    <mergeCell ref="G30:S30"/>
    <mergeCell ref="G31:S31"/>
    <mergeCell ref="G33:S33"/>
    <mergeCell ref="G34:S34"/>
    <mergeCell ref="G35:S35"/>
    <mergeCell ref="G32:S32"/>
    <mergeCell ref="A18:F18"/>
    <mergeCell ref="A19:F19"/>
    <mergeCell ref="A20:F20"/>
    <mergeCell ref="A21:F21"/>
    <mergeCell ref="A22:F22"/>
    <mergeCell ref="A23:F23"/>
    <mergeCell ref="A24:F24"/>
    <mergeCell ref="A25:F25"/>
    <mergeCell ref="A26:F26"/>
    <mergeCell ref="A27:F27"/>
    <mergeCell ref="A28:F28"/>
    <mergeCell ref="A42:F42"/>
    <mergeCell ref="A38:F38"/>
    <mergeCell ref="A39:F39"/>
    <mergeCell ref="A40:F40"/>
    <mergeCell ref="A41:F41"/>
    <mergeCell ref="A37:F37"/>
    <mergeCell ref="A29:F29"/>
    <mergeCell ref="A30:F30"/>
    <mergeCell ref="A31:F31"/>
    <mergeCell ref="A33:F33"/>
    <mergeCell ref="A34:F34"/>
    <mergeCell ref="A32:F32"/>
    <mergeCell ref="A71:F71"/>
    <mergeCell ref="G71:S71"/>
    <mergeCell ref="G36:S36"/>
    <mergeCell ref="G37:S37"/>
    <mergeCell ref="G38:S38"/>
    <mergeCell ref="G44:S44"/>
    <mergeCell ref="G39:S39"/>
    <mergeCell ref="G40:S40"/>
    <mergeCell ref="G41:S41"/>
    <mergeCell ref="G42:S42"/>
    <mergeCell ref="A35:F35"/>
    <mergeCell ref="A36:F36"/>
    <mergeCell ref="G45:S45"/>
    <mergeCell ref="A46:F46"/>
    <mergeCell ref="G46:S46"/>
    <mergeCell ref="A43:F43"/>
    <mergeCell ref="G43:S43"/>
    <mergeCell ref="T71:AG71"/>
    <mergeCell ref="A44:F44"/>
    <mergeCell ref="T49:AG49"/>
    <mergeCell ref="T48:AG48"/>
    <mergeCell ref="T51:AG51"/>
    <mergeCell ref="A52:F52"/>
    <mergeCell ref="G52:S52"/>
    <mergeCell ref="T52:AG52"/>
    <mergeCell ref="G67:S67"/>
    <mergeCell ref="T67:AG67"/>
    <mergeCell ref="T43:AG43"/>
    <mergeCell ref="A56:F56"/>
    <mergeCell ref="G56:S56"/>
    <mergeCell ref="T56:AG56"/>
    <mergeCell ref="A55:F55"/>
    <mergeCell ref="T55:AG55"/>
    <mergeCell ref="A47:F47"/>
    <mergeCell ref="G47:S47"/>
    <mergeCell ref="A48:F48"/>
    <mergeCell ref="G55:S55"/>
    <mergeCell ref="A65:F65"/>
    <mergeCell ref="G65:S65"/>
    <mergeCell ref="T65:AG65"/>
    <mergeCell ref="A68:F68"/>
    <mergeCell ref="G68:S68"/>
    <mergeCell ref="T68:AG68"/>
    <mergeCell ref="A66:F66"/>
    <mergeCell ref="G66:S66"/>
    <mergeCell ref="T66:AG66"/>
    <mergeCell ref="A67:F67"/>
    <mergeCell ref="G70:S70"/>
    <mergeCell ref="T70:AG70"/>
    <mergeCell ref="A69:F69"/>
    <mergeCell ref="G69:S69"/>
    <mergeCell ref="T69:AG69"/>
    <mergeCell ref="A70:F70"/>
  </mergeCells>
  <printOptions/>
  <pageMargins left="0.7874015748031497" right="0.7874015748031497" top="0.9055118110236221" bottom="0.8661417322834646" header="0.5118110236220472" footer="0.5118110236220472"/>
  <pageSetup firstPageNumber="2" useFirstPageNumber="1" horizontalDpi="600" verticalDpi="600" orientation="portrait" paperSize="9" scale="9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34"/>
  </sheetPr>
  <dimension ref="A1:AG123"/>
  <sheetViews>
    <sheetView workbookViewId="0" topLeftCell="A1">
      <selection activeCell="E18" sqref="E18"/>
    </sheetView>
  </sheetViews>
  <sheetFormatPr defaultColWidth="9.00390625" defaultRowHeight="13.5"/>
  <cols>
    <col min="1" max="16384" width="2.625" style="11" customWidth="1"/>
  </cols>
  <sheetData>
    <row r="1" ht="12">
      <c r="A1" s="11" t="s">
        <v>1236</v>
      </c>
    </row>
    <row r="3" ht="12">
      <c r="A3" s="11" t="s">
        <v>967</v>
      </c>
    </row>
    <row r="5" spans="1:33" ht="12">
      <c r="A5" s="15"/>
      <c r="B5" s="16"/>
      <c r="C5" s="16"/>
      <c r="D5" s="16"/>
      <c r="E5" s="16"/>
      <c r="F5" s="16"/>
      <c r="G5" s="16"/>
      <c r="H5" s="16"/>
      <c r="I5" s="16"/>
      <c r="J5" s="16"/>
      <c r="K5" s="16"/>
      <c r="L5" s="16"/>
      <c r="M5" s="16"/>
      <c r="N5" s="16"/>
      <c r="O5" s="16"/>
      <c r="P5" s="16"/>
      <c r="Q5" s="16"/>
      <c r="R5" s="16"/>
      <c r="S5" s="16"/>
      <c r="T5" s="16"/>
      <c r="U5" s="16"/>
      <c r="V5" s="16"/>
      <c r="W5" s="16"/>
      <c r="X5" s="16"/>
      <c r="Y5" s="554"/>
      <c r="Z5" s="554"/>
      <c r="AA5" s="554"/>
      <c r="AB5" s="554"/>
      <c r="AC5" s="554"/>
      <c r="AD5" s="554"/>
      <c r="AE5" s="554"/>
      <c r="AF5" s="554"/>
      <c r="AG5" s="553" t="s">
        <v>877</v>
      </c>
    </row>
    <row r="6" spans="1:33" ht="12">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8"/>
    </row>
    <row r="7" spans="1:33" ht="12">
      <c r="A7" s="13"/>
      <c r="B7" s="592" t="s">
        <v>968</v>
      </c>
      <c r="C7" s="593"/>
      <c r="D7" s="593"/>
      <c r="E7" s="590"/>
      <c r="F7" s="17"/>
      <c r="G7" s="17"/>
      <c r="H7" s="17"/>
      <c r="T7" s="17"/>
      <c r="U7" s="17"/>
      <c r="V7" s="17"/>
      <c r="W7" s="17"/>
      <c r="X7" s="17"/>
      <c r="Y7" s="17"/>
      <c r="Z7" s="17"/>
      <c r="AA7" s="17"/>
      <c r="AB7" s="17"/>
      <c r="AC7" s="17"/>
      <c r="AD7" s="17"/>
      <c r="AE7" s="17"/>
      <c r="AF7" s="17"/>
      <c r="AG7" s="18"/>
    </row>
    <row r="8" spans="1:33" ht="12">
      <c r="A8" s="13"/>
      <c r="B8" s="17"/>
      <c r="C8" s="15"/>
      <c r="D8" s="17"/>
      <c r="E8" s="17"/>
      <c r="F8" s="17"/>
      <c r="H8" s="17"/>
      <c r="O8" s="17"/>
      <c r="P8" s="17"/>
      <c r="Q8" s="17"/>
      <c r="R8" s="17"/>
      <c r="S8" s="17"/>
      <c r="T8" s="17"/>
      <c r="U8" s="17"/>
      <c r="V8" s="17"/>
      <c r="W8" s="17"/>
      <c r="X8" s="17"/>
      <c r="Y8" s="17"/>
      <c r="Z8" s="17"/>
      <c r="AA8" s="17"/>
      <c r="AB8" s="17"/>
      <c r="AC8" s="17"/>
      <c r="AD8" s="17"/>
      <c r="AE8" s="17"/>
      <c r="AF8" s="17"/>
      <c r="AG8" s="18"/>
    </row>
    <row r="9" spans="1:33" ht="12">
      <c r="A9" s="13"/>
      <c r="B9" s="17"/>
      <c r="C9" s="592" t="s">
        <v>500</v>
      </c>
      <c r="D9" s="593"/>
      <c r="E9" s="593"/>
      <c r="F9" s="590"/>
      <c r="H9" s="17"/>
      <c r="M9" s="17"/>
      <c r="N9" s="17"/>
      <c r="O9" s="17"/>
      <c r="P9" s="17"/>
      <c r="Q9" s="17"/>
      <c r="R9" s="17"/>
      <c r="S9" s="17"/>
      <c r="T9" s="17"/>
      <c r="U9" s="17"/>
      <c r="V9" s="17"/>
      <c r="W9" s="17"/>
      <c r="X9" s="17"/>
      <c r="Y9" s="17"/>
      <c r="Z9" s="17"/>
      <c r="AA9" s="17"/>
      <c r="AB9" s="17"/>
      <c r="AC9" s="17"/>
      <c r="AD9" s="17"/>
      <c r="AE9" s="17"/>
      <c r="AF9" s="17"/>
      <c r="AG9" s="18"/>
    </row>
    <row r="10" spans="1:33" ht="12">
      <c r="A10" s="13"/>
      <c r="B10" s="17"/>
      <c r="C10" s="17"/>
      <c r="D10" s="19"/>
      <c r="E10" s="17"/>
      <c r="F10" s="17"/>
      <c r="G10" s="17"/>
      <c r="H10" s="14"/>
      <c r="I10" s="14"/>
      <c r="J10" s="14"/>
      <c r="K10" s="14"/>
      <c r="L10" s="14"/>
      <c r="M10" s="14"/>
      <c r="S10" s="17"/>
      <c r="T10" s="14"/>
      <c r="U10" s="14"/>
      <c r="V10" s="14"/>
      <c r="W10" s="14"/>
      <c r="AD10" s="17"/>
      <c r="AE10" s="17"/>
      <c r="AF10" s="17"/>
      <c r="AG10" s="18"/>
    </row>
    <row r="11" spans="1:33" ht="12">
      <c r="A11" s="13"/>
      <c r="B11" s="17"/>
      <c r="C11" s="17"/>
      <c r="D11" s="599" t="s">
        <v>878</v>
      </c>
      <c r="E11" s="598"/>
      <c r="F11" s="598"/>
      <c r="G11" s="598"/>
      <c r="H11" s="598"/>
      <c r="I11" s="596"/>
      <c r="L11" s="17"/>
      <c r="N11" s="599" t="s">
        <v>1267</v>
      </c>
      <c r="O11" s="598"/>
      <c r="P11" s="598"/>
      <c r="Q11" s="598"/>
      <c r="R11" s="598"/>
      <c r="S11" s="596"/>
      <c r="X11" s="597" t="s">
        <v>1266</v>
      </c>
      <c r="Y11" s="595"/>
      <c r="Z11" s="595"/>
      <c r="AA11" s="595"/>
      <c r="AB11" s="595"/>
      <c r="AC11" s="594"/>
      <c r="AD11" s="442"/>
      <c r="AE11" s="161"/>
      <c r="AF11" s="17"/>
      <c r="AG11" s="18"/>
    </row>
    <row r="12" spans="1:33" ht="12">
      <c r="A12" s="13"/>
      <c r="B12" s="17"/>
      <c r="C12" s="17"/>
      <c r="D12" s="17"/>
      <c r="E12" s="13"/>
      <c r="F12" s="17"/>
      <c r="G12" s="17"/>
      <c r="H12" s="17"/>
      <c r="O12" s="13"/>
      <c r="P12" s="17"/>
      <c r="Q12" s="17"/>
      <c r="R12" s="17"/>
      <c r="S12" s="17"/>
      <c r="T12" s="17"/>
      <c r="U12" s="17"/>
      <c r="W12" s="161"/>
      <c r="X12" s="161"/>
      <c r="Y12" s="209"/>
      <c r="Z12" s="161"/>
      <c r="AA12" s="161"/>
      <c r="AB12" s="161"/>
      <c r="AC12" s="154"/>
      <c r="AD12" s="154"/>
      <c r="AE12" s="161"/>
      <c r="AF12" s="17"/>
      <c r="AG12" s="18"/>
    </row>
    <row r="13" spans="1:33" ht="12">
      <c r="A13" s="13"/>
      <c r="B13" s="17"/>
      <c r="C13" s="17"/>
      <c r="D13" s="17"/>
      <c r="E13" s="599" t="s">
        <v>1237</v>
      </c>
      <c r="F13" s="598"/>
      <c r="G13" s="598"/>
      <c r="H13" s="598"/>
      <c r="I13" s="598"/>
      <c r="J13" s="598"/>
      <c r="K13" s="596"/>
      <c r="O13" s="599" t="s">
        <v>1241</v>
      </c>
      <c r="P13" s="598"/>
      <c r="Q13" s="598"/>
      <c r="R13" s="598"/>
      <c r="S13" s="598"/>
      <c r="T13" s="598"/>
      <c r="U13" s="596"/>
      <c r="W13" s="161"/>
      <c r="X13" s="161"/>
      <c r="Y13" s="597" t="s">
        <v>132</v>
      </c>
      <c r="Z13" s="595"/>
      <c r="AA13" s="595"/>
      <c r="AB13" s="595"/>
      <c r="AC13" s="595"/>
      <c r="AD13" s="595"/>
      <c r="AE13" s="594"/>
      <c r="AF13" s="17"/>
      <c r="AG13" s="18"/>
    </row>
    <row r="14" spans="1:33" ht="12">
      <c r="A14" s="13"/>
      <c r="B14" s="17"/>
      <c r="C14" s="17"/>
      <c r="D14" s="17"/>
      <c r="E14" s="13"/>
      <c r="F14" s="17"/>
      <c r="G14" s="17"/>
      <c r="H14" s="17"/>
      <c r="O14" s="13"/>
      <c r="P14" s="17"/>
      <c r="Q14" s="17"/>
      <c r="R14" s="17"/>
      <c r="S14" s="17"/>
      <c r="T14" s="17"/>
      <c r="U14" s="17"/>
      <c r="W14" s="161"/>
      <c r="X14" s="161"/>
      <c r="Y14" s="209"/>
      <c r="Z14" s="161"/>
      <c r="AA14" s="161"/>
      <c r="AB14" s="161"/>
      <c r="AC14" s="154"/>
      <c r="AD14" s="154"/>
      <c r="AE14" s="161"/>
      <c r="AF14" s="17"/>
      <c r="AG14" s="18"/>
    </row>
    <row r="15" spans="1:33" ht="12">
      <c r="A15" s="13"/>
      <c r="B15" s="17"/>
      <c r="C15" s="17"/>
      <c r="D15" s="17"/>
      <c r="E15" s="599" t="s">
        <v>1238</v>
      </c>
      <c r="F15" s="598"/>
      <c r="G15" s="598"/>
      <c r="H15" s="598"/>
      <c r="I15" s="598"/>
      <c r="J15" s="598"/>
      <c r="K15" s="596"/>
      <c r="O15" s="599" t="s">
        <v>1242</v>
      </c>
      <c r="P15" s="598"/>
      <c r="Q15" s="598"/>
      <c r="R15" s="598"/>
      <c r="S15" s="598"/>
      <c r="T15" s="598"/>
      <c r="U15" s="596"/>
      <c r="W15" s="161"/>
      <c r="X15" s="161"/>
      <c r="Y15" s="597" t="s">
        <v>1269</v>
      </c>
      <c r="Z15" s="595"/>
      <c r="AA15" s="595"/>
      <c r="AB15" s="595"/>
      <c r="AC15" s="595"/>
      <c r="AD15" s="595"/>
      <c r="AE15" s="594"/>
      <c r="AF15" s="17"/>
      <c r="AG15" s="18"/>
    </row>
    <row r="16" spans="1:33" ht="12">
      <c r="A16" s="13"/>
      <c r="B16" s="17"/>
      <c r="C16" s="17"/>
      <c r="D16" s="17"/>
      <c r="E16" s="13"/>
      <c r="F16" s="17"/>
      <c r="G16" s="17"/>
      <c r="H16" s="17"/>
      <c r="O16" s="13"/>
      <c r="P16" s="17"/>
      <c r="Q16" s="17"/>
      <c r="R16" s="17"/>
      <c r="S16" s="17"/>
      <c r="T16" s="17"/>
      <c r="U16" s="17"/>
      <c r="W16" s="161"/>
      <c r="X16" s="161"/>
      <c r="Y16" s="209"/>
      <c r="Z16" s="161"/>
      <c r="AA16" s="161"/>
      <c r="AB16" s="161"/>
      <c r="AC16" s="154"/>
      <c r="AD16" s="154"/>
      <c r="AE16" s="161"/>
      <c r="AF16" s="17"/>
      <c r="AG16" s="18"/>
    </row>
    <row r="17" spans="1:33" ht="12">
      <c r="A17" s="13"/>
      <c r="B17" s="17"/>
      <c r="C17" s="17"/>
      <c r="D17" s="17"/>
      <c r="E17" s="599" t="s">
        <v>1474</v>
      </c>
      <c r="F17" s="598"/>
      <c r="G17" s="598"/>
      <c r="H17" s="598"/>
      <c r="I17" s="598"/>
      <c r="J17" s="598"/>
      <c r="K17" s="596"/>
      <c r="O17" s="599" t="s">
        <v>104</v>
      </c>
      <c r="P17" s="598"/>
      <c r="Q17" s="598"/>
      <c r="R17" s="598"/>
      <c r="S17" s="598"/>
      <c r="T17" s="598"/>
      <c r="U17" s="596"/>
      <c r="W17" s="161"/>
      <c r="X17" s="161"/>
      <c r="Y17" s="597" t="s">
        <v>100</v>
      </c>
      <c r="Z17" s="595"/>
      <c r="AA17" s="595"/>
      <c r="AB17" s="595"/>
      <c r="AC17" s="595"/>
      <c r="AD17" s="595"/>
      <c r="AE17" s="594"/>
      <c r="AF17" s="17"/>
      <c r="AG17" s="18"/>
    </row>
    <row r="18" spans="1:33" ht="12">
      <c r="A18" s="13"/>
      <c r="B18" s="17"/>
      <c r="C18" s="17"/>
      <c r="D18" s="17"/>
      <c r="E18" s="13"/>
      <c r="F18" s="17"/>
      <c r="G18" s="17"/>
      <c r="H18" s="17"/>
      <c r="O18" s="13"/>
      <c r="P18" s="17"/>
      <c r="Q18" s="17"/>
      <c r="R18" s="17"/>
      <c r="S18" s="17"/>
      <c r="T18" s="17"/>
      <c r="U18" s="17"/>
      <c r="W18" s="484"/>
      <c r="X18" s="484"/>
      <c r="Y18" s="209"/>
      <c r="Z18" s="161"/>
      <c r="AA18" s="161"/>
      <c r="AB18" s="161"/>
      <c r="AC18" s="154"/>
      <c r="AD18" s="154"/>
      <c r="AE18" s="161"/>
      <c r="AF18" s="17"/>
      <c r="AG18" s="18"/>
    </row>
    <row r="19" spans="1:33" ht="12">
      <c r="A19" s="13"/>
      <c r="B19" s="17"/>
      <c r="C19" s="17"/>
      <c r="D19" s="17"/>
      <c r="E19" s="599" t="s">
        <v>1239</v>
      </c>
      <c r="F19" s="598"/>
      <c r="G19" s="598"/>
      <c r="H19" s="598"/>
      <c r="I19" s="598"/>
      <c r="J19" s="598"/>
      <c r="K19" s="596"/>
      <c r="O19" s="599" t="s">
        <v>1268</v>
      </c>
      <c r="P19" s="598"/>
      <c r="Q19" s="598"/>
      <c r="R19" s="598"/>
      <c r="S19" s="598"/>
      <c r="T19" s="598"/>
      <c r="U19" s="596"/>
      <c r="Y19" s="597" t="s">
        <v>105</v>
      </c>
      <c r="Z19" s="595"/>
      <c r="AA19" s="595"/>
      <c r="AB19" s="595"/>
      <c r="AC19" s="595"/>
      <c r="AD19" s="595"/>
      <c r="AE19" s="594"/>
      <c r="AF19" s="17"/>
      <c r="AG19" s="18"/>
    </row>
    <row r="20" spans="1:33" ht="12">
      <c r="A20" s="13"/>
      <c r="B20" s="17"/>
      <c r="C20" s="17"/>
      <c r="D20" s="17"/>
      <c r="E20" s="555"/>
      <c r="F20" s="17"/>
      <c r="G20" s="17"/>
      <c r="H20" s="17"/>
      <c r="I20" s="17"/>
      <c r="J20" s="17"/>
      <c r="K20" s="17"/>
      <c r="O20" s="161"/>
      <c r="AA20" s="17"/>
      <c r="AB20" s="17"/>
      <c r="AC20" s="17"/>
      <c r="AD20" s="17"/>
      <c r="AE20" s="17"/>
      <c r="AF20" s="17"/>
      <c r="AG20" s="18"/>
    </row>
    <row r="21" spans="1:33" ht="12">
      <c r="A21" s="13"/>
      <c r="B21" s="17"/>
      <c r="C21" s="17"/>
      <c r="D21" s="17"/>
      <c r="E21" s="599" t="s">
        <v>1240</v>
      </c>
      <c r="F21" s="598"/>
      <c r="G21" s="598"/>
      <c r="H21" s="598"/>
      <c r="I21" s="598"/>
      <c r="J21" s="598"/>
      <c r="K21" s="596"/>
      <c r="O21" s="129"/>
      <c r="AA21" s="17"/>
      <c r="AB21" s="17"/>
      <c r="AC21" s="17"/>
      <c r="AD21" s="17"/>
      <c r="AE21" s="17"/>
      <c r="AF21" s="17"/>
      <c r="AG21" s="18"/>
    </row>
    <row r="22" spans="1:33" ht="12">
      <c r="A22" s="13"/>
      <c r="B22" s="17"/>
      <c r="C22" s="17"/>
      <c r="D22" s="17"/>
      <c r="E22" s="17"/>
      <c r="F22" s="17"/>
      <c r="G22" s="17"/>
      <c r="H22" s="17"/>
      <c r="I22" s="17"/>
      <c r="J22" s="17"/>
      <c r="K22" s="17"/>
      <c r="O22" s="161"/>
      <c r="AA22" s="17"/>
      <c r="AB22" s="17"/>
      <c r="AC22" s="17"/>
      <c r="AD22" s="17"/>
      <c r="AE22" s="17"/>
      <c r="AF22" s="17"/>
      <c r="AG22" s="18"/>
    </row>
    <row r="23" spans="1:33" ht="12">
      <c r="A23" s="13"/>
      <c r="B23" s="17"/>
      <c r="C23" s="17"/>
      <c r="D23" s="17"/>
      <c r="E23" s="17"/>
      <c r="F23" s="17"/>
      <c r="G23" s="17"/>
      <c r="H23" s="17"/>
      <c r="I23" s="17"/>
      <c r="J23" s="17"/>
      <c r="K23" s="17"/>
      <c r="O23" s="161"/>
      <c r="AA23" s="17"/>
      <c r="AB23" s="17"/>
      <c r="AC23" s="17"/>
      <c r="AD23" s="17"/>
      <c r="AE23" s="17"/>
      <c r="AF23" s="17"/>
      <c r="AG23" s="18"/>
    </row>
    <row r="24" spans="1:33" ht="12">
      <c r="A24" s="13"/>
      <c r="B24" s="17"/>
      <c r="C24" s="17"/>
      <c r="D24" s="17"/>
      <c r="O24" s="129"/>
      <c r="AA24" s="17"/>
      <c r="AB24" s="17"/>
      <c r="AC24" s="17"/>
      <c r="AD24" s="17"/>
      <c r="AE24" s="17"/>
      <c r="AF24" s="17"/>
      <c r="AG24" s="18"/>
    </row>
    <row r="25" spans="1:33" ht="12">
      <c r="A25" s="16"/>
      <c r="B25" s="16"/>
      <c r="C25" s="16"/>
      <c r="D25" s="16"/>
      <c r="E25" s="16"/>
      <c r="F25" s="16"/>
      <c r="G25" s="16"/>
      <c r="H25" s="16"/>
      <c r="I25" s="16"/>
      <c r="J25" s="16"/>
      <c r="K25" s="16"/>
      <c r="L25" s="16"/>
      <c r="M25" s="16"/>
      <c r="N25" s="16"/>
      <c r="O25" s="433"/>
      <c r="P25" s="16"/>
      <c r="Q25" s="16"/>
      <c r="R25" s="16"/>
      <c r="S25" s="16"/>
      <c r="T25" s="16"/>
      <c r="U25" s="16"/>
      <c r="V25" s="16"/>
      <c r="W25" s="16"/>
      <c r="X25" s="16"/>
      <c r="Y25" s="16"/>
      <c r="Z25" s="16"/>
      <c r="AA25" s="16"/>
      <c r="AB25" s="16"/>
      <c r="AC25" s="16"/>
      <c r="AD25" s="16"/>
      <c r="AE25" s="16"/>
      <c r="AF25" s="16"/>
      <c r="AG25" s="16"/>
    </row>
    <row r="27" ht="12">
      <c r="A27" s="11" t="s">
        <v>970</v>
      </c>
    </row>
    <row r="29" spans="2:15" ht="12">
      <c r="B29" s="154" t="s">
        <v>1270</v>
      </c>
      <c r="C29" s="154"/>
      <c r="D29" s="154"/>
      <c r="E29" s="154"/>
      <c r="F29" s="154"/>
      <c r="G29" s="154"/>
      <c r="H29" s="154"/>
      <c r="I29" s="154"/>
      <c r="J29" s="154"/>
      <c r="K29" s="154"/>
      <c r="L29" s="154"/>
      <c r="M29" s="154"/>
      <c r="N29" s="154"/>
      <c r="O29" s="154"/>
    </row>
    <row r="30" spans="2:15" ht="12">
      <c r="B30" s="154"/>
      <c r="C30" s="154"/>
      <c r="D30" s="154"/>
      <c r="E30" s="154"/>
      <c r="F30" s="154"/>
      <c r="G30" s="154"/>
      <c r="H30" s="154"/>
      <c r="I30" s="154"/>
      <c r="J30" s="154"/>
      <c r="K30" s="154"/>
      <c r="L30" s="154"/>
      <c r="M30" s="154"/>
      <c r="N30" s="154"/>
      <c r="O30" s="154"/>
    </row>
    <row r="31" spans="2:16" ht="12">
      <c r="B31" s="154"/>
      <c r="C31" s="125" t="s">
        <v>106</v>
      </c>
      <c r="F31" s="154"/>
      <c r="G31" s="154"/>
      <c r="H31" s="154"/>
      <c r="I31" s="154"/>
      <c r="J31" s="154"/>
      <c r="K31" s="154"/>
      <c r="L31" s="154"/>
      <c r="M31" s="154"/>
      <c r="N31" s="154"/>
      <c r="O31" s="154"/>
      <c r="P31" s="154"/>
    </row>
    <row r="32" spans="2:16" ht="12">
      <c r="B32" s="154"/>
      <c r="C32" s="125" t="s">
        <v>107</v>
      </c>
      <c r="F32" s="154"/>
      <c r="G32" s="154"/>
      <c r="H32" s="154"/>
      <c r="I32" s="154"/>
      <c r="J32" s="154"/>
      <c r="K32" s="154"/>
      <c r="L32" s="154"/>
      <c r="M32" s="154"/>
      <c r="N32" s="154"/>
      <c r="O32" s="154"/>
      <c r="P32" s="154"/>
    </row>
    <row r="33" spans="2:16" ht="12">
      <c r="B33" s="154"/>
      <c r="C33" s="125" t="s">
        <v>108</v>
      </c>
      <c r="F33" s="154"/>
      <c r="G33" s="154"/>
      <c r="H33" s="154"/>
      <c r="I33" s="154"/>
      <c r="J33" s="154"/>
      <c r="K33" s="154"/>
      <c r="L33" s="154"/>
      <c r="M33" s="154"/>
      <c r="N33" s="154"/>
      <c r="O33" s="154"/>
      <c r="P33" s="154"/>
    </row>
    <row r="34" spans="2:16" ht="12">
      <c r="B34" s="154"/>
      <c r="C34" s="125" t="s">
        <v>109</v>
      </c>
      <c r="F34" s="154"/>
      <c r="G34" s="154"/>
      <c r="H34" s="154"/>
      <c r="I34" s="154"/>
      <c r="J34" s="154"/>
      <c r="K34" s="154"/>
      <c r="L34" s="154"/>
      <c r="M34" s="154"/>
      <c r="N34" s="154"/>
      <c r="O34" s="154"/>
      <c r="P34" s="154"/>
    </row>
    <row r="35" spans="2:16" ht="12">
      <c r="B35" s="154"/>
      <c r="C35" s="125" t="s">
        <v>110</v>
      </c>
      <c r="F35" s="154"/>
      <c r="G35" s="154"/>
      <c r="H35" s="154"/>
      <c r="I35" s="154"/>
      <c r="J35" s="154"/>
      <c r="K35" s="154"/>
      <c r="L35" s="154"/>
      <c r="M35" s="154"/>
      <c r="N35" s="154"/>
      <c r="O35" s="154"/>
      <c r="P35" s="154"/>
    </row>
    <row r="36" spans="2:16" ht="12">
      <c r="B36" s="154"/>
      <c r="C36" s="125" t="s">
        <v>111</v>
      </c>
      <c r="F36" s="154"/>
      <c r="G36" s="154"/>
      <c r="H36" s="154"/>
      <c r="I36" s="154"/>
      <c r="J36" s="154"/>
      <c r="K36" s="154"/>
      <c r="L36" s="154"/>
      <c r="M36" s="154"/>
      <c r="N36" s="154"/>
      <c r="O36" s="154"/>
      <c r="P36" s="154"/>
    </row>
    <row r="37" spans="2:16" ht="12">
      <c r="B37" s="154"/>
      <c r="C37" s="125" t="s">
        <v>112</v>
      </c>
      <c r="F37" s="154"/>
      <c r="G37" s="154"/>
      <c r="H37" s="154"/>
      <c r="I37" s="154"/>
      <c r="J37" s="154"/>
      <c r="K37" s="154"/>
      <c r="L37" s="154"/>
      <c r="M37" s="154"/>
      <c r="N37" s="154"/>
      <c r="O37" s="154"/>
      <c r="P37" s="154"/>
    </row>
    <row r="38" spans="2:16" ht="12">
      <c r="B38" s="154"/>
      <c r="C38" s="125" t="s">
        <v>113</v>
      </c>
      <c r="F38" s="154"/>
      <c r="G38" s="154"/>
      <c r="H38" s="154"/>
      <c r="I38" s="154"/>
      <c r="J38" s="154"/>
      <c r="K38" s="154"/>
      <c r="L38" s="154"/>
      <c r="M38" s="154"/>
      <c r="N38" s="154"/>
      <c r="O38" s="154"/>
      <c r="P38" s="154"/>
    </row>
    <row r="39" spans="2:16" ht="12">
      <c r="B39" s="154"/>
      <c r="C39" s="125" t="s">
        <v>114</v>
      </c>
      <c r="F39" s="154"/>
      <c r="G39" s="154"/>
      <c r="H39" s="154"/>
      <c r="I39" s="154"/>
      <c r="J39" s="154"/>
      <c r="K39" s="154"/>
      <c r="L39" s="154"/>
      <c r="M39" s="154"/>
      <c r="N39" s="154"/>
      <c r="O39" s="154"/>
      <c r="P39" s="154"/>
    </row>
    <row r="40" spans="2:16" ht="12">
      <c r="B40" s="154"/>
      <c r="C40" s="125" t="s">
        <v>115</v>
      </c>
      <c r="F40" s="154"/>
      <c r="G40" s="154"/>
      <c r="H40" s="154"/>
      <c r="I40" s="154"/>
      <c r="J40" s="154"/>
      <c r="K40" s="154"/>
      <c r="L40" s="154"/>
      <c r="M40" s="154"/>
      <c r="N40" s="154"/>
      <c r="O40" s="154"/>
      <c r="P40" s="154"/>
    </row>
    <row r="41" spans="2:16" ht="12">
      <c r="B41" s="154"/>
      <c r="C41" s="125" t="s">
        <v>116</v>
      </c>
      <c r="F41" s="154"/>
      <c r="G41" s="154"/>
      <c r="H41" s="154"/>
      <c r="I41" s="154"/>
      <c r="J41" s="154"/>
      <c r="K41" s="154"/>
      <c r="L41" s="154"/>
      <c r="M41" s="154"/>
      <c r="N41" s="154"/>
      <c r="O41" s="154"/>
      <c r="P41" s="154"/>
    </row>
    <row r="42" spans="2:16" ht="12">
      <c r="B42" s="154"/>
      <c r="C42" s="125" t="s">
        <v>117</v>
      </c>
      <c r="F42" s="154"/>
      <c r="G42" s="154"/>
      <c r="H42" s="154"/>
      <c r="I42" s="154"/>
      <c r="J42" s="154"/>
      <c r="K42" s="154"/>
      <c r="L42" s="154"/>
      <c r="M42" s="154"/>
      <c r="N42" s="154"/>
      <c r="O42" s="154"/>
      <c r="P42" s="154"/>
    </row>
    <row r="43" spans="2:16" ht="12">
      <c r="B43" s="154"/>
      <c r="C43" s="125" t="s">
        <v>118</v>
      </c>
      <c r="F43" s="154"/>
      <c r="G43" s="154"/>
      <c r="H43" s="154"/>
      <c r="I43" s="154"/>
      <c r="J43" s="154"/>
      <c r="K43" s="154"/>
      <c r="L43" s="154"/>
      <c r="M43" s="154"/>
      <c r="N43" s="154"/>
      <c r="O43" s="154"/>
      <c r="P43" s="154"/>
    </row>
    <row r="44" spans="2:16" ht="12">
      <c r="B44" s="154"/>
      <c r="C44" s="125" t="s">
        <v>1287</v>
      </c>
      <c r="F44" s="154"/>
      <c r="G44" s="154"/>
      <c r="H44" s="154"/>
      <c r="I44" s="154"/>
      <c r="J44" s="154"/>
      <c r="K44" s="154"/>
      <c r="L44" s="154"/>
      <c r="M44" s="154"/>
      <c r="N44" s="154"/>
      <c r="O44" s="154"/>
      <c r="P44" s="154"/>
    </row>
    <row r="45" spans="2:16" ht="12">
      <c r="B45" s="154"/>
      <c r="C45" s="125" t="s">
        <v>1324</v>
      </c>
      <c r="F45" s="154"/>
      <c r="G45" s="154"/>
      <c r="H45" s="154"/>
      <c r="I45" s="154"/>
      <c r="J45" s="154"/>
      <c r="K45" s="154"/>
      <c r="L45" s="154"/>
      <c r="M45" s="154"/>
      <c r="N45" s="154"/>
      <c r="O45" s="154"/>
      <c r="P45" s="154"/>
    </row>
    <row r="46" spans="2:16" ht="12">
      <c r="B46" s="154"/>
      <c r="C46" s="125"/>
      <c r="D46" s="11" t="s">
        <v>996</v>
      </c>
      <c r="F46" s="154"/>
      <c r="G46" s="154"/>
      <c r="H46" s="154"/>
      <c r="I46" s="154"/>
      <c r="J46" s="154"/>
      <c r="K46" s="154"/>
      <c r="L46" s="154"/>
      <c r="M46" s="154"/>
      <c r="N46" s="154"/>
      <c r="O46" s="154"/>
      <c r="P46" s="154"/>
    </row>
    <row r="47" spans="2:16" ht="12">
      <c r="B47" s="154"/>
      <c r="C47" s="125" t="s">
        <v>1325</v>
      </c>
      <c r="F47" s="154"/>
      <c r="G47" s="154"/>
      <c r="H47" s="154"/>
      <c r="I47" s="154"/>
      <c r="J47" s="154"/>
      <c r="K47" s="154"/>
      <c r="L47" s="154"/>
      <c r="M47" s="154"/>
      <c r="N47" s="154"/>
      <c r="O47" s="154"/>
      <c r="P47" s="154"/>
    </row>
    <row r="48" spans="2:16" ht="12">
      <c r="B48" s="154"/>
      <c r="C48" s="125" t="s">
        <v>1326</v>
      </c>
      <c r="F48" s="154"/>
      <c r="G48" s="154"/>
      <c r="H48" s="154"/>
      <c r="I48" s="154"/>
      <c r="J48" s="154"/>
      <c r="K48" s="154"/>
      <c r="L48" s="154"/>
      <c r="M48" s="154"/>
      <c r="N48" s="154"/>
      <c r="O48" s="154"/>
      <c r="P48" s="154"/>
    </row>
    <row r="49" spans="2:16" ht="12">
      <c r="B49" s="154"/>
      <c r="C49" s="125" t="s">
        <v>1327</v>
      </c>
      <c r="F49" s="154"/>
      <c r="G49" s="154"/>
      <c r="H49" s="154"/>
      <c r="I49" s="154"/>
      <c r="J49" s="154"/>
      <c r="K49" s="154"/>
      <c r="L49" s="154"/>
      <c r="M49" s="154"/>
      <c r="N49" s="154"/>
      <c r="O49" s="154"/>
      <c r="P49" s="154"/>
    </row>
    <row r="50" spans="2:16" ht="12">
      <c r="B50" s="154"/>
      <c r="C50" s="125" t="s">
        <v>1331</v>
      </c>
      <c r="F50" s="154"/>
      <c r="G50" s="154"/>
      <c r="H50" s="154"/>
      <c r="I50" s="154"/>
      <c r="J50" s="154"/>
      <c r="K50" s="154"/>
      <c r="L50" s="154"/>
      <c r="M50" s="154"/>
      <c r="N50" s="154"/>
      <c r="O50" s="154"/>
      <c r="P50" s="154"/>
    </row>
    <row r="51" spans="2:16" ht="12">
      <c r="B51" s="154"/>
      <c r="C51" s="125"/>
      <c r="D51" s="11" t="s">
        <v>1330</v>
      </c>
      <c r="F51" s="154"/>
      <c r="G51" s="154"/>
      <c r="H51" s="154"/>
      <c r="I51" s="154"/>
      <c r="J51" s="154"/>
      <c r="K51" s="154"/>
      <c r="L51" s="154"/>
      <c r="M51" s="154"/>
      <c r="N51" s="154"/>
      <c r="O51" s="154"/>
      <c r="P51" s="154"/>
    </row>
    <row r="52" spans="2:16" ht="12">
      <c r="B52" s="154"/>
      <c r="C52" s="125" t="s">
        <v>1328</v>
      </c>
      <c r="F52" s="154"/>
      <c r="G52" s="154"/>
      <c r="H52" s="154"/>
      <c r="I52" s="154"/>
      <c r="J52" s="154"/>
      <c r="K52" s="154"/>
      <c r="L52" s="154"/>
      <c r="M52" s="154"/>
      <c r="N52" s="154"/>
      <c r="O52" s="154"/>
      <c r="P52" s="154"/>
    </row>
    <row r="53" spans="2:16" ht="12">
      <c r="B53" s="154"/>
      <c r="C53" s="125" t="s">
        <v>1332</v>
      </c>
      <c r="F53" s="154"/>
      <c r="G53" s="154"/>
      <c r="H53" s="154"/>
      <c r="I53" s="154"/>
      <c r="J53" s="154"/>
      <c r="K53" s="154"/>
      <c r="L53" s="154"/>
      <c r="M53" s="154"/>
      <c r="N53" s="154"/>
      <c r="O53" s="154"/>
      <c r="P53" s="154"/>
    </row>
    <row r="55" ht="12">
      <c r="B55" s="154" t="s">
        <v>1271</v>
      </c>
    </row>
    <row r="56" ht="12">
      <c r="B56" s="154"/>
    </row>
    <row r="57" spans="2:3" ht="12">
      <c r="B57" s="154"/>
      <c r="C57" s="125" t="s">
        <v>1274</v>
      </c>
    </row>
    <row r="58" ht="12">
      <c r="C58" s="125" t="s">
        <v>1275</v>
      </c>
    </row>
    <row r="59" ht="12">
      <c r="C59" s="125" t="s">
        <v>1276</v>
      </c>
    </row>
    <row r="60" ht="12">
      <c r="C60" s="125" t="s">
        <v>1277</v>
      </c>
    </row>
    <row r="61" ht="12">
      <c r="C61" s="125" t="s">
        <v>1278</v>
      </c>
    </row>
    <row r="62" ht="12">
      <c r="C62" s="125" t="s">
        <v>1279</v>
      </c>
    </row>
    <row r="63" ht="12">
      <c r="C63" s="125" t="s">
        <v>1280</v>
      </c>
    </row>
    <row r="64" ht="12">
      <c r="C64" s="125" t="s">
        <v>1281</v>
      </c>
    </row>
    <row r="65" ht="12">
      <c r="C65" s="125" t="s">
        <v>1282</v>
      </c>
    </row>
    <row r="66" ht="12">
      <c r="C66" s="125" t="s">
        <v>1283</v>
      </c>
    </row>
    <row r="67" ht="12">
      <c r="C67" s="125" t="s">
        <v>1284</v>
      </c>
    </row>
    <row r="68" ht="12">
      <c r="C68" s="125" t="s">
        <v>1285</v>
      </c>
    </row>
    <row r="69" ht="12">
      <c r="C69" s="125" t="s">
        <v>1286</v>
      </c>
    </row>
    <row r="70" ht="12">
      <c r="C70" s="125" t="s">
        <v>1288</v>
      </c>
    </row>
    <row r="71" ht="12">
      <c r="C71" s="125" t="s">
        <v>1289</v>
      </c>
    </row>
    <row r="72" ht="12">
      <c r="C72" s="125" t="s">
        <v>1329</v>
      </c>
    </row>
    <row r="73" ht="12">
      <c r="C73" s="125" t="s">
        <v>1290</v>
      </c>
    </row>
    <row r="74" ht="12">
      <c r="C74" s="125" t="s">
        <v>1296</v>
      </c>
    </row>
    <row r="75" spans="3:4" ht="12">
      <c r="C75" s="125"/>
      <c r="D75" s="11" t="s">
        <v>996</v>
      </c>
    </row>
    <row r="76" ht="12">
      <c r="C76" s="125" t="s">
        <v>1291</v>
      </c>
    </row>
    <row r="77" ht="12">
      <c r="C77" s="125" t="s">
        <v>1292</v>
      </c>
    </row>
    <row r="78" ht="12">
      <c r="C78" s="125" t="s">
        <v>1293</v>
      </c>
    </row>
    <row r="79" ht="12">
      <c r="C79" s="125" t="s">
        <v>1294</v>
      </c>
    </row>
    <row r="80" ht="12">
      <c r="C80" s="125" t="s">
        <v>1295</v>
      </c>
    </row>
    <row r="81" ht="12" customHeight="1"/>
    <row r="82" ht="12">
      <c r="B82" s="154" t="s">
        <v>1272</v>
      </c>
    </row>
    <row r="84" spans="2:3" ht="12">
      <c r="B84" s="154"/>
      <c r="C84" s="125" t="s">
        <v>119</v>
      </c>
    </row>
    <row r="85" spans="2:3" ht="12">
      <c r="B85" s="154"/>
      <c r="C85" s="125" t="s">
        <v>120</v>
      </c>
    </row>
    <row r="86" spans="2:3" ht="12">
      <c r="B86" s="154"/>
      <c r="C86" s="125" t="s">
        <v>121</v>
      </c>
    </row>
    <row r="87" spans="2:3" ht="12">
      <c r="B87" s="154"/>
      <c r="C87" s="125" t="s">
        <v>122</v>
      </c>
    </row>
    <row r="88" spans="2:3" ht="12">
      <c r="B88" s="154"/>
      <c r="C88" s="125" t="s">
        <v>123</v>
      </c>
    </row>
    <row r="89" spans="2:3" ht="12">
      <c r="B89" s="154"/>
      <c r="C89" s="125" t="s">
        <v>124</v>
      </c>
    </row>
    <row r="90" spans="2:3" ht="12">
      <c r="B90" s="154"/>
      <c r="C90" s="125" t="s">
        <v>125</v>
      </c>
    </row>
    <row r="91" spans="2:3" ht="12">
      <c r="B91" s="154"/>
      <c r="C91" s="125" t="s">
        <v>1297</v>
      </c>
    </row>
    <row r="92" spans="2:3" ht="12">
      <c r="B92" s="154"/>
      <c r="C92" s="125" t="s">
        <v>1298</v>
      </c>
    </row>
    <row r="93" spans="2:3" ht="12">
      <c r="B93" s="154"/>
      <c r="C93" s="125" t="s">
        <v>1299</v>
      </c>
    </row>
    <row r="94" spans="2:3" ht="12">
      <c r="B94" s="154"/>
      <c r="C94" s="125" t="s">
        <v>1300</v>
      </c>
    </row>
    <row r="95" spans="2:3" ht="12">
      <c r="B95" s="154"/>
      <c r="C95" s="125" t="s">
        <v>1301</v>
      </c>
    </row>
    <row r="96" spans="2:3" ht="12">
      <c r="B96" s="154"/>
      <c r="C96" s="125" t="s">
        <v>1302</v>
      </c>
    </row>
    <row r="97" spans="2:4" ht="12">
      <c r="B97" s="154"/>
      <c r="C97" s="125"/>
      <c r="D97" s="11" t="s">
        <v>997</v>
      </c>
    </row>
    <row r="98" spans="2:3" ht="12">
      <c r="B98" s="154"/>
      <c r="C98" s="125" t="s">
        <v>1303</v>
      </c>
    </row>
    <row r="99" spans="2:3" ht="12">
      <c r="B99" s="154"/>
      <c r="C99" s="125" t="s">
        <v>1304</v>
      </c>
    </row>
    <row r="100" spans="2:3" ht="12">
      <c r="B100" s="154"/>
      <c r="C100" s="125" t="s">
        <v>1305</v>
      </c>
    </row>
    <row r="101" spans="2:3" ht="12">
      <c r="B101" s="154"/>
      <c r="C101" s="125" t="s">
        <v>1306</v>
      </c>
    </row>
    <row r="102" spans="2:3" ht="12">
      <c r="B102" s="154"/>
      <c r="C102" s="125" t="s">
        <v>1307</v>
      </c>
    </row>
    <row r="103" spans="2:3" ht="12">
      <c r="B103" s="154"/>
      <c r="C103" s="125" t="s">
        <v>1308</v>
      </c>
    </row>
    <row r="104" spans="2:3" ht="12">
      <c r="B104" s="154"/>
      <c r="C104" s="125" t="s">
        <v>1309</v>
      </c>
    </row>
    <row r="105" spans="2:3" ht="12">
      <c r="B105" s="154"/>
      <c r="C105" s="125" t="s">
        <v>1310</v>
      </c>
    </row>
    <row r="106" spans="2:3" ht="12">
      <c r="B106" s="154"/>
      <c r="C106" s="125" t="s">
        <v>1311</v>
      </c>
    </row>
    <row r="107" spans="2:3" ht="12">
      <c r="B107" s="154"/>
      <c r="C107" s="125" t="s">
        <v>1312</v>
      </c>
    </row>
    <row r="108" spans="2:3" ht="12">
      <c r="B108" s="154"/>
      <c r="C108" s="125" t="s">
        <v>1313</v>
      </c>
    </row>
    <row r="109" spans="2:3" ht="12">
      <c r="B109" s="154"/>
      <c r="C109" s="125" t="s">
        <v>1314</v>
      </c>
    </row>
    <row r="110" spans="2:3" ht="12">
      <c r="B110" s="154"/>
      <c r="C110" s="125" t="s">
        <v>1315</v>
      </c>
    </row>
    <row r="111" spans="2:4" ht="12">
      <c r="B111" s="154"/>
      <c r="C111" s="125"/>
      <c r="D111" s="11" t="s">
        <v>996</v>
      </c>
    </row>
    <row r="112" spans="2:3" ht="12">
      <c r="B112" s="154"/>
      <c r="C112" s="125" t="s">
        <v>1316</v>
      </c>
    </row>
    <row r="113" spans="2:3" ht="12">
      <c r="B113" s="154"/>
      <c r="C113" s="125" t="s">
        <v>1317</v>
      </c>
    </row>
    <row r="114" spans="2:3" ht="12">
      <c r="B114" s="154"/>
      <c r="C114" s="125" t="s">
        <v>1318</v>
      </c>
    </row>
    <row r="115" spans="2:4" ht="12">
      <c r="B115" s="154"/>
      <c r="C115" s="125"/>
      <c r="D115" s="11" t="s">
        <v>998</v>
      </c>
    </row>
    <row r="116" spans="2:3" ht="12">
      <c r="B116" s="154"/>
      <c r="C116" s="125" t="s">
        <v>1319</v>
      </c>
    </row>
    <row r="117" spans="2:3" ht="12">
      <c r="B117" s="154"/>
      <c r="C117" s="125" t="s">
        <v>1320</v>
      </c>
    </row>
    <row r="118" spans="2:3" ht="12">
      <c r="B118" s="154"/>
      <c r="C118" s="125" t="s">
        <v>1321</v>
      </c>
    </row>
    <row r="119" spans="2:3" ht="12">
      <c r="B119" s="154"/>
      <c r="C119" s="125" t="s">
        <v>1322</v>
      </c>
    </row>
    <row r="120" spans="2:3" ht="12">
      <c r="B120" s="154"/>
      <c r="C120" s="125" t="s">
        <v>1323</v>
      </c>
    </row>
    <row r="121" ht="12">
      <c r="B121" s="154"/>
    </row>
    <row r="122" ht="12">
      <c r="B122" s="154"/>
    </row>
    <row r="123" ht="12">
      <c r="B123" s="154"/>
    </row>
  </sheetData>
  <sheetProtection password="C7C4" sheet="1" objects="1" scenarios="1"/>
  <mergeCells count="18">
    <mergeCell ref="E15:K15"/>
    <mergeCell ref="Y15:AE15"/>
    <mergeCell ref="O13:U13"/>
    <mergeCell ref="O15:U15"/>
    <mergeCell ref="B7:E7"/>
    <mergeCell ref="C9:F9"/>
    <mergeCell ref="E13:K13"/>
    <mergeCell ref="Y13:AE13"/>
    <mergeCell ref="D11:I11"/>
    <mergeCell ref="X11:AC11"/>
    <mergeCell ref="N11:S11"/>
    <mergeCell ref="E21:K21"/>
    <mergeCell ref="E19:K19"/>
    <mergeCell ref="E17:K17"/>
    <mergeCell ref="Y19:AE19"/>
    <mergeCell ref="Y17:AE17"/>
    <mergeCell ref="O17:U17"/>
    <mergeCell ref="O19:U19"/>
  </mergeCells>
  <printOptions/>
  <pageMargins left="0.75" right="0.75" top="1" bottom="1" header="0.512" footer="0.512"/>
  <pageSetup firstPageNumber="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34"/>
  </sheetPr>
  <dimension ref="A1:AK51"/>
  <sheetViews>
    <sheetView workbookViewId="0" topLeftCell="A28">
      <selection activeCell="S23" sqref="S23"/>
    </sheetView>
  </sheetViews>
  <sheetFormatPr defaultColWidth="9.00390625" defaultRowHeight="15" customHeight="1"/>
  <cols>
    <col min="1" max="6" width="2.25390625" style="11" customWidth="1"/>
    <col min="7" max="7" width="1.875" style="11" customWidth="1"/>
    <col min="8" max="16384" width="2.25390625" style="11" customWidth="1"/>
  </cols>
  <sheetData>
    <row r="1" ht="15" customHeight="1">
      <c r="A1" s="11" t="s">
        <v>1051</v>
      </c>
    </row>
    <row r="3" ht="15" customHeight="1">
      <c r="A3" s="11" t="s">
        <v>972</v>
      </c>
    </row>
    <row r="4" spans="28:31" ht="15" customHeight="1" thickBot="1">
      <c r="AB4" s="689" t="s">
        <v>1033</v>
      </c>
      <c r="AC4" s="689"/>
      <c r="AD4" s="689"/>
      <c r="AE4" s="689"/>
    </row>
    <row r="5" spans="1:31" ht="15" customHeight="1">
      <c r="A5" s="713"/>
      <c r="B5" s="714"/>
      <c r="C5" s="714"/>
      <c r="D5" s="714"/>
      <c r="E5" s="714"/>
      <c r="F5" s="714"/>
      <c r="G5" s="715"/>
      <c r="H5" s="719" t="s">
        <v>205</v>
      </c>
      <c r="I5" s="720"/>
      <c r="J5" s="720"/>
      <c r="K5" s="720"/>
      <c r="L5" s="723" t="s">
        <v>207</v>
      </c>
      <c r="M5" s="723"/>
      <c r="N5" s="723"/>
      <c r="O5" s="723"/>
      <c r="P5" s="724"/>
      <c r="Q5" s="724"/>
      <c r="R5" s="724"/>
      <c r="S5" s="724"/>
      <c r="T5" s="724"/>
      <c r="U5" s="724"/>
      <c r="V5" s="724"/>
      <c r="W5" s="724"/>
      <c r="X5" s="743" t="s">
        <v>210</v>
      </c>
      <c r="Y5" s="744"/>
      <c r="Z5" s="744"/>
      <c r="AA5" s="745"/>
      <c r="AB5" s="720" t="s">
        <v>211</v>
      </c>
      <c r="AC5" s="720"/>
      <c r="AD5" s="720"/>
      <c r="AE5" s="752"/>
    </row>
    <row r="6" spans="1:31" ht="15" customHeight="1" thickBot="1">
      <c r="A6" s="716"/>
      <c r="B6" s="717"/>
      <c r="C6" s="717"/>
      <c r="D6" s="717"/>
      <c r="E6" s="717"/>
      <c r="F6" s="717"/>
      <c r="G6" s="718"/>
      <c r="H6" s="721"/>
      <c r="I6" s="722"/>
      <c r="J6" s="722"/>
      <c r="K6" s="722"/>
      <c r="L6" s="728"/>
      <c r="M6" s="728"/>
      <c r="N6" s="728"/>
      <c r="O6" s="728"/>
      <c r="P6" s="755" t="s">
        <v>208</v>
      </c>
      <c r="Q6" s="756"/>
      <c r="R6" s="756"/>
      <c r="S6" s="757"/>
      <c r="T6" s="755" t="s">
        <v>209</v>
      </c>
      <c r="U6" s="756"/>
      <c r="V6" s="756"/>
      <c r="W6" s="757"/>
      <c r="X6" s="746" t="s">
        <v>170</v>
      </c>
      <c r="Y6" s="747"/>
      <c r="Z6" s="747"/>
      <c r="AA6" s="748"/>
      <c r="AB6" s="722"/>
      <c r="AC6" s="722"/>
      <c r="AD6" s="722"/>
      <c r="AE6" s="753"/>
    </row>
    <row r="7" spans="1:31" ht="15" customHeight="1">
      <c r="A7" s="725" t="s">
        <v>999</v>
      </c>
      <c r="B7" s="726"/>
      <c r="C7" s="726"/>
      <c r="D7" s="726"/>
      <c r="E7" s="726"/>
      <c r="F7" s="726"/>
      <c r="G7" s="727"/>
      <c r="H7" s="731">
        <v>478538</v>
      </c>
      <c r="I7" s="731"/>
      <c r="J7" s="731"/>
      <c r="K7" s="732"/>
      <c r="L7" s="729">
        <f>SUM(P7:W7)</f>
        <v>91819</v>
      </c>
      <c r="M7" s="729"/>
      <c r="N7" s="729"/>
      <c r="O7" s="729"/>
      <c r="P7" s="729">
        <v>49006</v>
      </c>
      <c r="Q7" s="729"/>
      <c r="R7" s="729"/>
      <c r="S7" s="729"/>
      <c r="T7" s="729">
        <v>42813</v>
      </c>
      <c r="U7" s="729"/>
      <c r="V7" s="729"/>
      <c r="W7" s="729"/>
      <c r="X7" s="735">
        <v>331</v>
      </c>
      <c r="Y7" s="736"/>
      <c r="Z7" s="736"/>
      <c r="AA7" s="737"/>
      <c r="AB7" s="692">
        <f>ROUND(L7/H7,4)</f>
        <v>0.1919</v>
      </c>
      <c r="AC7" s="693"/>
      <c r="AD7" s="693"/>
      <c r="AE7" s="694"/>
    </row>
    <row r="8" spans="1:31" ht="15" customHeight="1">
      <c r="A8" s="725"/>
      <c r="B8" s="726"/>
      <c r="C8" s="726"/>
      <c r="D8" s="726"/>
      <c r="E8" s="726"/>
      <c r="F8" s="726"/>
      <c r="G8" s="727"/>
      <c r="H8" s="733"/>
      <c r="I8" s="733"/>
      <c r="J8" s="733"/>
      <c r="K8" s="734"/>
      <c r="L8" s="730" t="s">
        <v>1032</v>
      </c>
      <c r="M8" s="730"/>
      <c r="N8" s="730"/>
      <c r="O8" s="730"/>
      <c r="P8" s="691">
        <f>ROUND(P7/$L$7,4)</f>
        <v>0.5337</v>
      </c>
      <c r="Q8" s="691"/>
      <c r="R8" s="691"/>
      <c r="S8" s="691"/>
      <c r="T8" s="691">
        <f>1-P8</f>
        <v>0.46630000000000005</v>
      </c>
      <c r="U8" s="691"/>
      <c r="V8" s="691"/>
      <c r="W8" s="691"/>
      <c r="X8" s="704"/>
      <c r="Y8" s="705"/>
      <c r="Z8" s="705"/>
      <c r="AA8" s="706"/>
      <c r="AB8" s="695"/>
      <c r="AC8" s="696"/>
      <c r="AD8" s="696"/>
      <c r="AE8" s="697"/>
    </row>
    <row r="9" spans="1:31" ht="15" customHeight="1">
      <c r="A9" s="725" t="s">
        <v>879</v>
      </c>
      <c r="B9" s="726"/>
      <c r="C9" s="726"/>
      <c r="D9" s="726"/>
      <c r="E9" s="726"/>
      <c r="F9" s="726"/>
      <c r="G9" s="727"/>
      <c r="H9" s="731">
        <v>479014</v>
      </c>
      <c r="I9" s="731"/>
      <c r="J9" s="731"/>
      <c r="K9" s="732"/>
      <c r="L9" s="690">
        <f>SUM(P9:W9)</f>
        <v>94822</v>
      </c>
      <c r="M9" s="690"/>
      <c r="N9" s="690"/>
      <c r="O9" s="690"/>
      <c r="P9" s="690">
        <v>50235</v>
      </c>
      <c r="Q9" s="690"/>
      <c r="R9" s="690"/>
      <c r="S9" s="690"/>
      <c r="T9" s="690">
        <v>44587</v>
      </c>
      <c r="U9" s="690"/>
      <c r="V9" s="690"/>
      <c r="W9" s="690"/>
      <c r="X9" s="701">
        <v>351</v>
      </c>
      <c r="Y9" s="702"/>
      <c r="Z9" s="702"/>
      <c r="AA9" s="703"/>
      <c r="AB9" s="698">
        <f>ROUND(L9/H9,4)</f>
        <v>0.198</v>
      </c>
      <c r="AC9" s="699"/>
      <c r="AD9" s="699"/>
      <c r="AE9" s="700"/>
    </row>
    <row r="10" spans="1:31" ht="15" customHeight="1">
      <c r="A10" s="725"/>
      <c r="B10" s="726"/>
      <c r="C10" s="726"/>
      <c r="D10" s="726"/>
      <c r="E10" s="726"/>
      <c r="F10" s="726"/>
      <c r="G10" s="727"/>
      <c r="H10" s="733"/>
      <c r="I10" s="733"/>
      <c r="J10" s="733"/>
      <c r="K10" s="734"/>
      <c r="L10" s="730" t="s">
        <v>1032</v>
      </c>
      <c r="M10" s="730"/>
      <c r="N10" s="730"/>
      <c r="O10" s="730"/>
      <c r="P10" s="691">
        <f>ROUND(P9/$L$9,4)</f>
        <v>0.5298</v>
      </c>
      <c r="Q10" s="691"/>
      <c r="R10" s="691"/>
      <c r="S10" s="691"/>
      <c r="T10" s="691">
        <f>1-P10</f>
        <v>0.47019999999999995</v>
      </c>
      <c r="U10" s="691"/>
      <c r="V10" s="691"/>
      <c r="W10" s="691"/>
      <c r="X10" s="704"/>
      <c r="Y10" s="705"/>
      <c r="Z10" s="705"/>
      <c r="AA10" s="706"/>
      <c r="AB10" s="695"/>
      <c r="AC10" s="696"/>
      <c r="AD10" s="696"/>
      <c r="AE10" s="697"/>
    </row>
    <row r="11" spans="1:31" ht="15" customHeight="1">
      <c r="A11" s="758" t="s">
        <v>698</v>
      </c>
      <c r="B11" s="759"/>
      <c r="C11" s="759"/>
      <c r="D11" s="759"/>
      <c r="E11" s="759"/>
      <c r="F11" s="759"/>
      <c r="G11" s="760"/>
      <c r="H11" s="761">
        <f>H9-H7</f>
        <v>476</v>
      </c>
      <c r="I11" s="690"/>
      <c r="J11" s="690"/>
      <c r="K11" s="690"/>
      <c r="L11" s="690">
        <f>L9-L7</f>
        <v>3003</v>
      </c>
      <c r="M11" s="690"/>
      <c r="N11" s="690"/>
      <c r="O11" s="690"/>
      <c r="P11" s="690">
        <f>P9-P7</f>
        <v>1229</v>
      </c>
      <c r="Q11" s="690"/>
      <c r="R11" s="690"/>
      <c r="S11" s="690"/>
      <c r="T11" s="690">
        <f>T9-T7</f>
        <v>1774</v>
      </c>
      <c r="U11" s="690"/>
      <c r="V11" s="690"/>
      <c r="W11" s="690"/>
      <c r="X11" s="690">
        <f>X9-X7</f>
        <v>20</v>
      </c>
      <c r="Y11" s="690"/>
      <c r="Z11" s="690"/>
      <c r="AA11" s="690"/>
      <c r="AB11" s="738">
        <f>AB9-AB7</f>
        <v>0.006100000000000022</v>
      </c>
      <c r="AC11" s="739"/>
      <c r="AD11" s="739"/>
      <c r="AE11" s="740"/>
    </row>
    <row r="12" spans="1:31" ht="15" customHeight="1" thickBot="1">
      <c r="A12" s="716" t="s">
        <v>228</v>
      </c>
      <c r="B12" s="717"/>
      <c r="C12" s="717"/>
      <c r="D12" s="717"/>
      <c r="E12" s="717"/>
      <c r="F12" s="717"/>
      <c r="G12" s="718"/>
      <c r="H12" s="762">
        <f>ROUND(H9/H7,4)-1</f>
        <v>0.0009999999999998899</v>
      </c>
      <c r="I12" s="754"/>
      <c r="J12" s="754"/>
      <c r="K12" s="754"/>
      <c r="L12" s="754">
        <f>ROUND(L9/L7,4)-1</f>
        <v>0.03269999999999995</v>
      </c>
      <c r="M12" s="754"/>
      <c r="N12" s="754"/>
      <c r="O12" s="754"/>
      <c r="P12" s="754">
        <f>ROUND(P9/P7,4)-1</f>
        <v>0.0250999999999999</v>
      </c>
      <c r="Q12" s="754"/>
      <c r="R12" s="754"/>
      <c r="S12" s="754"/>
      <c r="T12" s="754">
        <f>ROUND(T9/T7,4)-1</f>
        <v>0.0414000000000001</v>
      </c>
      <c r="U12" s="754"/>
      <c r="V12" s="754"/>
      <c r="W12" s="754"/>
      <c r="X12" s="749">
        <f>ROUND(X9/X7,4)-1</f>
        <v>0.06040000000000001</v>
      </c>
      <c r="Y12" s="750"/>
      <c r="Z12" s="750"/>
      <c r="AA12" s="751"/>
      <c r="AB12" s="741" t="s">
        <v>1529</v>
      </c>
      <c r="AC12" s="741"/>
      <c r="AD12" s="741"/>
      <c r="AE12" s="742"/>
    </row>
    <row r="14" ht="15" customHeight="1">
      <c r="A14" s="11" t="s">
        <v>880</v>
      </c>
    </row>
    <row r="15" spans="34:37" ht="15" customHeight="1" thickBot="1">
      <c r="AH15" s="662" t="s">
        <v>1033</v>
      </c>
      <c r="AI15" s="662"/>
      <c r="AJ15" s="662"/>
      <c r="AK15" s="662"/>
    </row>
    <row r="16" spans="1:37" ht="15" customHeight="1" thickBot="1">
      <c r="A16" s="663"/>
      <c r="B16" s="664"/>
      <c r="C16" s="664"/>
      <c r="D16" s="664"/>
      <c r="E16" s="664"/>
      <c r="F16" s="664"/>
      <c r="G16" s="665"/>
      <c r="H16" s="669" t="s">
        <v>1031</v>
      </c>
      <c r="I16" s="667"/>
      <c r="J16" s="667"/>
      <c r="K16" s="667" t="s">
        <v>1049</v>
      </c>
      <c r="L16" s="667"/>
      <c r="M16" s="670"/>
      <c r="N16" s="669" t="s">
        <v>1050</v>
      </c>
      <c r="O16" s="667"/>
      <c r="P16" s="670"/>
      <c r="Q16" s="667" t="s">
        <v>1037</v>
      </c>
      <c r="R16" s="667"/>
      <c r="S16" s="667"/>
      <c r="T16" s="667" t="s">
        <v>1038</v>
      </c>
      <c r="U16" s="667"/>
      <c r="V16" s="667"/>
      <c r="W16" s="667" t="s">
        <v>1039</v>
      </c>
      <c r="X16" s="667"/>
      <c r="Y16" s="667"/>
      <c r="Z16" s="667" t="s">
        <v>1040</v>
      </c>
      <c r="AA16" s="667"/>
      <c r="AB16" s="667"/>
      <c r="AC16" s="667" t="s">
        <v>1041</v>
      </c>
      <c r="AD16" s="667"/>
      <c r="AE16" s="670"/>
      <c r="AF16" s="669" t="s">
        <v>1050</v>
      </c>
      <c r="AG16" s="667"/>
      <c r="AH16" s="670"/>
      <c r="AI16" s="666" t="s">
        <v>1029</v>
      </c>
      <c r="AJ16" s="667"/>
      <c r="AK16" s="670"/>
    </row>
    <row r="17" spans="1:37" ht="15" customHeight="1">
      <c r="A17" s="674" t="s">
        <v>207</v>
      </c>
      <c r="B17" s="675"/>
      <c r="C17" s="675"/>
      <c r="D17" s="675"/>
      <c r="E17" s="675"/>
      <c r="F17" s="675"/>
      <c r="G17" s="676"/>
      <c r="H17" s="659">
        <f>SUM(H18:J19)</f>
        <v>3219</v>
      </c>
      <c r="I17" s="657"/>
      <c r="J17" s="657"/>
      <c r="K17" s="657">
        <f>SUM(K18:M19)</f>
        <v>2033</v>
      </c>
      <c r="L17" s="657"/>
      <c r="M17" s="660"/>
      <c r="N17" s="659">
        <f>SUM(N18:P19)</f>
        <v>5252</v>
      </c>
      <c r="O17" s="657"/>
      <c r="P17" s="660"/>
      <c r="Q17" s="657">
        <f>SUM(Q18:S19)</f>
        <v>2715</v>
      </c>
      <c r="R17" s="657"/>
      <c r="S17" s="657"/>
      <c r="T17" s="657">
        <f>SUM(T18:V19)</f>
        <v>2175</v>
      </c>
      <c r="U17" s="657"/>
      <c r="V17" s="657"/>
      <c r="W17" s="657">
        <f>SUM(W18:Y19)</f>
        <v>1983</v>
      </c>
      <c r="X17" s="657"/>
      <c r="Y17" s="657"/>
      <c r="Z17" s="657">
        <f>SUM(Z18:AB19)</f>
        <v>1416</v>
      </c>
      <c r="AA17" s="657"/>
      <c r="AB17" s="657"/>
      <c r="AC17" s="657">
        <f>SUM(AC18:AE19)</f>
        <v>1619</v>
      </c>
      <c r="AD17" s="657"/>
      <c r="AE17" s="660"/>
      <c r="AF17" s="659">
        <f>SUM(AF18:AH19)</f>
        <v>9908</v>
      </c>
      <c r="AG17" s="657"/>
      <c r="AH17" s="660"/>
      <c r="AI17" s="661">
        <f>SUM(AI18:AK19)</f>
        <v>15160</v>
      </c>
      <c r="AJ17" s="657"/>
      <c r="AK17" s="660"/>
    </row>
    <row r="18" spans="1:37" ht="15" customHeight="1">
      <c r="A18" s="677" t="s">
        <v>251</v>
      </c>
      <c r="B18" s="678"/>
      <c r="C18" s="678"/>
      <c r="D18" s="678"/>
      <c r="E18" s="678"/>
      <c r="F18" s="678"/>
      <c r="G18" s="679"/>
      <c r="H18" s="644">
        <v>466</v>
      </c>
      <c r="I18" s="642"/>
      <c r="J18" s="642"/>
      <c r="K18" s="642">
        <v>304</v>
      </c>
      <c r="L18" s="642"/>
      <c r="M18" s="645"/>
      <c r="N18" s="644">
        <f>SUM(H18:M18)</f>
        <v>770</v>
      </c>
      <c r="O18" s="642"/>
      <c r="P18" s="645"/>
      <c r="Q18" s="642">
        <v>362</v>
      </c>
      <c r="R18" s="642"/>
      <c r="S18" s="642"/>
      <c r="T18" s="642">
        <v>274</v>
      </c>
      <c r="U18" s="642"/>
      <c r="V18" s="642"/>
      <c r="W18" s="642">
        <v>241</v>
      </c>
      <c r="X18" s="642"/>
      <c r="Y18" s="642"/>
      <c r="Z18" s="642">
        <v>136</v>
      </c>
      <c r="AA18" s="642"/>
      <c r="AB18" s="642"/>
      <c r="AC18" s="642">
        <v>197</v>
      </c>
      <c r="AD18" s="642"/>
      <c r="AE18" s="645"/>
      <c r="AF18" s="644">
        <f>SUM(Q18:AE18)</f>
        <v>1210</v>
      </c>
      <c r="AG18" s="642"/>
      <c r="AH18" s="645"/>
      <c r="AI18" s="647">
        <f>SUM(N18,AF18)</f>
        <v>1980</v>
      </c>
      <c r="AJ18" s="642"/>
      <c r="AK18" s="645"/>
    </row>
    <row r="19" spans="1:37" ht="15" customHeight="1">
      <c r="A19" s="677" t="s">
        <v>252</v>
      </c>
      <c r="B19" s="678"/>
      <c r="C19" s="678"/>
      <c r="D19" s="678"/>
      <c r="E19" s="678"/>
      <c r="F19" s="678"/>
      <c r="G19" s="679"/>
      <c r="H19" s="644">
        <v>2753</v>
      </c>
      <c r="I19" s="642"/>
      <c r="J19" s="642"/>
      <c r="K19" s="642">
        <v>1729</v>
      </c>
      <c r="L19" s="642"/>
      <c r="M19" s="645"/>
      <c r="N19" s="644">
        <f>SUM(H19:M19)</f>
        <v>4482</v>
      </c>
      <c r="O19" s="642"/>
      <c r="P19" s="645"/>
      <c r="Q19" s="642">
        <v>2353</v>
      </c>
      <c r="R19" s="642"/>
      <c r="S19" s="642"/>
      <c r="T19" s="642">
        <v>1901</v>
      </c>
      <c r="U19" s="642"/>
      <c r="V19" s="642"/>
      <c r="W19" s="642">
        <v>1742</v>
      </c>
      <c r="X19" s="642"/>
      <c r="Y19" s="642"/>
      <c r="Z19" s="642">
        <v>1280</v>
      </c>
      <c r="AA19" s="642"/>
      <c r="AB19" s="642"/>
      <c r="AC19" s="642">
        <v>1422</v>
      </c>
      <c r="AD19" s="642"/>
      <c r="AE19" s="645"/>
      <c r="AF19" s="644">
        <f>SUM(Q19:AE19)</f>
        <v>8698</v>
      </c>
      <c r="AG19" s="642"/>
      <c r="AH19" s="645"/>
      <c r="AI19" s="647">
        <f>SUM(N19,AF19)</f>
        <v>13180</v>
      </c>
      <c r="AJ19" s="642"/>
      <c r="AK19" s="645"/>
    </row>
    <row r="20" spans="1:37" ht="15" customHeight="1" thickBot="1">
      <c r="A20" s="671" t="s">
        <v>1034</v>
      </c>
      <c r="B20" s="672"/>
      <c r="C20" s="672"/>
      <c r="D20" s="672"/>
      <c r="E20" s="672"/>
      <c r="F20" s="672"/>
      <c r="G20" s="673"/>
      <c r="H20" s="654">
        <v>70</v>
      </c>
      <c r="I20" s="652"/>
      <c r="J20" s="652"/>
      <c r="K20" s="652">
        <v>77</v>
      </c>
      <c r="L20" s="652"/>
      <c r="M20" s="655"/>
      <c r="N20" s="654">
        <f>SUM(H20:M20)</f>
        <v>147</v>
      </c>
      <c r="O20" s="652"/>
      <c r="P20" s="655"/>
      <c r="Q20" s="652">
        <v>88</v>
      </c>
      <c r="R20" s="652"/>
      <c r="S20" s="652"/>
      <c r="T20" s="652">
        <v>61</v>
      </c>
      <c r="U20" s="652"/>
      <c r="V20" s="652"/>
      <c r="W20" s="652">
        <v>52</v>
      </c>
      <c r="X20" s="652"/>
      <c r="Y20" s="652"/>
      <c r="Z20" s="652">
        <v>51</v>
      </c>
      <c r="AA20" s="652"/>
      <c r="AB20" s="652"/>
      <c r="AC20" s="652">
        <v>69</v>
      </c>
      <c r="AD20" s="652"/>
      <c r="AE20" s="655"/>
      <c r="AF20" s="654">
        <f>SUM(Q20:AE20)</f>
        <v>321</v>
      </c>
      <c r="AG20" s="652"/>
      <c r="AH20" s="655"/>
      <c r="AI20" s="656">
        <f>SUM(N20,AF20)</f>
        <v>468</v>
      </c>
      <c r="AJ20" s="652"/>
      <c r="AK20" s="655"/>
    </row>
    <row r="21" spans="1:37" ht="15" customHeight="1" thickBot="1">
      <c r="A21" s="663" t="s">
        <v>1053</v>
      </c>
      <c r="B21" s="664"/>
      <c r="C21" s="664"/>
      <c r="D21" s="664"/>
      <c r="E21" s="664"/>
      <c r="F21" s="664"/>
      <c r="G21" s="665"/>
      <c r="H21" s="588">
        <f>SUM(H17,H20)</f>
        <v>3289</v>
      </c>
      <c r="I21" s="591"/>
      <c r="J21" s="591"/>
      <c r="K21" s="591">
        <f>SUM(K17,K20)</f>
        <v>2110</v>
      </c>
      <c r="L21" s="591"/>
      <c r="M21" s="587"/>
      <c r="N21" s="588">
        <f>SUM(N17,N20)</f>
        <v>5399</v>
      </c>
      <c r="O21" s="591"/>
      <c r="P21" s="587"/>
      <c r="Q21" s="591">
        <f>SUM(Q17,Q20)</f>
        <v>2803</v>
      </c>
      <c r="R21" s="591"/>
      <c r="S21" s="591"/>
      <c r="T21" s="591">
        <f>SUM(T17,T20)</f>
        <v>2236</v>
      </c>
      <c r="U21" s="591"/>
      <c r="V21" s="591"/>
      <c r="W21" s="591">
        <f>SUM(W17,W20)</f>
        <v>2035</v>
      </c>
      <c r="X21" s="591"/>
      <c r="Y21" s="591"/>
      <c r="Z21" s="591">
        <f>SUM(Z17,Z20)</f>
        <v>1467</v>
      </c>
      <c r="AA21" s="591"/>
      <c r="AB21" s="591"/>
      <c r="AC21" s="591">
        <f>SUM(AC17,AC20)</f>
        <v>1688</v>
      </c>
      <c r="AD21" s="591"/>
      <c r="AE21" s="587"/>
      <c r="AF21" s="588">
        <f>SUM(AF17,AF20)</f>
        <v>10229</v>
      </c>
      <c r="AG21" s="591"/>
      <c r="AH21" s="587"/>
      <c r="AI21" s="585">
        <f>SUM(AI17,AI20)</f>
        <v>15628</v>
      </c>
      <c r="AJ21" s="591"/>
      <c r="AK21" s="587"/>
    </row>
    <row r="23" ht="15" customHeight="1">
      <c r="A23" s="11" t="s">
        <v>881</v>
      </c>
    </row>
    <row r="25" spans="1:2" ht="15" customHeight="1">
      <c r="A25" s="11" t="s">
        <v>1052</v>
      </c>
      <c r="B25" s="11" t="s">
        <v>1042</v>
      </c>
    </row>
    <row r="26" spans="34:37" ht="15" customHeight="1" thickBot="1">
      <c r="AH26" s="662" t="s">
        <v>1033</v>
      </c>
      <c r="AI26" s="662"/>
      <c r="AJ26" s="662"/>
      <c r="AK26" s="662"/>
    </row>
    <row r="27" spans="1:37" ht="15" customHeight="1" thickBot="1">
      <c r="A27" s="663"/>
      <c r="B27" s="664"/>
      <c r="C27" s="664"/>
      <c r="D27" s="664"/>
      <c r="E27" s="664"/>
      <c r="F27" s="664"/>
      <c r="G27" s="665"/>
      <c r="H27" s="666" t="s">
        <v>1031</v>
      </c>
      <c r="I27" s="667"/>
      <c r="J27" s="667"/>
      <c r="K27" s="667" t="s">
        <v>1049</v>
      </c>
      <c r="L27" s="667"/>
      <c r="M27" s="668"/>
      <c r="N27" s="669" t="s">
        <v>1050</v>
      </c>
      <c r="O27" s="667"/>
      <c r="P27" s="670"/>
      <c r="Q27" s="667" t="s">
        <v>1037</v>
      </c>
      <c r="R27" s="667"/>
      <c r="S27" s="667"/>
      <c r="T27" s="667" t="s">
        <v>1038</v>
      </c>
      <c r="U27" s="667"/>
      <c r="V27" s="667"/>
      <c r="W27" s="667" t="s">
        <v>1039</v>
      </c>
      <c r="X27" s="667"/>
      <c r="Y27" s="667"/>
      <c r="Z27" s="667" t="s">
        <v>1040</v>
      </c>
      <c r="AA27" s="667"/>
      <c r="AB27" s="667"/>
      <c r="AC27" s="667" t="s">
        <v>1041</v>
      </c>
      <c r="AD27" s="667"/>
      <c r="AE27" s="668"/>
      <c r="AF27" s="669" t="s">
        <v>1050</v>
      </c>
      <c r="AG27" s="667"/>
      <c r="AH27" s="670"/>
      <c r="AI27" s="666" t="s">
        <v>1029</v>
      </c>
      <c r="AJ27" s="667"/>
      <c r="AK27" s="670"/>
    </row>
    <row r="28" spans="1:37" ht="15" customHeight="1">
      <c r="A28" s="674" t="s">
        <v>207</v>
      </c>
      <c r="B28" s="675"/>
      <c r="C28" s="675"/>
      <c r="D28" s="675"/>
      <c r="E28" s="675"/>
      <c r="F28" s="675"/>
      <c r="G28" s="676"/>
      <c r="H28" s="661">
        <v>2225</v>
      </c>
      <c r="I28" s="657"/>
      <c r="J28" s="657"/>
      <c r="K28" s="657">
        <v>1585</v>
      </c>
      <c r="L28" s="657"/>
      <c r="M28" s="658"/>
      <c r="N28" s="659">
        <f>SUM(H28:M28)</f>
        <v>3810</v>
      </c>
      <c r="O28" s="657"/>
      <c r="P28" s="660"/>
      <c r="Q28" s="657">
        <v>2046</v>
      </c>
      <c r="R28" s="657"/>
      <c r="S28" s="657"/>
      <c r="T28" s="657">
        <v>1536</v>
      </c>
      <c r="U28" s="657"/>
      <c r="V28" s="657"/>
      <c r="W28" s="657">
        <v>1140</v>
      </c>
      <c r="X28" s="657"/>
      <c r="Y28" s="657"/>
      <c r="Z28" s="657">
        <v>669</v>
      </c>
      <c r="AA28" s="657"/>
      <c r="AB28" s="657"/>
      <c r="AC28" s="657">
        <v>643</v>
      </c>
      <c r="AD28" s="657"/>
      <c r="AE28" s="658"/>
      <c r="AF28" s="659">
        <f>SUM(Q28:AE28)</f>
        <v>6034</v>
      </c>
      <c r="AG28" s="657"/>
      <c r="AH28" s="660"/>
      <c r="AI28" s="661">
        <f>SUM(N28,AF28)</f>
        <v>9844</v>
      </c>
      <c r="AJ28" s="657"/>
      <c r="AK28" s="660"/>
    </row>
    <row r="29" spans="1:37" ht="15" customHeight="1" thickBot="1">
      <c r="A29" s="671" t="s">
        <v>1034</v>
      </c>
      <c r="B29" s="672"/>
      <c r="C29" s="672"/>
      <c r="D29" s="672"/>
      <c r="E29" s="672"/>
      <c r="F29" s="672"/>
      <c r="G29" s="673"/>
      <c r="H29" s="656">
        <v>48</v>
      </c>
      <c r="I29" s="652"/>
      <c r="J29" s="652"/>
      <c r="K29" s="652">
        <v>56</v>
      </c>
      <c r="L29" s="652"/>
      <c r="M29" s="653"/>
      <c r="N29" s="654">
        <f>SUM(H29:M29)</f>
        <v>104</v>
      </c>
      <c r="O29" s="652"/>
      <c r="P29" s="655"/>
      <c r="Q29" s="652">
        <v>74</v>
      </c>
      <c r="R29" s="652"/>
      <c r="S29" s="652"/>
      <c r="T29" s="652">
        <v>40</v>
      </c>
      <c r="U29" s="652"/>
      <c r="V29" s="652"/>
      <c r="W29" s="652">
        <v>44</v>
      </c>
      <c r="X29" s="652"/>
      <c r="Y29" s="652"/>
      <c r="Z29" s="652">
        <v>32</v>
      </c>
      <c r="AA29" s="652"/>
      <c r="AB29" s="652"/>
      <c r="AC29" s="652">
        <v>30</v>
      </c>
      <c r="AD29" s="652"/>
      <c r="AE29" s="653"/>
      <c r="AF29" s="654">
        <f>SUM(Q29:AE29)</f>
        <v>220</v>
      </c>
      <c r="AG29" s="652"/>
      <c r="AH29" s="655"/>
      <c r="AI29" s="656">
        <f>SUM(N29,AF29)</f>
        <v>324</v>
      </c>
      <c r="AJ29" s="652"/>
      <c r="AK29" s="655"/>
    </row>
    <row r="30" spans="1:37" ht="15" customHeight="1" thickBot="1">
      <c r="A30" s="663" t="s">
        <v>1053</v>
      </c>
      <c r="B30" s="664"/>
      <c r="C30" s="664"/>
      <c r="D30" s="664"/>
      <c r="E30" s="664"/>
      <c r="F30" s="664"/>
      <c r="G30" s="665"/>
      <c r="H30" s="585">
        <f>SUM(H28:J29)</f>
        <v>2273</v>
      </c>
      <c r="I30" s="591"/>
      <c r="J30" s="591"/>
      <c r="K30" s="591">
        <f>SUM(K28:M29)</f>
        <v>1641</v>
      </c>
      <c r="L30" s="591"/>
      <c r="M30" s="589"/>
      <c r="N30" s="588">
        <f>SUM(N28:P29)</f>
        <v>3914</v>
      </c>
      <c r="O30" s="591"/>
      <c r="P30" s="587"/>
      <c r="Q30" s="591">
        <f>SUM(Q28:S29)</f>
        <v>2120</v>
      </c>
      <c r="R30" s="591"/>
      <c r="S30" s="591"/>
      <c r="T30" s="591">
        <f>SUM(T28:V29)</f>
        <v>1576</v>
      </c>
      <c r="U30" s="591"/>
      <c r="V30" s="591"/>
      <c r="W30" s="591">
        <f>SUM(W28:Y29)</f>
        <v>1184</v>
      </c>
      <c r="X30" s="591"/>
      <c r="Y30" s="591"/>
      <c r="Z30" s="591">
        <f>SUM(Z28:AB29)</f>
        <v>701</v>
      </c>
      <c r="AA30" s="591"/>
      <c r="AB30" s="591"/>
      <c r="AC30" s="591">
        <f>SUM(AC28:AE29)</f>
        <v>673</v>
      </c>
      <c r="AD30" s="591"/>
      <c r="AE30" s="589"/>
      <c r="AF30" s="588">
        <f>SUM(AF28:AH29)</f>
        <v>6254</v>
      </c>
      <c r="AG30" s="591"/>
      <c r="AH30" s="587"/>
      <c r="AI30" s="585">
        <f>SUM(AI28:AK29)</f>
        <v>10168</v>
      </c>
      <c r="AJ30" s="591"/>
      <c r="AK30" s="587"/>
    </row>
    <row r="31" spans="28:31" ht="15" customHeight="1">
      <c r="AB31" s="29"/>
      <c r="AC31" s="29"/>
      <c r="AD31" s="29"/>
      <c r="AE31" s="29"/>
    </row>
    <row r="32" spans="1:2" ht="15" customHeight="1">
      <c r="A32" s="11" t="s">
        <v>971</v>
      </c>
      <c r="B32" s="11" t="s">
        <v>1054</v>
      </c>
    </row>
    <row r="33" spans="34:37" ht="15" customHeight="1" thickBot="1">
      <c r="AH33" s="662" t="s">
        <v>1033</v>
      </c>
      <c r="AI33" s="662"/>
      <c r="AJ33" s="662"/>
      <c r="AK33" s="662"/>
    </row>
    <row r="34" spans="1:37" ht="15" customHeight="1" thickBot="1">
      <c r="A34" s="663"/>
      <c r="B34" s="664"/>
      <c r="C34" s="664"/>
      <c r="D34" s="664"/>
      <c r="E34" s="664"/>
      <c r="F34" s="664"/>
      <c r="G34" s="665"/>
      <c r="H34" s="666" t="s">
        <v>1031</v>
      </c>
      <c r="I34" s="667"/>
      <c r="J34" s="667"/>
      <c r="K34" s="667" t="s">
        <v>1049</v>
      </c>
      <c r="L34" s="667"/>
      <c r="M34" s="668"/>
      <c r="N34" s="669" t="s">
        <v>1050</v>
      </c>
      <c r="O34" s="667"/>
      <c r="P34" s="670"/>
      <c r="Q34" s="667" t="s">
        <v>1037</v>
      </c>
      <c r="R34" s="667"/>
      <c r="S34" s="667"/>
      <c r="T34" s="667" t="s">
        <v>1038</v>
      </c>
      <c r="U34" s="667"/>
      <c r="V34" s="667"/>
      <c r="W34" s="667" t="s">
        <v>1039</v>
      </c>
      <c r="X34" s="667"/>
      <c r="Y34" s="667"/>
      <c r="Z34" s="667" t="s">
        <v>1040</v>
      </c>
      <c r="AA34" s="667"/>
      <c r="AB34" s="667"/>
      <c r="AC34" s="667" t="s">
        <v>1041</v>
      </c>
      <c r="AD34" s="667"/>
      <c r="AE34" s="668"/>
      <c r="AF34" s="669" t="s">
        <v>1050</v>
      </c>
      <c r="AG34" s="667"/>
      <c r="AH34" s="670"/>
      <c r="AI34" s="666" t="s">
        <v>1029</v>
      </c>
      <c r="AJ34" s="667"/>
      <c r="AK34" s="670"/>
    </row>
    <row r="35" spans="1:37" ht="15" customHeight="1">
      <c r="A35" s="674" t="s">
        <v>207</v>
      </c>
      <c r="B35" s="675"/>
      <c r="C35" s="675"/>
      <c r="D35" s="675"/>
      <c r="E35" s="675"/>
      <c r="F35" s="675"/>
      <c r="G35" s="676"/>
      <c r="H35" s="661">
        <v>5</v>
      </c>
      <c r="I35" s="657"/>
      <c r="J35" s="657"/>
      <c r="K35" s="657">
        <v>12</v>
      </c>
      <c r="L35" s="657"/>
      <c r="M35" s="658"/>
      <c r="N35" s="659">
        <f>SUM(H35:M35)</f>
        <v>17</v>
      </c>
      <c r="O35" s="657"/>
      <c r="P35" s="660"/>
      <c r="Q35" s="657">
        <v>118</v>
      </c>
      <c r="R35" s="657"/>
      <c r="S35" s="657"/>
      <c r="T35" s="657">
        <v>132</v>
      </c>
      <c r="U35" s="657"/>
      <c r="V35" s="657"/>
      <c r="W35" s="657">
        <v>149</v>
      </c>
      <c r="X35" s="657"/>
      <c r="Y35" s="657"/>
      <c r="Z35" s="657">
        <v>91</v>
      </c>
      <c r="AA35" s="657"/>
      <c r="AB35" s="657"/>
      <c r="AC35" s="657">
        <v>67</v>
      </c>
      <c r="AD35" s="657"/>
      <c r="AE35" s="658"/>
      <c r="AF35" s="659">
        <f>SUM(Q35:AE35)</f>
        <v>557</v>
      </c>
      <c r="AG35" s="657"/>
      <c r="AH35" s="660"/>
      <c r="AI35" s="661">
        <f>SUM(N35,AF35)</f>
        <v>574</v>
      </c>
      <c r="AJ35" s="657"/>
      <c r="AK35" s="660"/>
    </row>
    <row r="36" spans="1:37" ht="15" customHeight="1" thickBot="1">
      <c r="A36" s="671" t="s">
        <v>1034</v>
      </c>
      <c r="B36" s="672"/>
      <c r="C36" s="672"/>
      <c r="D36" s="672"/>
      <c r="E36" s="672"/>
      <c r="F36" s="672"/>
      <c r="G36" s="673"/>
      <c r="H36" s="656">
        <v>0</v>
      </c>
      <c r="I36" s="652"/>
      <c r="J36" s="652"/>
      <c r="K36" s="652">
        <v>0</v>
      </c>
      <c r="L36" s="652"/>
      <c r="M36" s="653"/>
      <c r="N36" s="654">
        <f>SUM(H36:M36)</f>
        <v>0</v>
      </c>
      <c r="O36" s="652"/>
      <c r="P36" s="655"/>
      <c r="Q36" s="652">
        <v>0</v>
      </c>
      <c r="R36" s="652"/>
      <c r="S36" s="652"/>
      <c r="T36" s="652">
        <v>2</v>
      </c>
      <c r="U36" s="652"/>
      <c r="V36" s="652"/>
      <c r="W36" s="652">
        <v>2</v>
      </c>
      <c r="X36" s="652"/>
      <c r="Y36" s="652"/>
      <c r="Z36" s="652">
        <v>3</v>
      </c>
      <c r="AA36" s="652"/>
      <c r="AB36" s="652"/>
      <c r="AC36" s="652">
        <v>1</v>
      </c>
      <c r="AD36" s="652"/>
      <c r="AE36" s="653"/>
      <c r="AF36" s="654">
        <f>SUM(Q36:AE36)</f>
        <v>8</v>
      </c>
      <c r="AG36" s="652"/>
      <c r="AH36" s="655"/>
      <c r="AI36" s="656">
        <f>SUM(N36,AF36)</f>
        <v>8</v>
      </c>
      <c r="AJ36" s="652"/>
      <c r="AK36" s="655"/>
    </row>
    <row r="37" spans="1:37" ht="15" customHeight="1" thickBot="1">
      <c r="A37" s="663" t="s">
        <v>1053</v>
      </c>
      <c r="B37" s="664"/>
      <c r="C37" s="664"/>
      <c r="D37" s="664"/>
      <c r="E37" s="664"/>
      <c r="F37" s="664"/>
      <c r="G37" s="665"/>
      <c r="H37" s="585">
        <f>SUM(H35:J36)</f>
        <v>5</v>
      </c>
      <c r="I37" s="591"/>
      <c r="J37" s="591"/>
      <c r="K37" s="591">
        <f>SUM(K35:M36)</f>
        <v>12</v>
      </c>
      <c r="L37" s="591"/>
      <c r="M37" s="589"/>
      <c r="N37" s="588">
        <f>SUM(N35:P36)</f>
        <v>17</v>
      </c>
      <c r="O37" s="591"/>
      <c r="P37" s="587"/>
      <c r="Q37" s="591">
        <f>SUM(Q35:S36)</f>
        <v>118</v>
      </c>
      <c r="R37" s="591"/>
      <c r="S37" s="591"/>
      <c r="T37" s="591">
        <f>SUM(T35:V36)</f>
        <v>134</v>
      </c>
      <c r="U37" s="591"/>
      <c r="V37" s="591"/>
      <c r="W37" s="591">
        <f>SUM(W35:Y36)</f>
        <v>151</v>
      </c>
      <c r="X37" s="591"/>
      <c r="Y37" s="591"/>
      <c r="Z37" s="591">
        <f>SUM(Z35:AB36)</f>
        <v>94</v>
      </c>
      <c r="AA37" s="591"/>
      <c r="AB37" s="591"/>
      <c r="AC37" s="591">
        <f>SUM(AC35:AE36)</f>
        <v>68</v>
      </c>
      <c r="AD37" s="591"/>
      <c r="AE37" s="589"/>
      <c r="AF37" s="588">
        <f>SUM(AF35:AH36)</f>
        <v>565</v>
      </c>
      <c r="AG37" s="591"/>
      <c r="AH37" s="587"/>
      <c r="AI37" s="585">
        <f>SUM(AI35:AK36)</f>
        <v>582</v>
      </c>
      <c r="AJ37" s="591"/>
      <c r="AK37" s="587"/>
    </row>
    <row r="38" spans="28:31" ht="15" customHeight="1">
      <c r="AB38" s="29"/>
      <c r="AC38" s="29"/>
      <c r="AD38" s="29"/>
      <c r="AE38" s="29"/>
    </row>
    <row r="39" spans="1:2" ht="15" customHeight="1">
      <c r="A39" s="11" t="s">
        <v>1055</v>
      </c>
      <c r="B39" s="11" t="s">
        <v>1046</v>
      </c>
    </row>
    <row r="40" spans="34:37" ht="15" customHeight="1" thickBot="1">
      <c r="AH40" s="662" t="s">
        <v>1033</v>
      </c>
      <c r="AI40" s="662"/>
      <c r="AJ40" s="662"/>
      <c r="AK40" s="662"/>
    </row>
    <row r="41" spans="1:37" ht="15" customHeight="1" thickBot="1">
      <c r="A41" s="663"/>
      <c r="B41" s="664"/>
      <c r="C41" s="664"/>
      <c r="D41" s="664"/>
      <c r="E41" s="664"/>
      <c r="F41" s="664"/>
      <c r="G41" s="665"/>
      <c r="H41" s="666" t="s">
        <v>1031</v>
      </c>
      <c r="I41" s="667"/>
      <c r="J41" s="667"/>
      <c r="K41" s="667" t="s">
        <v>1049</v>
      </c>
      <c r="L41" s="667"/>
      <c r="M41" s="668"/>
      <c r="N41" s="669" t="s">
        <v>1050</v>
      </c>
      <c r="O41" s="667"/>
      <c r="P41" s="670"/>
      <c r="Q41" s="666" t="s">
        <v>1037</v>
      </c>
      <c r="R41" s="667"/>
      <c r="S41" s="667"/>
      <c r="T41" s="667" t="s">
        <v>1038</v>
      </c>
      <c r="U41" s="667"/>
      <c r="V41" s="667"/>
      <c r="W41" s="667" t="s">
        <v>1039</v>
      </c>
      <c r="X41" s="667"/>
      <c r="Y41" s="667"/>
      <c r="Z41" s="667" t="s">
        <v>1040</v>
      </c>
      <c r="AA41" s="667"/>
      <c r="AB41" s="667"/>
      <c r="AC41" s="667" t="s">
        <v>1041</v>
      </c>
      <c r="AD41" s="667"/>
      <c r="AE41" s="668"/>
      <c r="AF41" s="669" t="s">
        <v>1050</v>
      </c>
      <c r="AG41" s="667"/>
      <c r="AH41" s="670"/>
      <c r="AI41" s="666" t="s">
        <v>1029</v>
      </c>
      <c r="AJ41" s="667"/>
      <c r="AK41" s="670"/>
    </row>
    <row r="42" spans="1:37" ht="15" customHeight="1">
      <c r="A42" s="680" t="s">
        <v>232</v>
      </c>
      <c r="B42" s="681"/>
      <c r="C42" s="681"/>
      <c r="D42" s="681"/>
      <c r="E42" s="681"/>
      <c r="F42" s="681"/>
      <c r="G42" s="682"/>
      <c r="H42" s="651">
        <f>SUM(H43:J44)</f>
        <v>0</v>
      </c>
      <c r="I42" s="646"/>
      <c r="J42" s="646"/>
      <c r="K42" s="646">
        <f>SUM(K43:M44)</f>
        <v>0</v>
      </c>
      <c r="L42" s="646"/>
      <c r="M42" s="648"/>
      <c r="N42" s="649">
        <f>SUM(H42:M42)</f>
        <v>0</v>
      </c>
      <c r="O42" s="646"/>
      <c r="P42" s="650"/>
      <c r="Q42" s="651">
        <f>SUM(Q43:S44)</f>
        <v>43</v>
      </c>
      <c r="R42" s="646"/>
      <c r="S42" s="646"/>
      <c r="T42" s="646">
        <f>SUM(T43:V44)</f>
        <v>158</v>
      </c>
      <c r="U42" s="646"/>
      <c r="V42" s="646"/>
      <c r="W42" s="646">
        <f>SUM(W43:Y44)</f>
        <v>302</v>
      </c>
      <c r="X42" s="646"/>
      <c r="Y42" s="646"/>
      <c r="Z42" s="646">
        <f>SUM(Z43:AB44)</f>
        <v>315</v>
      </c>
      <c r="AA42" s="646"/>
      <c r="AB42" s="646"/>
      <c r="AC42" s="646">
        <f>SUM(AC43:AE44)</f>
        <v>400</v>
      </c>
      <c r="AD42" s="646"/>
      <c r="AE42" s="648"/>
      <c r="AF42" s="649">
        <f aca="true" t="shared" si="0" ref="AF42:AF50">SUM(Q42:AE42)</f>
        <v>1218</v>
      </c>
      <c r="AG42" s="646"/>
      <c r="AH42" s="650"/>
      <c r="AI42" s="651">
        <f aca="true" t="shared" si="1" ref="AI42:AI50">SUM(N42,AF42)</f>
        <v>1218</v>
      </c>
      <c r="AJ42" s="646"/>
      <c r="AK42" s="650"/>
    </row>
    <row r="43" spans="1:37" ht="15" customHeight="1">
      <c r="A43" s="677" t="s">
        <v>253</v>
      </c>
      <c r="B43" s="678"/>
      <c r="C43" s="678"/>
      <c r="D43" s="678"/>
      <c r="E43" s="678"/>
      <c r="F43" s="678"/>
      <c r="G43" s="679"/>
      <c r="H43" s="647">
        <v>0</v>
      </c>
      <c r="I43" s="642"/>
      <c r="J43" s="642"/>
      <c r="K43" s="642">
        <v>0</v>
      </c>
      <c r="L43" s="642"/>
      <c r="M43" s="643"/>
      <c r="N43" s="644">
        <f aca="true" t="shared" si="2" ref="N43:N50">SUM(H43:M43)</f>
        <v>0</v>
      </c>
      <c r="O43" s="642"/>
      <c r="P43" s="645"/>
      <c r="Q43" s="647">
        <v>43</v>
      </c>
      <c r="R43" s="642"/>
      <c r="S43" s="642"/>
      <c r="T43" s="642">
        <v>157</v>
      </c>
      <c r="U43" s="642"/>
      <c r="V43" s="642"/>
      <c r="W43" s="642">
        <v>302</v>
      </c>
      <c r="X43" s="642"/>
      <c r="Y43" s="642"/>
      <c r="Z43" s="642">
        <v>313</v>
      </c>
      <c r="AA43" s="642"/>
      <c r="AB43" s="642"/>
      <c r="AC43" s="642">
        <v>398</v>
      </c>
      <c r="AD43" s="642"/>
      <c r="AE43" s="643"/>
      <c r="AF43" s="644">
        <f t="shared" si="0"/>
        <v>1213</v>
      </c>
      <c r="AG43" s="642"/>
      <c r="AH43" s="645"/>
      <c r="AI43" s="647">
        <f t="shared" si="1"/>
        <v>1213</v>
      </c>
      <c r="AJ43" s="642"/>
      <c r="AK43" s="645"/>
    </row>
    <row r="44" spans="1:37" ht="15" customHeight="1" thickBot="1">
      <c r="A44" s="683" t="s">
        <v>254</v>
      </c>
      <c r="B44" s="684"/>
      <c r="C44" s="684"/>
      <c r="D44" s="684"/>
      <c r="E44" s="684"/>
      <c r="F44" s="684"/>
      <c r="G44" s="685"/>
      <c r="H44" s="641">
        <v>0</v>
      </c>
      <c r="I44" s="586"/>
      <c r="J44" s="586"/>
      <c r="K44" s="586">
        <v>0</v>
      </c>
      <c r="L44" s="586"/>
      <c r="M44" s="583"/>
      <c r="N44" s="584">
        <f t="shared" si="2"/>
        <v>0</v>
      </c>
      <c r="O44" s="586"/>
      <c r="P44" s="640"/>
      <c r="Q44" s="641">
        <v>0</v>
      </c>
      <c r="R44" s="586"/>
      <c r="S44" s="586"/>
      <c r="T44" s="586">
        <v>1</v>
      </c>
      <c r="U44" s="586"/>
      <c r="V44" s="586"/>
      <c r="W44" s="586">
        <v>0</v>
      </c>
      <c r="X44" s="586"/>
      <c r="Y44" s="586"/>
      <c r="Z44" s="586">
        <v>2</v>
      </c>
      <c r="AA44" s="586"/>
      <c r="AB44" s="586"/>
      <c r="AC44" s="586">
        <v>2</v>
      </c>
      <c r="AD44" s="586"/>
      <c r="AE44" s="583"/>
      <c r="AF44" s="584">
        <f t="shared" si="0"/>
        <v>5</v>
      </c>
      <c r="AG44" s="586"/>
      <c r="AH44" s="640"/>
      <c r="AI44" s="641">
        <f t="shared" si="1"/>
        <v>5</v>
      </c>
      <c r="AJ44" s="586"/>
      <c r="AK44" s="640"/>
    </row>
    <row r="45" spans="1:37" ht="15" customHeight="1">
      <c r="A45" s="686" t="s">
        <v>518</v>
      </c>
      <c r="B45" s="687"/>
      <c r="C45" s="687"/>
      <c r="D45" s="687"/>
      <c r="E45" s="687"/>
      <c r="F45" s="687"/>
      <c r="G45" s="688"/>
      <c r="H45" s="661">
        <f>SUM(H46:J47)</f>
        <v>0</v>
      </c>
      <c r="I45" s="657"/>
      <c r="J45" s="657"/>
      <c r="K45" s="657">
        <f>SUM(K46:M47)</f>
        <v>0</v>
      </c>
      <c r="L45" s="657"/>
      <c r="M45" s="658"/>
      <c r="N45" s="659">
        <f>SUM(H45:M45)</f>
        <v>0</v>
      </c>
      <c r="O45" s="657"/>
      <c r="P45" s="660"/>
      <c r="Q45" s="661">
        <f>SUM(Q46:S47)</f>
        <v>156</v>
      </c>
      <c r="R45" s="657"/>
      <c r="S45" s="657"/>
      <c r="T45" s="657">
        <f>SUM(T46:V47)</f>
        <v>192</v>
      </c>
      <c r="U45" s="657"/>
      <c r="V45" s="657"/>
      <c r="W45" s="657">
        <f>SUM(W46:Y47)</f>
        <v>255</v>
      </c>
      <c r="X45" s="657"/>
      <c r="Y45" s="657"/>
      <c r="Z45" s="657">
        <f>SUM(Z46:AB47)</f>
        <v>192</v>
      </c>
      <c r="AA45" s="657"/>
      <c r="AB45" s="657"/>
      <c r="AC45" s="657">
        <f>SUM(AC46:AE47)</f>
        <v>156</v>
      </c>
      <c r="AD45" s="657"/>
      <c r="AE45" s="658"/>
      <c r="AF45" s="659">
        <f t="shared" si="0"/>
        <v>951</v>
      </c>
      <c r="AG45" s="657"/>
      <c r="AH45" s="660"/>
      <c r="AI45" s="661">
        <f t="shared" si="1"/>
        <v>951</v>
      </c>
      <c r="AJ45" s="657"/>
      <c r="AK45" s="660"/>
    </row>
    <row r="46" spans="1:37" ht="15" customHeight="1">
      <c r="A46" s="677" t="s">
        <v>253</v>
      </c>
      <c r="B46" s="678"/>
      <c r="C46" s="678"/>
      <c r="D46" s="678"/>
      <c r="E46" s="678"/>
      <c r="F46" s="678"/>
      <c r="G46" s="679"/>
      <c r="H46" s="647">
        <v>0</v>
      </c>
      <c r="I46" s="642"/>
      <c r="J46" s="642"/>
      <c r="K46" s="642">
        <v>0</v>
      </c>
      <c r="L46" s="642"/>
      <c r="M46" s="643"/>
      <c r="N46" s="644">
        <f t="shared" si="2"/>
        <v>0</v>
      </c>
      <c r="O46" s="642"/>
      <c r="P46" s="645"/>
      <c r="Q46" s="647">
        <v>155</v>
      </c>
      <c r="R46" s="642"/>
      <c r="S46" s="642"/>
      <c r="T46" s="642">
        <v>188</v>
      </c>
      <c r="U46" s="642"/>
      <c r="V46" s="642"/>
      <c r="W46" s="642">
        <v>251</v>
      </c>
      <c r="X46" s="642"/>
      <c r="Y46" s="642"/>
      <c r="Z46" s="642">
        <v>187</v>
      </c>
      <c r="AA46" s="642"/>
      <c r="AB46" s="642"/>
      <c r="AC46" s="642">
        <v>150</v>
      </c>
      <c r="AD46" s="642"/>
      <c r="AE46" s="643"/>
      <c r="AF46" s="644">
        <f t="shared" si="0"/>
        <v>931</v>
      </c>
      <c r="AG46" s="642"/>
      <c r="AH46" s="645"/>
      <c r="AI46" s="647">
        <f t="shared" si="1"/>
        <v>931</v>
      </c>
      <c r="AJ46" s="642"/>
      <c r="AK46" s="645"/>
    </row>
    <row r="47" spans="1:37" ht="15" customHeight="1" thickBot="1">
      <c r="A47" s="707" t="s">
        <v>254</v>
      </c>
      <c r="B47" s="708"/>
      <c r="C47" s="708"/>
      <c r="D47" s="708"/>
      <c r="E47" s="708"/>
      <c r="F47" s="708"/>
      <c r="G47" s="709"/>
      <c r="H47" s="656">
        <v>0</v>
      </c>
      <c r="I47" s="652"/>
      <c r="J47" s="652"/>
      <c r="K47" s="652">
        <v>0</v>
      </c>
      <c r="L47" s="652"/>
      <c r="M47" s="653"/>
      <c r="N47" s="654">
        <f t="shared" si="2"/>
        <v>0</v>
      </c>
      <c r="O47" s="652"/>
      <c r="P47" s="655"/>
      <c r="Q47" s="656">
        <v>1</v>
      </c>
      <c r="R47" s="652"/>
      <c r="S47" s="652"/>
      <c r="T47" s="652">
        <v>4</v>
      </c>
      <c r="U47" s="652"/>
      <c r="V47" s="652"/>
      <c r="W47" s="652">
        <v>4</v>
      </c>
      <c r="X47" s="652"/>
      <c r="Y47" s="652"/>
      <c r="Z47" s="652">
        <v>5</v>
      </c>
      <c r="AA47" s="652"/>
      <c r="AB47" s="652"/>
      <c r="AC47" s="652">
        <v>6</v>
      </c>
      <c r="AD47" s="652"/>
      <c r="AE47" s="653"/>
      <c r="AF47" s="654">
        <f t="shared" si="0"/>
        <v>20</v>
      </c>
      <c r="AG47" s="652"/>
      <c r="AH47" s="655"/>
      <c r="AI47" s="656">
        <f t="shared" si="1"/>
        <v>20</v>
      </c>
      <c r="AJ47" s="652"/>
      <c r="AK47" s="655"/>
    </row>
    <row r="48" spans="1:37" ht="15" customHeight="1">
      <c r="A48" s="710" t="s">
        <v>204</v>
      </c>
      <c r="B48" s="711"/>
      <c r="C48" s="711"/>
      <c r="D48" s="711"/>
      <c r="E48" s="711"/>
      <c r="F48" s="711"/>
      <c r="G48" s="712"/>
      <c r="H48" s="651">
        <f>SUM(H49:J50)</f>
        <v>0</v>
      </c>
      <c r="I48" s="646"/>
      <c r="J48" s="646"/>
      <c r="K48" s="646">
        <f>SUM(K49:M50)</f>
        <v>0</v>
      </c>
      <c r="L48" s="646"/>
      <c r="M48" s="648"/>
      <c r="N48" s="649">
        <f>SUM(H48:M48)</f>
        <v>0</v>
      </c>
      <c r="O48" s="646"/>
      <c r="P48" s="650"/>
      <c r="Q48" s="651">
        <f>SUM(Q49:S50)</f>
        <v>3</v>
      </c>
      <c r="R48" s="646"/>
      <c r="S48" s="646"/>
      <c r="T48" s="646">
        <f>SUM(T49:V50)</f>
        <v>2</v>
      </c>
      <c r="U48" s="646"/>
      <c r="V48" s="646"/>
      <c r="W48" s="646">
        <f>SUM(W49:Y50)</f>
        <v>10</v>
      </c>
      <c r="X48" s="646"/>
      <c r="Y48" s="646"/>
      <c r="Z48" s="646">
        <f>SUM(Z49:AB50)</f>
        <v>27</v>
      </c>
      <c r="AA48" s="646"/>
      <c r="AB48" s="646"/>
      <c r="AC48" s="646">
        <f>SUM(AC49:AE50)</f>
        <v>118</v>
      </c>
      <c r="AD48" s="646"/>
      <c r="AE48" s="648"/>
      <c r="AF48" s="649">
        <f t="shared" si="0"/>
        <v>160</v>
      </c>
      <c r="AG48" s="646"/>
      <c r="AH48" s="650"/>
      <c r="AI48" s="651">
        <f t="shared" si="1"/>
        <v>160</v>
      </c>
      <c r="AJ48" s="646"/>
      <c r="AK48" s="650"/>
    </row>
    <row r="49" spans="1:37" ht="15" customHeight="1">
      <c r="A49" s="677" t="s">
        <v>253</v>
      </c>
      <c r="B49" s="678"/>
      <c r="C49" s="678"/>
      <c r="D49" s="678"/>
      <c r="E49" s="678"/>
      <c r="F49" s="678"/>
      <c r="G49" s="679"/>
      <c r="H49" s="647">
        <v>0</v>
      </c>
      <c r="I49" s="642"/>
      <c r="J49" s="642"/>
      <c r="K49" s="642">
        <v>0</v>
      </c>
      <c r="L49" s="642"/>
      <c r="M49" s="643"/>
      <c r="N49" s="644">
        <f t="shared" si="2"/>
        <v>0</v>
      </c>
      <c r="O49" s="642"/>
      <c r="P49" s="645"/>
      <c r="Q49" s="647">
        <v>3</v>
      </c>
      <c r="R49" s="642"/>
      <c r="S49" s="642"/>
      <c r="T49" s="642">
        <v>2</v>
      </c>
      <c r="U49" s="642"/>
      <c r="V49" s="642"/>
      <c r="W49" s="642">
        <v>10</v>
      </c>
      <c r="X49" s="642"/>
      <c r="Y49" s="642"/>
      <c r="Z49" s="642">
        <v>27</v>
      </c>
      <c r="AA49" s="642"/>
      <c r="AB49" s="642"/>
      <c r="AC49" s="642">
        <v>115</v>
      </c>
      <c r="AD49" s="642"/>
      <c r="AE49" s="643"/>
      <c r="AF49" s="644">
        <f t="shared" si="0"/>
        <v>157</v>
      </c>
      <c r="AG49" s="642"/>
      <c r="AH49" s="645"/>
      <c r="AI49" s="647">
        <f t="shared" si="1"/>
        <v>157</v>
      </c>
      <c r="AJ49" s="642"/>
      <c r="AK49" s="645"/>
    </row>
    <row r="50" spans="1:37" ht="15" customHeight="1" thickBot="1">
      <c r="A50" s="683" t="s">
        <v>254</v>
      </c>
      <c r="B50" s="684"/>
      <c r="C50" s="684"/>
      <c r="D50" s="684"/>
      <c r="E50" s="684"/>
      <c r="F50" s="684"/>
      <c r="G50" s="685"/>
      <c r="H50" s="641">
        <v>0</v>
      </c>
      <c r="I50" s="586"/>
      <c r="J50" s="586"/>
      <c r="K50" s="586">
        <v>0</v>
      </c>
      <c r="L50" s="586"/>
      <c r="M50" s="583"/>
      <c r="N50" s="584">
        <f t="shared" si="2"/>
        <v>0</v>
      </c>
      <c r="O50" s="586"/>
      <c r="P50" s="640"/>
      <c r="Q50" s="641">
        <v>0</v>
      </c>
      <c r="R50" s="586"/>
      <c r="S50" s="586"/>
      <c r="T50" s="586">
        <v>0</v>
      </c>
      <c r="U50" s="586"/>
      <c r="V50" s="586"/>
      <c r="W50" s="586">
        <v>0</v>
      </c>
      <c r="X50" s="586"/>
      <c r="Y50" s="586"/>
      <c r="Z50" s="586">
        <v>0</v>
      </c>
      <c r="AA50" s="586"/>
      <c r="AB50" s="586"/>
      <c r="AC50" s="586">
        <v>3</v>
      </c>
      <c r="AD50" s="586"/>
      <c r="AE50" s="583"/>
      <c r="AF50" s="584">
        <f t="shared" si="0"/>
        <v>3</v>
      </c>
      <c r="AG50" s="586"/>
      <c r="AH50" s="640"/>
      <c r="AI50" s="641">
        <f t="shared" si="1"/>
        <v>3</v>
      </c>
      <c r="AJ50" s="586"/>
      <c r="AK50" s="640"/>
    </row>
    <row r="51" spans="1:37" ht="15" customHeight="1" thickBot="1">
      <c r="A51" s="663" t="s">
        <v>1053</v>
      </c>
      <c r="B51" s="664"/>
      <c r="C51" s="664"/>
      <c r="D51" s="664"/>
      <c r="E51" s="664"/>
      <c r="F51" s="664"/>
      <c r="G51" s="665"/>
      <c r="H51" s="585">
        <f>SUM(H52:J53)</f>
        <v>0</v>
      </c>
      <c r="I51" s="591"/>
      <c r="J51" s="591"/>
      <c r="K51" s="591">
        <v>0</v>
      </c>
      <c r="L51" s="591"/>
      <c r="M51" s="589"/>
      <c r="N51" s="588">
        <f>SUM(H51:M51)</f>
        <v>0</v>
      </c>
      <c r="O51" s="591"/>
      <c r="P51" s="587"/>
      <c r="Q51" s="585">
        <v>202</v>
      </c>
      <c r="R51" s="591"/>
      <c r="S51" s="591"/>
      <c r="T51" s="591">
        <v>350</v>
      </c>
      <c r="U51" s="591"/>
      <c r="V51" s="591"/>
      <c r="W51" s="591">
        <v>566</v>
      </c>
      <c r="X51" s="591"/>
      <c r="Y51" s="591"/>
      <c r="Z51" s="591">
        <v>532</v>
      </c>
      <c r="AA51" s="591"/>
      <c r="AB51" s="591"/>
      <c r="AC51" s="591">
        <v>673</v>
      </c>
      <c r="AD51" s="591"/>
      <c r="AE51" s="589"/>
      <c r="AF51" s="588">
        <f>SUM(Q51:AE51)</f>
        <v>2323</v>
      </c>
      <c r="AG51" s="591"/>
      <c r="AH51" s="587"/>
      <c r="AI51" s="585">
        <f>SUM(N51,AF51)</f>
        <v>2323</v>
      </c>
      <c r="AJ51" s="591"/>
      <c r="AK51" s="587"/>
    </row>
  </sheetData>
  <sheetProtection password="C7C4" sheet="1" objects="1" scenarios="1"/>
  <mergeCells count="323">
    <mergeCell ref="H50:J50"/>
    <mergeCell ref="K50:M50"/>
    <mergeCell ref="N50:P50"/>
    <mergeCell ref="L10:O10"/>
    <mergeCell ref="L11:O11"/>
    <mergeCell ref="L12:O12"/>
    <mergeCell ref="H11:K11"/>
    <mergeCell ref="H12:K12"/>
    <mergeCell ref="H28:J28"/>
    <mergeCell ref="K28:M28"/>
    <mergeCell ref="A11:G11"/>
    <mergeCell ref="A12:G12"/>
    <mergeCell ref="A9:G10"/>
    <mergeCell ref="H9:K10"/>
    <mergeCell ref="T11:W11"/>
    <mergeCell ref="T12:W12"/>
    <mergeCell ref="P6:S6"/>
    <mergeCell ref="P7:S7"/>
    <mergeCell ref="P8:S8"/>
    <mergeCell ref="P9:S9"/>
    <mergeCell ref="P10:S10"/>
    <mergeCell ref="P11:S11"/>
    <mergeCell ref="P12:S12"/>
    <mergeCell ref="T6:W6"/>
    <mergeCell ref="X7:AA8"/>
    <mergeCell ref="AB11:AE11"/>
    <mergeCell ref="AB12:AE12"/>
    <mergeCell ref="X5:AA5"/>
    <mergeCell ref="X6:AA6"/>
    <mergeCell ref="X11:AA11"/>
    <mergeCell ref="X12:AA12"/>
    <mergeCell ref="AB5:AE6"/>
    <mergeCell ref="A5:G6"/>
    <mergeCell ref="H5:K6"/>
    <mergeCell ref="L5:W5"/>
    <mergeCell ref="A7:G8"/>
    <mergeCell ref="L6:O6"/>
    <mergeCell ref="L7:O7"/>
    <mergeCell ref="L8:O8"/>
    <mergeCell ref="H7:K8"/>
    <mergeCell ref="T7:W7"/>
    <mergeCell ref="T8:W8"/>
    <mergeCell ref="A51:G51"/>
    <mergeCell ref="A47:G47"/>
    <mergeCell ref="A48:G48"/>
    <mergeCell ref="A49:G49"/>
    <mergeCell ref="A50:G50"/>
    <mergeCell ref="AB4:AE4"/>
    <mergeCell ref="K46:M46"/>
    <mergeCell ref="N46:P46"/>
    <mergeCell ref="L9:O9"/>
    <mergeCell ref="T9:W9"/>
    <mergeCell ref="T10:W10"/>
    <mergeCell ref="AB7:AE8"/>
    <mergeCell ref="AB9:AE10"/>
    <mergeCell ref="X9:AA10"/>
    <mergeCell ref="Z27:AB27"/>
    <mergeCell ref="AH26:AK26"/>
    <mergeCell ref="A46:G46"/>
    <mergeCell ref="A42:G42"/>
    <mergeCell ref="A43:G43"/>
    <mergeCell ref="A44:G44"/>
    <mergeCell ref="A45:G45"/>
    <mergeCell ref="H46:J46"/>
    <mergeCell ref="Z43:AB43"/>
    <mergeCell ref="Z44:AB44"/>
    <mergeCell ref="AC27:AE27"/>
    <mergeCell ref="AF27:AH27"/>
    <mergeCell ref="AI27:AK27"/>
    <mergeCell ref="H27:J27"/>
    <mergeCell ref="K27:M27"/>
    <mergeCell ref="N27:P27"/>
    <mergeCell ref="Q27:S27"/>
    <mergeCell ref="T27:V27"/>
    <mergeCell ref="W27:Y27"/>
    <mergeCell ref="AC28:AE28"/>
    <mergeCell ref="AF28:AH28"/>
    <mergeCell ref="AI28:AK28"/>
    <mergeCell ref="T28:V28"/>
    <mergeCell ref="W28:Y28"/>
    <mergeCell ref="Z28:AB28"/>
    <mergeCell ref="W29:Y29"/>
    <mergeCell ref="Z29:AB29"/>
    <mergeCell ref="T30:V30"/>
    <mergeCell ref="W30:Y30"/>
    <mergeCell ref="Z30:AB30"/>
    <mergeCell ref="Q29:S29"/>
    <mergeCell ref="A28:G28"/>
    <mergeCell ref="A29:G29"/>
    <mergeCell ref="T29:V29"/>
    <mergeCell ref="A30:G30"/>
    <mergeCell ref="Q30:S30"/>
    <mergeCell ref="N28:P28"/>
    <mergeCell ref="Q28:S28"/>
    <mergeCell ref="H30:J30"/>
    <mergeCell ref="K30:M30"/>
    <mergeCell ref="N30:P30"/>
    <mergeCell ref="H29:J29"/>
    <mergeCell ref="K29:M29"/>
    <mergeCell ref="N29:P29"/>
    <mergeCell ref="A27:G27"/>
    <mergeCell ref="AH15:AK15"/>
    <mergeCell ref="A16:G16"/>
    <mergeCell ref="H16:J16"/>
    <mergeCell ref="K16:M16"/>
    <mergeCell ref="N16:P16"/>
    <mergeCell ref="Q16:S16"/>
    <mergeCell ref="T16:V16"/>
    <mergeCell ref="W16:Y16"/>
    <mergeCell ref="Z16:AB16"/>
    <mergeCell ref="AC16:AE16"/>
    <mergeCell ref="AF16:AH16"/>
    <mergeCell ref="AI16:AK16"/>
    <mergeCell ref="A17:G17"/>
    <mergeCell ref="H17:J17"/>
    <mergeCell ref="K17:M17"/>
    <mergeCell ref="N17:P17"/>
    <mergeCell ref="Q17:S17"/>
    <mergeCell ref="T17:V17"/>
    <mergeCell ref="W17:Y17"/>
    <mergeCell ref="Z17:AB17"/>
    <mergeCell ref="AC17:AE17"/>
    <mergeCell ref="AF17:AH17"/>
    <mergeCell ref="AI17:AK17"/>
    <mergeCell ref="T20:V20"/>
    <mergeCell ref="W20:Y20"/>
    <mergeCell ref="Z20:AB20"/>
    <mergeCell ref="A20:G20"/>
    <mergeCell ref="H20:J20"/>
    <mergeCell ref="K20:M20"/>
    <mergeCell ref="N20:P20"/>
    <mergeCell ref="AC20:AE20"/>
    <mergeCell ref="AF20:AH20"/>
    <mergeCell ref="AI20:AK20"/>
    <mergeCell ref="Z21:AB21"/>
    <mergeCell ref="A21:G21"/>
    <mergeCell ref="H21:J21"/>
    <mergeCell ref="K21:M21"/>
    <mergeCell ref="N21:P21"/>
    <mergeCell ref="Q18:S18"/>
    <mergeCell ref="T18:V18"/>
    <mergeCell ref="W18:Y18"/>
    <mergeCell ref="Q21:S21"/>
    <mergeCell ref="T21:V21"/>
    <mergeCell ref="W21:Y21"/>
    <mergeCell ref="Q19:S19"/>
    <mergeCell ref="T19:V19"/>
    <mergeCell ref="W19:Y19"/>
    <mergeCell ref="Q20:S20"/>
    <mergeCell ref="A18:G18"/>
    <mergeCell ref="H18:J18"/>
    <mergeCell ref="K18:M18"/>
    <mergeCell ref="N18:P18"/>
    <mergeCell ref="Z18:AB18"/>
    <mergeCell ref="AC18:AE18"/>
    <mergeCell ref="AF18:AH18"/>
    <mergeCell ref="AI18:AK18"/>
    <mergeCell ref="A19:G19"/>
    <mergeCell ref="H19:J19"/>
    <mergeCell ref="K19:M19"/>
    <mergeCell ref="N19:P19"/>
    <mergeCell ref="Z19:AB19"/>
    <mergeCell ref="AC19:AE19"/>
    <mergeCell ref="AF19:AH19"/>
    <mergeCell ref="AI19:AK19"/>
    <mergeCell ref="AH33:AK33"/>
    <mergeCell ref="AC21:AE21"/>
    <mergeCell ref="AF21:AH21"/>
    <mergeCell ref="AI21:AK21"/>
    <mergeCell ref="AF29:AH29"/>
    <mergeCell ref="AI29:AK29"/>
    <mergeCell ref="AC30:AE30"/>
    <mergeCell ref="AC29:AE29"/>
    <mergeCell ref="AF30:AH30"/>
    <mergeCell ref="AI30:AK30"/>
    <mergeCell ref="A34:G34"/>
    <mergeCell ref="H34:J34"/>
    <mergeCell ref="K34:M34"/>
    <mergeCell ref="N34:P34"/>
    <mergeCell ref="Q34:S34"/>
    <mergeCell ref="T34:V34"/>
    <mergeCell ref="W34:Y34"/>
    <mergeCell ref="Z34:AB34"/>
    <mergeCell ref="AC34:AE34"/>
    <mergeCell ref="AF34:AH34"/>
    <mergeCell ref="AI34:AK34"/>
    <mergeCell ref="A35:G35"/>
    <mergeCell ref="H35:J35"/>
    <mergeCell ref="K35:M35"/>
    <mergeCell ref="N35:P35"/>
    <mergeCell ref="Q35:S35"/>
    <mergeCell ref="T35:V35"/>
    <mergeCell ref="W35:Y35"/>
    <mergeCell ref="Z35:AB35"/>
    <mergeCell ref="AC35:AE35"/>
    <mergeCell ref="AF35:AH35"/>
    <mergeCell ref="AI35:AK35"/>
    <mergeCell ref="A36:G36"/>
    <mergeCell ref="H36:J36"/>
    <mergeCell ref="K36:M36"/>
    <mergeCell ref="N36:P36"/>
    <mergeCell ref="Q36:S36"/>
    <mergeCell ref="T36:V36"/>
    <mergeCell ref="W36:Y36"/>
    <mergeCell ref="Z36:AB36"/>
    <mergeCell ref="Q37:S37"/>
    <mergeCell ref="T37:V37"/>
    <mergeCell ref="Z37:AB37"/>
    <mergeCell ref="W37:Y37"/>
    <mergeCell ref="A37:G37"/>
    <mergeCell ref="H37:J37"/>
    <mergeCell ref="K37:M37"/>
    <mergeCell ref="N37:P37"/>
    <mergeCell ref="AC36:AE36"/>
    <mergeCell ref="AF36:AH36"/>
    <mergeCell ref="AI37:AK37"/>
    <mergeCell ref="AI36:AK36"/>
    <mergeCell ref="AC37:AE37"/>
    <mergeCell ref="Q41:S41"/>
    <mergeCell ref="T41:V41"/>
    <mergeCell ref="W41:Y41"/>
    <mergeCell ref="AI41:AK41"/>
    <mergeCell ref="Z41:AB41"/>
    <mergeCell ref="AC41:AE41"/>
    <mergeCell ref="AF41:AH41"/>
    <mergeCell ref="A41:G41"/>
    <mergeCell ref="H41:J41"/>
    <mergeCell ref="K41:M41"/>
    <mergeCell ref="N41:P41"/>
    <mergeCell ref="AH40:AK40"/>
    <mergeCell ref="AF37:AH37"/>
    <mergeCell ref="T42:V42"/>
    <mergeCell ref="W42:Y42"/>
    <mergeCell ref="Z42:AB42"/>
    <mergeCell ref="AF42:AH42"/>
    <mergeCell ref="AI42:AK42"/>
    <mergeCell ref="Q42:S42"/>
    <mergeCell ref="AC43:AE43"/>
    <mergeCell ref="H43:J43"/>
    <mergeCell ref="K43:M43"/>
    <mergeCell ref="N43:P43"/>
    <mergeCell ref="Q43:S43"/>
    <mergeCell ref="H42:J42"/>
    <mergeCell ref="K42:M42"/>
    <mergeCell ref="N42:P42"/>
    <mergeCell ref="AC42:AE42"/>
    <mergeCell ref="AF43:AH43"/>
    <mergeCell ref="AI43:AK43"/>
    <mergeCell ref="H44:J44"/>
    <mergeCell ref="K44:M44"/>
    <mergeCell ref="N44:P44"/>
    <mergeCell ref="Q44:S44"/>
    <mergeCell ref="T44:V44"/>
    <mergeCell ref="W44:Y44"/>
    <mergeCell ref="T43:V43"/>
    <mergeCell ref="W43:Y43"/>
    <mergeCell ref="H45:J45"/>
    <mergeCell ref="K45:M45"/>
    <mergeCell ref="N45:P45"/>
    <mergeCell ref="Q45:S45"/>
    <mergeCell ref="AC45:AE45"/>
    <mergeCell ref="AF45:AH45"/>
    <mergeCell ref="AI45:AK45"/>
    <mergeCell ref="AC44:AE44"/>
    <mergeCell ref="AF44:AH44"/>
    <mergeCell ref="AI44:AK44"/>
    <mergeCell ref="Z45:AB45"/>
    <mergeCell ref="T45:V45"/>
    <mergeCell ref="W45:Y45"/>
    <mergeCell ref="Z46:AB46"/>
    <mergeCell ref="Z47:AB47"/>
    <mergeCell ref="Q46:S46"/>
    <mergeCell ref="T46:V46"/>
    <mergeCell ref="W46:Y46"/>
    <mergeCell ref="T47:V47"/>
    <mergeCell ref="W47:Y47"/>
    <mergeCell ref="AC46:AE46"/>
    <mergeCell ref="AF46:AH46"/>
    <mergeCell ref="AI46:AK46"/>
    <mergeCell ref="AC47:AE47"/>
    <mergeCell ref="AF47:AH47"/>
    <mergeCell ref="AI47:AK47"/>
    <mergeCell ref="T48:V48"/>
    <mergeCell ref="K47:M47"/>
    <mergeCell ref="N47:P47"/>
    <mergeCell ref="H47:J47"/>
    <mergeCell ref="Q47:S47"/>
    <mergeCell ref="H48:J48"/>
    <mergeCell ref="K48:M48"/>
    <mergeCell ref="N48:P48"/>
    <mergeCell ref="Q48:S48"/>
    <mergeCell ref="H49:J49"/>
    <mergeCell ref="K49:M49"/>
    <mergeCell ref="N49:P49"/>
    <mergeCell ref="Q49:S49"/>
    <mergeCell ref="AC49:AE49"/>
    <mergeCell ref="AF49:AH49"/>
    <mergeCell ref="W48:Y48"/>
    <mergeCell ref="AI49:AK49"/>
    <mergeCell ref="AC48:AE48"/>
    <mergeCell ref="AF48:AH48"/>
    <mergeCell ref="AI48:AK48"/>
    <mergeCell ref="Z48:AB48"/>
    <mergeCell ref="T50:V50"/>
    <mergeCell ref="W50:Y50"/>
    <mergeCell ref="Z50:AB50"/>
    <mergeCell ref="Z49:AB49"/>
    <mergeCell ref="T49:V49"/>
    <mergeCell ref="W49:Y49"/>
    <mergeCell ref="AC50:AE50"/>
    <mergeCell ref="AF50:AH50"/>
    <mergeCell ref="AI50:AK50"/>
    <mergeCell ref="H51:J51"/>
    <mergeCell ref="K51:M51"/>
    <mergeCell ref="N51:P51"/>
    <mergeCell ref="Q51:S51"/>
    <mergeCell ref="T51:V51"/>
    <mergeCell ref="W51:Y51"/>
    <mergeCell ref="Q50:S50"/>
    <mergeCell ref="Z51:AB51"/>
    <mergeCell ref="AC51:AE51"/>
    <mergeCell ref="AF51:AH51"/>
    <mergeCell ref="AI51:AK51"/>
  </mergeCells>
  <printOptions/>
  <pageMargins left="0.75" right="0.42" top="1" bottom="0.82" header="0.512" footer="0.512"/>
  <pageSetup firstPageNumber="5"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indexed="34"/>
  </sheetPr>
  <dimension ref="A1:AF46"/>
  <sheetViews>
    <sheetView workbookViewId="0" topLeftCell="A31">
      <selection activeCell="U11" sqref="U11"/>
    </sheetView>
  </sheetViews>
  <sheetFormatPr defaultColWidth="9.00390625" defaultRowHeight="15" customHeight="1"/>
  <cols>
    <col min="1" max="16384" width="2.625" style="154" customWidth="1"/>
  </cols>
  <sheetData>
    <row r="1" ht="15" customHeight="1">
      <c r="A1" s="154" t="s">
        <v>938</v>
      </c>
    </row>
    <row r="3" ht="15" customHeight="1">
      <c r="A3" s="154" t="s">
        <v>882</v>
      </c>
    </row>
    <row r="4" spans="29:32" ht="15" customHeight="1" thickBot="1">
      <c r="AC4" s="774" t="s">
        <v>954</v>
      </c>
      <c r="AD4" s="774"/>
      <c r="AE4" s="774"/>
      <c r="AF4" s="774"/>
    </row>
    <row r="5" spans="1:32" ht="19.5" customHeight="1" thickBot="1">
      <c r="A5" s="800"/>
      <c r="B5" s="801"/>
      <c r="C5" s="801"/>
      <c r="D5" s="801"/>
      <c r="E5" s="802"/>
      <c r="F5" s="763" t="s">
        <v>941</v>
      </c>
      <c r="G5" s="764"/>
      <c r="H5" s="764" t="s">
        <v>942</v>
      </c>
      <c r="I5" s="764"/>
      <c r="J5" s="764" t="s">
        <v>943</v>
      </c>
      <c r="K5" s="764"/>
      <c r="L5" s="764" t="s">
        <v>944</v>
      </c>
      <c r="M5" s="764"/>
      <c r="N5" s="764" t="s">
        <v>945</v>
      </c>
      <c r="O5" s="764"/>
      <c r="P5" s="764" t="s">
        <v>946</v>
      </c>
      <c r="Q5" s="764"/>
      <c r="R5" s="764" t="s">
        <v>947</v>
      </c>
      <c r="S5" s="764"/>
      <c r="T5" s="764" t="s">
        <v>948</v>
      </c>
      <c r="U5" s="764"/>
      <c r="V5" s="764" t="s">
        <v>949</v>
      </c>
      <c r="W5" s="764"/>
      <c r="X5" s="764" t="s">
        <v>950</v>
      </c>
      <c r="Y5" s="764"/>
      <c r="Z5" s="764" t="s">
        <v>951</v>
      </c>
      <c r="AA5" s="764"/>
      <c r="AB5" s="764" t="s">
        <v>952</v>
      </c>
      <c r="AC5" s="788"/>
      <c r="AD5" s="800" t="s">
        <v>1035</v>
      </c>
      <c r="AE5" s="801"/>
      <c r="AF5" s="802"/>
    </row>
    <row r="6" spans="1:32" ht="19.5" customHeight="1">
      <c r="A6" s="809" t="s">
        <v>939</v>
      </c>
      <c r="B6" s="810"/>
      <c r="C6" s="810"/>
      <c r="D6" s="810"/>
      <c r="E6" s="811"/>
      <c r="F6" s="765">
        <v>355</v>
      </c>
      <c r="G6" s="766"/>
      <c r="H6" s="766">
        <v>345</v>
      </c>
      <c r="I6" s="766"/>
      <c r="J6" s="766">
        <v>369</v>
      </c>
      <c r="K6" s="766"/>
      <c r="L6" s="766">
        <v>350</v>
      </c>
      <c r="M6" s="766"/>
      <c r="N6" s="766">
        <v>428</v>
      </c>
      <c r="O6" s="766"/>
      <c r="P6" s="766">
        <v>355</v>
      </c>
      <c r="Q6" s="766"/>
      <c r="R6" s="766">
        <v>419</v>
      </c>
      <c r="S6" s="766"/>
      <c r="T6" s="766">
        <v>395</v>
      </c>
      <c r="U6" s="766"/>
      <c r="V6" s="766">
        <v>324</v>
      </c>
      <c r="W6" s="766"/>
      <c r="X6" s="766">
        <v>380</v>
      </c>
      <c r="Y6" s="766"/>
      <c r="Z6" s="766">
        <v>387</v>
      </c>
      <c r="AA6" s="766"/>
      <c r="AB6" s="766">
        <v>370</v>
      </c>
      <c r="AC6" s="789"/>
      <c r="AD6" s="820">
        <f>SUM(F6:AC6)</f>
        <v>4477</v>
      </c>
      <c r="AE6" s="821"/>
      <c r="AF6" s="822"/>
    </row>
    <row r="7" spans="1:32" ht="19.5" customHeight="1">
      <c r="A7" s="814" t="s">
        <v>940</v>
      </c>
      <c r="B7" s="815"/>
      <c r="C7" s="815"/>
      <c r="D7" s="815"/>
      <c r="E7" s="816"/>
      <c r="F7" s="767">
        <v>892</v>
      </c>
      <c r="G7" s="768"/>
      <c r="H7" s="768">
        <v>797</v>
      </c>
      <c r="I7" s="768"/>
      <c r="J7" s="768">
        <v>923</v>
      </c>
      <c r="K7" s="768"/>
      <c r="L7" s="768">
        <v>907</v>
      </c>
      <c r="M7" s="768"/>
      <c r="N7" s="768">
        <v>963</v>
      </c>
      <c r="O7" s="768"/>
      <c r="P7" s="768">
        <v>780</v>
      </c>
      <c r="Q7" s="768"/>
      <c r="R7" s="768">
        <v>831</v>
      </c>
      <c r="S7" s="768"/>
      <c r="T7" s="768">
        <v>835</v>
      </c>
      <c r="U7" s="768"/>
      <c r="V7" s="768">
        <v>845</v>
      </c>
      <c r="W7" s="768"/>
      <c r="X7" s="768">
        <v>828</v>
      </c>
      <c r="Y7" s="768"/>
      <c r="Z7" s="768">
        <v>800</v>
      </c>
      <c r="AA7" s="768"/>
      <c r="AB7" s="768">
        <v>881</v>
      </c>
      <c r="AC7" s="772"/>
      <c r="AD7" s="829">
        <f>SUM(F7:AC7)</f>
        <v>10282</v>
      </c>
      <c r="AE7" s="830"/>
      <c r="AF7" s="831"/>
    </row>
    <row r="8" spans="1:32" ht="19.5" customHeight="1">
      <c r="A8" s="817" t="s">
        <v>138</v>
      </c>
      <c r="B8" s="818"/>
      <c r="C8" s="818"/>
      <c r="D8" s="818"/>
      <c r="E8" s="819"/>
      <c r="F8" s="769">
        <v>114</v>
      </c>
      <c r="G8" s="770"/>
      <c r="H8" s="770">
        <v>76</v>
      </c>
      <c r="I8" s="770"/>
      <c r="J8" s="770">
        <v>97</v>
      </c>
      <c r="K8" s="770"/>
      <c r="L8" s="770">
        <v>119</v>
      </c>
      <c r="M8" s="770"/>
      <c r="N8" s="770">
        <v>77</v>
      </c>
      <c r="O8" s="770"/>
      <c r="P8" s="770">
        <v>108</v>
      </c>
      <c r="Q8" s="770"/>
      <c r="R8" s="770">
        <v>94</v>
      </c>
      <c r="S8" s="770"/>
      <c r="T8" s="770">
        <v>101</v>
      </c>
      <c r="U8" s="770"/>
      <c r="V8" s="770">
        <v>97</v>
      </c>
      <c r="W8" s="770"/>
      <c r="X8" s="770">
        <v>93</v>
      </c>
      <c r="Y8" s="770"/>
      <c r="Z8" s="770">
        <v>118</v>
      </c>
      <c r="AA8" s="770"/>
      <c r="AB8" s="770">
        <v>108</v>
      </c>
      <c r="AC8" s="773"/>
      <c r="AD8" s="829">
        <f>SUM(F8:AC8)</f>
        <v>1202</v>
      </c>
      <c r="AE8" s="830"/>
      <c r="AF8" s="831"/>
    </row>
    <row r="9" spans="1:32" ht="19.5" customHeight="1" thickBot="1">
      <c r="A9" s="806" t="s">
        <v>139</v>
      </c>
      <c r="B9" s="807"/>
      <c r="C9" s="807"/>
      <c r="D9" s="807"/>
      <c r="E9" s="808"/>
      <c r="F9" s="769">
        <v>89</v>
      </c>
      <c r="G9" s="770"/>
      <c r="H9" s="770">
        <v>76</v>
      </c>
      <c r="I9" s="770"/>
      <c r="J9" s="770">
        <v>95</v>
      </c>
      <c r="K9" s="770"/>
      <c r="L9" s="770">
        <v>90</v>
      </c>
      <c r="M9" s="770"/>
      <c r="N9" s="770">
        <v>94</v>
      </c>
      <c r="O9" s="770"/>
      <c r="P9" s="770">
        <v>93</v>
      </c>
      <c r="Q9" s="770"/>
      <c r="R9" s="770">
        <v>89</v>
      </c>
      <c r="S9" s="770"/>
      <c r="T9" s="770">
        <v>78</v>
      </c>
      <c r="U9" s="770"/>
      <c r="V9" s="770">
        <v>90</v>
      </c>
      <c r="W9" s="770"/>
      <c r="X9" s="770">
        <v>103</v>
      </c>
      <c r="Y9" s="770"/>
      <c r="Z9" s="770">
        <v>124</v>
      </c>
      <c r="AA9" s="770"/>
      <c r="AB9" s="770">
        <v>101</v>
      </c>
      <c r="AC9" s="773"/>
      <c r="AD9" s="826">
        <f>SUM(F9:AC9)</f>
        <v>1122</v>
      </c>
      <c r="AE9" s="827"/>
      <c r="AF9" s="828"/>
    </row>
    <row r="10" spans="1:32" ht="19.5" customHeight="1" thickBot="1">
      <c r="A10" s="800" t="s">
        <v>1035</v>
      </c>
      <c r="B10" s="801"/>
      <c r="C10" s="801"/>
      <c r="D10" s="801"/>
      <c r="E10" s="802"/>
      <c r="F10" s="813">
        <f>SUM(F6:G9)</f>
        <v>1450</v>
      </c>
      <c r="G10" s="771"/>
      <c r="H10" s="771">
        <f>SUM(H6:I9)</f>
        <v>1294</v>
      </c>
      <c r="I10" s="771"/>
      <c r="J10" s="771">
        <f>SUM(J6:K9)</f>
        <v>1484</v>
      </c>
      <c r="K10" s="771"/>
      <c r="L10" s="771">
        <f>SUM(L6:M9)</f>
        <v>1466</v>
      </c>
      <c r="M10" s="771"/>
      <c r="N10" s="771">
        <f>SUM(N6:O9)</f>
        <v>1562</v>
      </c>
      <c r="O10" s="771"/>
      <c r="P10" s="771">
        <f>SUM(P6:Q9)</f>
        <v>1336</v>
      </c>
      <c r="Q10" s="771"/>
      <c r="R10" s="771">
        <f>SUM(R6:S9)</f>
        <v>1433</v>
      </c>
      <c r="S10" s="771"/>
      <c r="T10" s="771">
        <f>SUM(T6:U9)</f>
        <v>1409</v>
      </c>
      <c r="U10" s="771"/>
      <c r="V10" s="771">
        <f>SUM(V6:W9)</f>
        <v>1356</v>
      </c>
      <c r="W10" s="771"/>
      <c r="X10" s="771">
        <f>SUM(X6:Y9)</f>
        <v>1404</v>
      </c>
      <c r="Y10" s="771"/>
      <c r="Z10" s="771">
        <f>SUM(Z6:AA9)</f>
        <v>1429</v>
      </c>
      <c r="AA10" s="771"/>
      <c r="AB10" s="771">
        <f>SUM(AB6:AC9)</f>
        <v>1460</v>
      </c>
      <c r="AC10" s="787"/>
      <c r="AD10" s="823">
        <f>SUM(F10:AC10)</f>
        <v>17083</v>
      </c>
      <c r="AE10" s="824"/>
      <c r="AF10" s="825"/>
    </row>
    <row r="13" ht="15" customHeight="1">
      <c r="A13" s="154" t="s">
        <v>640</v>
      </c>
    </row>
    <row r="14" ht="15" customHeight="1" thickBot="1"/>
    <row r="15" spans="1:15" ht="19.5" customHeight="1" thickBot="1">
      <c r="A15" s="775" t="s">
        <v>955</v>
      </c>
      <c r="B15" s="764"/>
      <c r="C15" s="764"/>
      <c r="D15" s="764"/>
      <c r="E15" s="776"/>
      <c r="F15" s="775" t="s">
        <v>958</v>
      </c>
      <c r="G15" s="764"/>
      <c r="H15" s="764"/>
      <c r="I15" s="764"/>
      <c r="J15" s="764"/>
      <c r="K15" s="764" t="s">
        <v>1036</v>
      </c>
      <c r="L15" s="764"/>
      <c r="M15" s="764"/>
      <c r="N15" s="764"/>
      <c r="O15" s="776"/>
    </row>
    <row r="16" spans="1:19" ht="19.5" customHeight="1">
      <c r="A16" s="777" t="s">
        <v>956</v>
      </c>
      <c r="B16" s="778"/>
      <c r="C16" s="778"/>
      <c r="D16" s="778"/>
      <c r="E16" s="779"/>
      <c r="F16" s="765">
        <v>6712</v>
      </c>
      <c r="G16" s="766"/>
      <c r="H16" s="766"/>
      <c r="I16" s="766"/>
      <c r="J16" s="766"/>
      <c r="K16" s="783">
        <f>ROUND(F16/$F$18,3)</f>
        <v>0.393</v>
      </c>
      <c r="L16" s="783"/>
      <c r="M16" s="783"/>
      <c r="N16" s="783"/>
      <c r="O16" s="784"/>
      <c r="S16" s="495"/>
    </row>
    <row r="17" spans="1:15" ht="19.5" customHeight="1" thickBot="1">
      <c r="A17" s="780" t="s">
        <v>957</v>
      </c>
      <c r="B17" s="781"/>
      <c r="C17" s="781"/>
      <c r="D17" s="781"/>
      <c r="E17" s="782"/>
      <c r="F17" s="769">
        <v>10371</v>
      </c>
      <c r="G17" s="770"/>
      <c r="H17" s="770"/>
      <c r="I17" s="770"/>
      <c r="J17" s="770"/>
      <c r="K17" s="785">
        <f>K18-K16</f>
        <v>0.607</v>
      </c>
      <c r="L17" s="785"/>
      <c r="M17" s="785"/>
      <c r="N17" s="785"/>
      <c r="O17" s="786"/>
    </row>
    <row r="18" spans="1:15" ht="19.5" customHeight="1" thickBot="1">
      <c r="A18" s="775" t="s">
        <v>1035</v>
      </c>
      <c r="B18" s="764"/>
      <c r="C18" s="764"/>
      <c r="D18" s="764"/>
      <c r="E18" s="776"/>
      <c r="F18" s="793">
        <f>SUM(F16:J17)</f>
        <v>17083</v>
      </c>
      <c r="G18" s="794"/>
      <c r="H18" s="794"/>
      <c r="I18" s="794"/>
      <c r="J18" s="794"/>
      <c r="K18" s="804">
        <v>1</v>
      </c>
      <c r="L18" s="804"/>
      <c r="M18" s="804"/>
      <c r="N18" s="804"/>
      <c r="O18" s="805"/>
    </row>
    <row r="22" ht="15" customHeight="1">
      <c r="A22" s="154" t="s">
        <v>641</v>
      </c>
    </row>
    <row r="23" ht="15" customHeight="1" thickBot="1"/>
    <row r="24" spans="16:20" ht="9.75" customHeight="1">
      <c r="P24" s="155"/>
      <c r="Q24" s="156"/>
      <c r="R24" s="156"/>
      <c r="S24" s="156"/>
      <c r="T24" s="157"/>
    </row>
    <row r="25" spans="2:20" ht="15" customHeight="1">
      <c r="B25" s="154" t="s">
        <v>325</v>
      </c>
      <c r="C25" s="154" t="s">
        <v>959</v>
      </c>
      <c r="P25" s="790">
        <v>99</v>
      </c>
      <c r="Q25" s="791"/>
      <c r="R25" s="791"/>
      <c r="S25" s="791"/>
      <c r="T25" s="792"/>
    </row>
    <row r="26" spans="16:20" ht="9.75" customHeight="1" thickBot="1">
      <c r="P26" s="158"/>
      <c r="Q26" s="159"/>
      <c r="R26" s="159"/>
      <c r="S26" s="159"/>
      <c r="T26" s="160"/>
    </row>
    <row r="27" spans="16:20" ht="15" customHeight="1">
      <c r="P27" s="161"/>
      <c r="Q27" s="161"/>
      <c r="R27" s="161"/>
      <c r="S27" s="161"/>
      <c r="T27" s="161"/>
    </row>
    <row r="28" ht="15" customHeight="1" thickBot="1"/>
    <row r="29" spans="16:20" ht="9.75" customHeight="1">
      <c r="P29" s="155"/>
      <c r="Q29" s="156"/>
      <c r="R29" s="156"/>
      <c r="S29" s="156"/>
      <c r="T29" s="157"/>
    </row>
    <row r="30" spans="2:20" ht="15" customHeight="1">
      <c r="B30" s="154" t="s">
        <v>326</v>
      </c>
      <c r="C30" s="154" t="s">
        <v>960</v>
      </c>
      <c r="P30" s="790">
        <v>39</v>
      </c>
      <c r="Q30" s="791"/>
      <c r="R30" s="791"/>
      <c r="S30" s="791"/>
      <c r="T30" s="792"/>
    </row>
    <row r="31" spans="16:20" ht="9.75" customHeight="1" thickBot="1">
      <c r="P31" s="158"/>
      <c r="Q31" s="159"/>
      <c r="R31" s="159"/>
      <c r="S31" s="159"/>
      <c r="T31" s="160"/>
    </row>
    <row r="32" spans="16:20" ht="15" customHeight="1">
      <c r="P32" s="161"/>
      <c r="Q32" s="161"/>
      <c r="R32" s="161"/>
      <c r="S32" s="161"/>
      <c r="T32" s="161"/>
    </row>
    <row r="33" ht="15" customHeight="1" thickBot="1"/>
    <row r="34" spans="16:20" ht="9.75" customHeight="1">
      <c r="P34" s="155"/>
      <c r="Q34" s="156"/>
      <c r="R34" s="156"/>
      <c r="S34" s="156"/>
      <c r="T34" s="157"/>
    </row>
    <row r="35" spans="2:20" ht="15" customHeight="1">
      <c r="B35" s="154" t="s">
        <v>327</v>
      </c>
      <c r="C35" s="154" t="s">
        <v>961</v>
      </c>
      <c r="P35" s="790">
        <v>442</v>
      </c>
      <c r="Q35" s="791"/>
      <c r="R35" s="791"/>
      <c r="S35" s="791"/>
      <c r="T35" s="792"/>
    </row>
    <row r="36" spans="16:20" ht="9.75" customHeight="1" thickBot="1">
      <c r="P36" s="158"/>
      <c r="Q36" s="159"/>
      <c r="R36" s="159"/>
      <c r="S36" s="159"/>
      <c r="T36" s="160"/>
    </row>
    <row r="39" ht="15" customHeight="1">
      <c r="A39" s="154" t="s">
        <v>642</v>
      </c>
    </row>
    <row r="40" spans="29:32" ht="15" customHeight="1" thickBot="1">
      <c r="AC40" s="774" t="s">
        <v>954</v>
      </c>
      <c r="AD40" s="774"/>
      <c r="AE40" s="774"/>
      <c r="AF40" s="774"/>
    </row>
    <row r="41" spans="1:32" ht="19.5" customHeight="1" thickBot="1">
      <c r="A41" s="800"/>
      <c r="B41" s="801"/>
      <c r="C41" s="801"/>
      <c r="D41" s="801"/>
      <c r="E41" s="802"/>
      <c r="F41" s="812" t="s">
        <v>941</v>
      </c>
      <c r="G41" s="795"/>
      <c r="H41" s="795" t="s">
        <v>942</v>
      </c>
      <c r="I41" s="795"/>
      <c r="J41" s="795" t="s">
        <v>943</v>
      </c>
      <c r="K41" s="795"/>
      <c r="L41" s="795" t="s">
        <v>944</v>
      </c>
      <c r="M41" s="795"/>
      <c r="N41" s="795" t="s">
        <v>945</v>
      </c>
      <c r="O41" s="795"/>
      <c r="P41" s="795" t="s">
        <v>946</v>
      </c>
      <c r="Q41" s="795"/>
      <c r="R41" s="795" t="s">
        <v>947</v>
      </c>
      <c r="S41" s="795"/>
      <c r="T41" s="795" t="s">
        <v>948</v>
      </c>
      <c r="U41" s="795"/>
      <c r="V41" s="795" t="s">
        <v>949</v>
      </c>
      <c r="W41" s="795"/>
      <c r="X41" s="795" t="s">
        <v>950</v>
      </c>
      <c r="Y41" s="795"/>
      <c r="Z41" s="795" t="s">
        <v>951</v>
      </c>
      <c r="AA41" s="795"/>
      <c r="AB41" s="795" t="s">
        <v>952</v>
      </c>
      <c r="AC41" s="797"/>
      <c r="AD41" s="800" t="s">
        <v>1035</v>
      </c>
      <c r="AE41" s="801"/>
      <c r="AF41" s="802"/>
    </row>
    <row r="42" spans="1:32" ht="19.5" customHeight="1">
      <c r="A42" s="809" t="s">
        <v>939</v>
      </c>
      <c r="B42" s="810"/>
      <c r="C42" s="810"/>
      <c r="D42" s="810"/>
      <c r="E42" s="811"/>
      <c r="F42" s="798">
        <v>359</v>
      </c>
      <c r="G42" s="796"/>
      <c r="H42" s="796">
        <v>386</v>
      </c>
      <c r="I42" s="796"/>
      <c r="J42" s="796">
        <v>376</v>
      </c>
      <c r="K42" s="796"/>
      <c r="L42" s="796">
        <v>365</v>
      </c>
      <c r="M42" s="796"/>
      <c r="N42" s="796">
        <v>331</v>
      </c>
      <c r="O42" s="796"/>
      <c r="P42" s="796">
        <v>415</v>
      </c>
      <c r="Q42" s="796"/>
      <c r="R42" s="796">
        <v>372</v>
      </c>
      <c r="S42" s="796"/>
      <c r="T42" s="796">
        <v>404</v>
      </c>
      <c r="U42" s="796"/>
      <c r="V42" s="796">
        <v>372</v>
      </c>
      <c r="W42" s="796"/>
      <c r="X42" s="796">
        <v>346</v>
      </c>
      <c r="Y42" s="796"/>
      <c r="Z42" s="796">
        <v>421</v>
      </c>
      <c r="AA42" s="796"/>
      <c r="AB42" s="796">
        <v>373</v>
      </c>
      <c r="AC42" s="799"/>
      <c r="AD42" s="820">
        <f>SUM(F42:AC42)</f>
        <v>4520</v>
      </c>
      <c r="AE42" s="821"/>
      <c r="AF42" s="822"/>
    </row>
    <row r="43" spans="1:32" ht="19.5" customHeight="1">
      <c r="A43" s="814" t="s">
        <v>940</v>
      </c>
      <c r="B43" s="815"/>
      <c r="C43" s="815"/>
      <c r="D43" s="815"/>
      <c r="E43" s="816"/>
      <c r="F43" s="767">
        <v>926</v>
      </c>
      <c r="G43" s="768"/>
      <c r="H43" s="768">
        <v>887</v>
      </c>
      <c r="I43" s="768"/>
      <c r="J43" s="768">
        <v>916</v>
      </c>
      <c r="K43" s="768"/>
      <c r="L43" s="768">
        <v>941</v>
      </c>
      <c r="M43" s="768"/>
      <c r="N43" s="768">
        <v>876</v>
      </c>
      <c r="O43" s="768"/>
      <c r="P43" s="768">
        <v>965</v>
      </c>
      <c r="Q43" s="768"/>
      <c r="R43" s="768">
        <v>820</v>
      </c>
      <c r="S43" s="768"/>
      <c r="T43" s="768">
        <v>886</v>
      </c>
      <c r="U43" s="768"/>
      <c r="V43" s="768">
        <v>774</v>
      </c>
      <c r="W43" s="768"/>
      <c r="X43" s="768">
        <v>886</v>
      </c>
      <c r="Y43" s="768"/>
      <c r="Z43" s="768">
        <v>942</v>
      </c>
      <c r="AA43" s="768"/>
      <c r="AB43" s="768">
        <v>894</v>
      </c>
      <c r="AC43" s="772"/>
      <c r="AD43" s="829">
        <f>SUM(F43:AC43)</f>
        <v>10713</v>
      </c>
      <c r="AE43" s="830"/>
      <c r="AF43" s="831"/>
    </row>
    <row r="44" spans="1:32" ht="19.5" customHeight="1">
      <c r="A44" s="814" t="s">
        <v>138</v>
      </c>
      <c r="B44" s="815"/>
      <c r="C44" s="815"/>
      <c r="D44" s="815"/>
      <c r="E44" s="816"/>
      <c r="F44" s="767">
        <v>130</v>
      </c>
      <c r="G44" s="768"/>
      <c r="H44" s="768">
        <v>95</v>
      </c>
      <c r="I44" s="768"/>
      <c r="J44" s="768">
        <v>109</v>
      </c>
      <c r="K44" s="768"/>
      <c r="L44" s="768">
        <v>92</v>
      </c>
      <c r="M44" s="768"/>
      <c r="N44" s="768">
        <v>93</v>
      </c>
      <c r="O44" s="768"/>
      <c r="P44" s="768">
        <v>91</v>
      </c>
      <c r="Q44" s="768"/>
      <c r="R44" s="768">
        <v>96</v>
      </c>
      <c r="S44" s="768"/>
      <c r="T44" s="768">
        <v>106</v>
      </c>
      <c r="U44" s="768"/>
      <c r="V44" s="768">
        <v>92</v>
      </c>
      <c r="W44" s="768"/>
      <c r="X44" s="768">
        <v>94</v>
      </c>
      <c r="Y44" s="768"/>
      <c r="Z44" s="768">
        <v>115</v>
      </c>
      <c r="AA44" s="768"/>
      <c r="AB44" s="768">
        <v>114</v>
      </c>
      <c r="AC44" s="772"/>
      <c r="AD44" s="829">
        <f>SUM(F44:AC44)</f>
        <v>1227</v>
      </c>
      <c r="AE44" s="830"/>
      <c r="AF44" s="831"/>
    </row>
    <row r="45" spans="1:32" ht="19.5" customHeight="1" thickBot="1">
      <c r="A45" s="806" t="s">
        <v>139</v>
      </c>
      <c r="B45" s="807"/>
      <c r="C45" s="807"/>
      <c r="D45" s="807"/>
      <c r="E45" s="808"/>
      <c r="F45" s="769">
        <v>99</v>
      </c>
      <c r="G45" s="770"/>
      <c r="H45" s="770">
        <v>70</v>
      </c>
      <c r="I45" s="770"/>
      <c r="J45" s="770">
        <v>114</v>
      </c>
      <c r="K45" s="770"/>
      <c r="L45" s="770">
        <v>79</v>
      </c>
      <c r="M45" s="770"/>
      <c r="N45" s="770">
        <v>97</v>
      </c>
      <c r="O45" s="770"/>
      <c r="P45" s="770">
        <v>85</v>
      </c>
      <c r="Q45" s="770"/>
      <c r="R45" s="770">
        <v>109</v>
      </c>
      <c r="S45" s="770"/>
      <c r="T45" s="770">
        <v>75</v>
      </c>
      <c r="U45" s="770"/>
      <c r="V45" s="770">
        <v>81</v>
      </c>
      <c r="W45" s="770"/>
      <c r="X45" s="770">
        <v>106</v>
      </c>
      <c r="Y45" s="770"/>
      <c r="Z45" s="770">
        <v>111</v>
      </c>
      <c r="AA45" s="770"/>
      <c r="AB45" s="770">
        <v>124</v>
      </c>
      <c r="AC45" s="773"/>
      <c r="AD45" s="829">
        <f>SUM(F45:AC45)</f>
        <v>1150</v>
      </c>
      <c r="AE45" s="830"/>
      <c r="AF45" s="831"/>
    </row>
    <row r="46" spans="1:32" ht="19.5" customHeight="1" thickBot="1">
      <c r="A46" s="800" t="s">
        <v>1035</v>
      </c>
      <c r="B46" s="801"/>
      <c r="C46" s="801"/>
      <c r="D46" s="801"/>
      <c r="E46" s="802"/>
      <c r="F46" s="793">
        <f>SUM(F42:G45)</f>
        <v>1514</v>
      </c>
      <c r="G46" s="794"/>
      <c r="H46" s="794">
        <f>SUM(H42:I45)</f>
        <v>1438</v>
      </c>
      <c r="I46" s="794"/>
      <c r="J46" s="794">
        <f>SUM(J42:K45)</f>
        <v>1515</v>
      </c>
      <c r="K46" s="794"/>
      <c r="L46" s="794">
        <f>SUM(L42:M45)</f>
        <v>1477</v>
      </c>
      <c r="M46" s="794"/>
      <c r="N46" s="794">
        <f>SUM(N42:O45)</f>
        <v>1397</v>
      </c>
      <c r="O46" s="794"/>
      <c r="P46" s="794">
        <f>SUM(P42:Q45)</f>
        <v>1556</v>
      </c>
      <c r="Q46" s="794"/>
      <c r="R46" s="794">
        <f>SUM(R42:S45)</f>
        <v>1397</v>
      </c>
      <c r="S46" s="794"/>
      <c r="T46" s="794">
        <f>SUM(T42:U45)</f>
        <v>1471</v>
      </c>
      <c r="U46" s="794"/>
      <c r="V46" s="794">
        <f>SUM(V42:W45)</f>
        <v>1319</v>
      </c>
      <c r="W46" s="794"/>
      <c r="X46" s="794">
        <f>SUM(X42:Y45)</f>
        <v>1432</v>
      </c>
      <c r="Y46" s="794"/>
      <c r="Z46" s="794">
        <f>SUM(Z42:AA45)</f>
        <v>1589</v>
      </c>
      <c r="AA46" s="794"/>
      <c r="AB46" s="794">
        <f>SUM(AB42:AC45)</f>
        <v>1505</v>
      </c>
      <c r="AC46" s="803"/>
      <c r="AD46" s="823">
        <f>SUM(F46:AC46)</f>
        <v>17610</v>
      </c>
      <c r="AE46" s="824"/>
      <c r="AF46" s="825"/>
    </row>
  </sheetData>
  <sheetProtection password="C7C4" sheet="1" objects="1" scenarios="1"/>
  <mergeCells count="185">
    <mergeCell ref="A45:E45"/>
    <mergeCell ref="A44:E44"/>
    <mergeCell ref="A43:E43"/>
    <mergeCell ref="AD41:AF41"/>
    <mergeCell ref="AD42:AF42"/>
    <mergeCell ref="V45:W45"/>
    <mergeCell ref="X45:Y45"/>
    <mergeCell ref="Z45:AA45"/>
    <mergeCell ref="AB45:AC45"/>
    <mergeCell ref="AB44:AC44"/>
    <mergeCell ref="AD46:AF46"/>
    <mergeCell ref="AD45:AF45"/>
    <mergeCell ref="AD44:AF44"/>
    <mergeCell ref="AD43:AF43"/>
    <mergeCell ref="F45:G45"/>
    <mergeCell ref="H45:I45"/>
    <mergeCell ref="J45:K45"/>
    <mergeCell ref="L45:M45"/>
    <mergeCell ref="N45:O45"/>
    <mergeCell ref="P45:Q45"/>
    <mergeCell ref="R45:S45"/>
    <mergeCell ref="T45:U45"/>
    <mergeCell ref="N44:O44"/>
    <mergeCell ref="P44:Q44"/>
    <mergeCell ref="R44:S44"/>
    <mergeCell ref="T44:U44"/>
    <mergeCell ref="AD5:AF5"/>
    <mergeCell ref="AD6:AF6"/>
    <mergeCell ref="AD10:AF10"/>
    <mergeCell ref="AD9:AF9"/>
    <mergeCell ref="AD8:AF8"/>
    <mergeCell ref="AD7:AF7"/>
    <mergeCell ref="A6:E6"/>
    <mergeCell ref="A5:E5"/>
    <mergeCell ref="A7:E7"/>
    <mergeCell ref="A8:E8"/>
    <mergeCell ref="A9:E9"/>
    <mergeCell ref="A10:E10"/>
    <mergeCell ref="F44:G44"/>
    <mergeCell ref="A42:E42"/>
    <mergeCell ref="A41:E41"/>
    <mergeCell ref="F9:G9"/>
    <mergeCell ref="F41:G41"/>
    <mergeCell ref="F10:G10"/>
    <mergeCell ref="T9:U9"/>
    <mergeCell ref="V9:W9"/>
    <mergeCell ref="X9:Y9"/>
    <mergeCell ref="Z9:AA9"/>
    <mergeCell ref="L9:M9"/>
    <mergeCell ref="N9:O9"/>
    <mergeCell ref="P9:Q9"/>
    <mergeCell ref="R9:S9"/>
    <mergeCell ref="H9:I9"/>
    <mergeCell ref="J9:K9"/>
    <mergeCell ref="H44:I44"/>
    <mergeCell ref="J44:K44"/>
    <mergeCell ref="H41:I41"/>
    <mergeCell ref="J41:K41"/>
    <mergeCell ref="K18:O18"/>
    <mergeCell ref="F15:J15"/>
    <mergeCell ref="F16:J16"/>
    <mergeCell ref="F17:J17"/>
    <mergeCell ref="L44:M44"/>
    <mergeCell ref="AB46:AC46"/>
    <mergeCell ref="AC40:AF40"/>
    <mergeCell ref="T46:U46"/>
    <mergeCell ref="V46:W46"/>
    <mergeCell ref="X46:Y46"/>
    <mergeCell ref="Z46:AA46"/>
    <mergeCell ref="L46:M46"/>
    <mergeCell ref="N46:O46"/>
    <mergeCell ref="P46:Q46"/>
    <mergeCell ref="F46:G46"/>
    <mergeCell ref="H46:I46"/>
    <mergeCell ref="J46:K46"/>
    <mergeCell ref="A46:E46"/>
    <mergeCell ref="R46:S46"/>
    <mergeCell ref="AB43:AC43"/>
    <mergeCell ref="V43:W43"/>
    <mergeCell ref="X43:Y43"/>
    <mergeCell ref="Z43:AA43"/>
    <mergeCell ref="V44:W44"/>
    <mergeCell ref="X44:Y44"/>
    <mergeCell ref="Z44:AA44"/>
    <mergeCell ref="T43:U43"/>
    <mergeCell ref="AB42:AC42"/>
    <mergeCell ref="F43:G43"/>
    <mergeCell ref="H43:I43"/>
    <mergeCell ref="J43:K43"/>
    <mergeCell ref="L43:M43"/>
    <mergeCell ref="N43:O43"/>
    <mergeCell ref="P43:Q43"/>
    <mergeCell ref="R43:S43"/>
    <mergeCell ref="T42:U42"/>
    <mergeCell ref="V42:W42"/>
    <mergeCell ref="X42:Y42"/>
    <mergeCell ref="Z42:AA42"/>
    <mergeCell ref="AB41:AC41"/>
    <mergeCell ref="F42:G42"/>
    <mergeCell ref="H42:I42"/>
    <mergeCell ref="J42:K42"/>
    <mergeCell ref="L42:M42"/>
    <mergeCell ref="N42:O42"/>
    <mergeCell ref="P42:Q42"/>
    <mergeCell ref="R42:S42"/>
    <mergeCell ref="T41:U41"/>
    <mergeCell ref="V41:W41"/>
    <mergeCell ref="X41:Y41"/>
    <mergeCell ref="Z41:AA41"/>
    <mergeCell ref="L41:M41"/>
    <mergeCell ref="N41:O41"/>
    <mergeCell ref="P41:Q41"/>
    <mergeCell ref="R41:S41"/>
    <mergeCell ref="P30:T30"/>
    <mergeCell ref="P25:T25"/>
    <mergeCell ref="P35:T35"/>
    <mergeCell ref="A18:E18"/>
    <mergeCell ref="F18:J18"/>
    <mergeCell ref="AC4:AF4"/>
    <mergeCell ref="A15:E15"/>
    <mergeCell ref="A16:E16"/>
    <mergeCell ref="A17:E17"/>
    <mergeCell ref="K15:O15"/>
    <mergeCell ref="K16:O16"/>
    <mergeCell ref="K17:O17"/>
    <mergeCell ref="AB10:AC10"/>
    <mergeCell ref="AB5:AC5"/>
    <mergeCell ref="AB6:AC6"/>
    <mergeCell ref="AB7:AC7"/>
    <mergeCell ref="AB8:AC8"/>
    <mergeCell ref="AB9:AC9"/>
    <mergeCell ref="X10:Y10"/>
    <mergeCell ref="Z10:AA10"/>
    <mergeCell ref="Z5:AA5"/>
    <mergeCell ref="Z6:AA6"/>
    <mergeCell ref="Z7:AA7"/>
    <mergeCell ref="Z8:AA8"/>
    <mergeCell ref="X5:Y5"/>
    <mergeCell ref="X6:Y6"/>
    <mergeCell ref="X7:Y7"/>
    <mergeCell ref="X8:Y8"/>
    <mergeCell ref="T10:U10"/>
    <mergeCell ref="V5:W5"/>
    <mergeCell ref="V6:W6"/>
    <mergeCell ref="V7:W7"/>
    <mergeCell ref="V8:W8"/>
    <mergeCell ref="V10:W10"/>
    <mergeCell ref="T5:U5"/>
    <mergeCell ref="T6:U6"/>
    <mergeCell ref="T7:U7"/>
    <mergeCell ref="T8:U8"/>
    <mergeCell ref="P10:Q10"/>
    <mergeCell ref="R5:S5"/>
    <mergeCell ref="R6:S6"/>
    <mergeCell ref="R7:S7"/>
    <mergeCell ref="R8:S8"/>
    <mergeCell ref="R10:S10"/>
    <mergeCell ref="P5:Q5"/>
    <mergeCell ref="P6:Q6"/>
    <mergeCell ref="P7:Q7"/>
    <mergeCell ref="P8:Q8"/>
    <mergeCell ref="L10:M10"/>
    <mergeCell ref="N5:O5"/>
    <mergeCell ref="N6:O6"/>
    <mergeCell ref="N7:O7"/>
    <mergeCell ref="N8:O8"/>
    <mergeCell ref="N10:O10"/>
    <mergeCell ref="L5:M5"/>
    <mergeCell ref="L6:M6"/>
    <mergeCell ref="L7:M7"/>
    <mergeCell ref="L8:M8"/>
    <mergeCell ref="H10:I10"/>
    <mergeCell ref="J5:K5"/>
    <mergeCell ref="J6:K6"/>
    <mergeCell ref="J7:K7"/>
    <mergeCell ref="J8:K8"/>
    <mergeCell ref="J10:K10"/>
    <mergeCell ref="H5:I5"/>
    <mergeCell ref="H6:I6"/>
    <mergeCell ref="H7:I7"/>
    <mergeCell ref="H8:I8"/>
    <mergeCell ref="F5:G5"/>
    <mergeCell ref="F6:G6"/>
    <mergeCell ref="F7:G7"/>
    <mergeCell ref="F8:G8"/>
  </mergeCells>
  <printOptions/>
  <pageMargins left="0.75" right="0.75" top="1" bottom="1" header="0.512" footer="0.512"/>
  <pageSetup firstPageNumber="6"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indexed="34"/>
  </sheetPr>
  <dimension ref="A1:BJ107"/>
  <sheetViews>
    <sheetView zoomScaleSheetLayoutView="75" workbookViewId="0" topLeftCell="A115">
      <selection activeCell="O17" sqref="O17:AA17"/>
    </sheetView>
  </sheetViews>
  <sheetFormatPr defaultColWidth="9.00390625" defaultRowHeight="15" customHeight="1"/>
  <cols>
    <col min="1" max="33" width="3.00390625" style="11" customWidth="1"/>
    <col min="34" max="16384" width="2.625" style="11" customWidth="1"/>
  </cols>
  <sheetData>
    <row r="1" ht="15" customHeight="1">
      <c r="A1" s="11" t="s">
        <v>962</v>
      </c>
    </row>
    <row r="3" ht="15" customHeight="1">
      <c r="A3" s="11" t="s">
        <v>883</v>
      </c>
    </row>
    <row r="4" ht="15" customHeight="1" thickBot="1"/>
    <row r="5" spans="1:33" ht="15" customHeight="1" thickBot="1">
      <c r="A5" s="875" t="s">
        <v>699</v>
      </c>
      <c r="B5" s="876"/>
      <c r="C5" s="876"/>
      <c r="D5" s="876"/>
      <c r="E5" s="877"/>
      <c r="F5" s="876" t="s">
        <v>700</v>
      </c>
      <c r="G5" s="876"/>
      <c r="H5" s="876"/>
      <c r="I5" s="876"/>
      <c r="J5" s="876"/>
      <c r="K5" s="876"/>
      <c r="L5" s="876"/>
      <c r="M5" s="876"/>
      <c r="N5" s="876"/>
      <c r="O5" s="876"/>
      <c r="P5" s="876"/>
      <c r="Q5" s="876"/>
      <c r="R5" s="876"/>
      <c r="S5" s="876"/>
      <c r="T5" s="876"/>
      <c r="U5" s="876"/>
      <c r="V5" s="876"/>
      <c r="W5" s="876"/>
      <c r="X5" s="876"/>
      <c r="Y5" s="876"/>
      <c r="Z5" s="876"/>
      <c r="AA5" s="887"/>
      <c r="AB5" s="1008" t="s">
        <v>1017</v>
      </c>
      <c r="AC5" s="1008"/>
      <c r="AD5" s="1008"/>
      <c r="AE5" s="1008"/>
      <c r="AF5" s="1008"/>
      <c r="AG5" s="1009"/>
    </row>
    <row r="6" spans="1:33" ht="14.25" customHeight="1">
      <c r="A6" s="913" t="s">
        <v>525</v>
      </c>
      <c r="B6" s="879"/>
      <c r="C6" s="879"/>
      <c r="D6" s="879"/>
      <c r="E6" s="880"/>
      <c r="F6" s="1003" t="s">
        <v>189</v>
      </c>
      <c r="G6" s="1003"/>
      <c r="H6" s="1003"/>
      <c r="I6" s="1003"/>
      <c r="J6" s="1003"/>
      <c r="K6" s="1003"/>
      <c r="L6" s="1003"/>
      <c r="M6" s="1003"/>
      <c r="N6" s="1004"/>
      <c r="O6" s="925" t="s">
        <v>1004</v>
      </c>
      <c r="P6" s="926"/>
      <c r="Q6" s="926"/>
      <c r="R6" s="926"/>
      <c r="S6" s="926"/>
      <c r="T6" s="926"/>
      <c r="U6" s="926"/>
      <c r="V6" s="926"/>
      <c r="W6" s="926"/>
      <c r="X6" s="926"/>
      <c r="Y6" s="926"/>
      <c r="Z6" s="926"/>
      <c r="AA6" s="927"/>
      <c r="AB6" s="907" t="s">
        <v>1015</v>
      </c>
      <c r="AC6" s="908"/>
      <c r="AD6" s="908"/>
      <c r="AE6" s="908"/>
      <c r="AF6" s="908"/>
      <c r="AG6" s="909"/>
    </row>
    <row r="7" spans="1:33" ht="14.25" customHeight="1">
      <c r="A7" s="881"/>
      <c r="B7" s="882"/>
      <c r="C7" s="882"/>
      <c r="D7" s="882"/>
      <c r="E7" s="883"/>
      <c r="F7" s="1117"/>
      <c r="G7" s="1117"/>
      <c r="H7" s="1117"/>
      <c r="I7" s="1117"/>
      <c r="J7" s="1117"/>
      <c r="K7" s="1117"/>
      <c r="L7" s="1117"/>
      <c r="M7" s="1117"/>
      <c r="N7" s="1118"/>
      <c r="O7" s="892" t="s">
        <v>1005</v>
      </c>
      <c r="P7" s="893"/>
      <c r="Q7" s="893"/>
      <c r="R7" s="893"/>
      <c r="S7" s="893"/>
      <c r="T7" s="893"/>
      <c r="U7" s="893"/>
      <c r="V7" s="893"/>
      <c r="W7" s="893"/>
      <c r="X7" s="893"/>
      <c r="Y7" s="893"/>
      <c r="Z7" s="893"/>
      <c r="AA7" s="894"/>
      <c r="AB7" s="904"/>
      <c r="AC7" s="905"/>
      <c r="AD7" s="905"/>
      <c r="AE7" s="905"/>
      <c r="AF7" s="905"/>
      <c r="AG7" s="906"/>
    </row>
    <row r="8" spans="1:33" ht="14.25" customHeight="1">
      <c r="A8" s="881"/>
      <c r="B8" s="882"/>
      <c r="C8" s="882"/>
      <c r="D8" s="882"/>
      <c r="E8" s="883"/>
      <c r="F8" s="1117"/>
      <c r="G8" s="1117"/>
      <c r="H8" s="1117"/>
      <c r="I8" s="1117"/>
      <c r="J8" s="1117"/>
      <c r="K8" s="1117"/>
      <c r="L8" s="1117"/>
      <c r="M8" s="1117"/>
      <c r="N8" s="1118"/>
      <c r="O8" s="892" t="s">
        <v>1006</v>
      </c>
      <c r="P8" s="893"/>
      <c r="Q8" s="893"/>
      <c r="R8" s="893"/>
      <c r="S8" s="893"/>
      <c r="T8" s="893"/>
      <c r="U8" s="893"/>
      <c r="V8" s="893"/>
      <c r="W8" s="893"/>
      <c r="X8" s="893"/>
      <c r="Y8" s="893"/>
      <c r="Z8" s="893"/>
      <c r="AA8" s="894"/>
      <c r="AB8" s="904"/>
      <c r="AC8" s="905"/>
      <c r="AD8" s="905"/>
      <c r="AE8" s="905"/>
      <c r="AF8" s="905"/>
      <c r="AG8" s="906"/>
    </row>
    <row r="9" spans="1:33" ht="14.25" customHeight="1">
      <c r="A9" s="881"/>
      <c r="B9" s="882"/>
      <c r="C9" s="882"/>
      <c r="D9" s="882"/>
      <c r="E9" s="883"/>
      <c r="F9" s="1117"/>
      <c r="G9" s="1117"/>
      <c r="H9" s="1117"/>
      <c r="I9" s="1117"/>
      <c r="J9" s="1117"/>
      <c r="K9" s="1117"/>
      <c r="L9" s="1117"/>
      <c r="M9" s="1117"/>
      <c r="N9" s="1118"/>
      <c r="O9" s="892" t="s">
        <v>1007</v>
      </c>
      <c r="P9" s="893"/>
      <c r="Q9" s="893"/>
      <c r="R9" s="893"/>
      <c r="S9" s="893"/>
      <c r="T9" s="893"/>
      <c r="U9" s="893"/>
      <c r="V9" s="893"/>
      <c r="W9" s="893"/>
      <c r="X9" s="893"/>
      <c r="Y9" s="893"/>
      <c r="Z9" s="893"/>
      <c r="AA9" s="894"/>
      <c r="AB9" s="904"/>
      <c r="AC9" s="905"/>
      <c r="AD9" s="905"/>
      <c r="AE9" s="905"/>
      <c r="AF9" s="905"/>
      <c r="AG9" s="906"/>
    </row>
    <row r="10" spans="1:33" ht="14.25" customHeight="1">
      <c r="A10" s="881"/>
      <c r="B10" s="882"/>
      <c r="C10" s="882"/>
      <c r="D10" s="882"/>
      <c r="E10" s="883"/>
      <c r="F10" s="1117"/>
      <c r="G10" s="1117"/>
      <c r="H10" s="1117"/>
      <c r="I10" s="1117"/>
      <c r="J10" s="1117"/>
      <c r="K10" s="1117"/>
      <c r="L10" s="1117"/>
      <c r="M10" s="1117"/>
      <c r="N10" s="1118"/>
      <c r="O10" s="892" t="s">
        <v>1014</v>
      </c>
      <c r="P10" s="893"/>
      <c r="Q10" s="893"/>
      <c r="R10" s="893"/>
      <c r="S10" s="893"/>
      <c r="T10" s="893"/>
      <c r="U10" s="893"/>
      <c r="V10" s="893"/>
      <c r="W10" s="893"/>
      <c r="X10" s="893"/>
      <c r="Y10" s="893"/>
      <c r="Z10" s="893"/>
      <c r="AA10" s="894"/>
      <c r="AB10" s="904"/>
      <c r="AC10" s="905"/>
      <c r="AD10" s="905"/>
      <c r="AE10" s="905"/>
      <c r="AF10" s="905"/>
      <c r="AG10" s="906"/>
    </row>
    <row r="11" spans="1:33" ht="14.25" customHeight="1">
      <c r="A11" s="881"/>
      <c r="B11" s="882"/>
      <c r="C11" s="882"/>
      <c r="D11" s="882"/>
      <c r="E11" s="883"/>
      <c r="F11" s="1005" t="s">
        <v>510</v>
      </c>
      <c r="G11" s="1005"/>
      <c r="H11" s="1005"/>
      <c r="I11" s="1005"/>
      <c r="J11" s="1005"/>
      <c r="K11" s="1005"/>
      <c r="L11" s="1005"/>
      <c r="M11" s="1005"/>
      <c r="N11" s="1006"/>
      <c r="O11" s="892" t="s">
        <v>1008</v>
      </c>
      <c r="P11" s="893"/>
      <c r="Q11" s="893"/>
      <c r="R11" s="893"/>
      <c r="S11" s="893"/>
      <c r="T11" s="893"/>
      <c r="U11" s="893"/>
      <c r="V11" s="893"/>
      <c r="W11" s="893"/>
      <c r="X11" s="893"/>
      <c r="Y11" s="893"/>
      <c r="Z11" s="893"/>
      <c r="AA11" s="894"/>
      <c r="AB11" s="904"/>
      <c r="AC11" s="905"/>
      <c r="AD11" s="905"/>
      <c r="AE11" s="905"/>
      <c r="AF11" s="905"/>
      <c r="AG11" s="906"/>
    </row>
    <row r="12" spans="1:33" ht="14.25" customHeight="1">
      <c r="A12" s="881"/>
      <c r="B12" s="882"/>
      <c r="C12" s="882"/>
      <c r="D12" s="882"/>
      <c r="E12" s="883"/>
      <c r="F12" s="1119"/>
      <c r="G12" s="1119"/>
      <c r="H12" s="1119"/>
      <c r="I12" s="1119"/>
      <c r="J12" s="1119"/>
      <c r="K12" s="1119"/>
      <c r="L12" s="1119"/>
      <c r="M12" s="1119"/>
      <c r="N12" s="1120"/>
      <c r="O12" s="892" t="s">
        <v>1009</v>
      </c>
      <c r="P12" s="893"/>
      <c r="Q12" s="893"/>
      <c r="R12" s="893"/>
      <c r="S12" s="893"/>
      <c r="T12" s="893"/>
      <c r="U12" s="893"/>
      <c r="V12" s="893"/>
      <c r="W12" s="893"/>
      <c r="X12" s="893"/>
      <c r="Y12" s="893"/>
      <c r="Z12" s="893"/>
      <c r="AA12" s="894"/>
      <c r="AB12" s="904"/>
      <c r="AC12" s="905"/>
      <c r="AD12" s="905"/>
      <c r="AE12" s="905"/>
      <c r="AF12" s="905"/>
      <c r="AG12" s="906"/>
    </row>
    <row r="13" spans="1:33" ht="14.25" customHeight="1">
      <c r="A13" s="881"/>
      <c r="B13" s="882"/>
      <c r="C13" s="882"/>
      <c r="D13" s="882"/>
      <c r="E13" s="883"/>
      <c r="F13" s="894" t="s">
        <v>1011</v>
      </c>
      <c r="G13" s="726"/>
      <c r="H13" s="726"/>
      <c r="I13" s="726"/>
      <c r="J13" s="726"/>
      <c r="K13" s="726"/>
      <c r="L13" s="726"/>
      <c r="M13" s="726"/>
      <c r="N13" s="726"/>
      <c r="O13" s="892" t="s">
        <v>1012</v>
      </c>
      <c r="P13" s="893"/>
      <c r="Q13" s="893"/>
      <c r="R13" s="893"/>
      <c r="S13" s="893"/>
      <c r="T13" s="893"/>
      <c r="U13" s="893"/>
      <c r="V13" s="893"/>
      <c r="W13" s="893"/>
      <c r="X13" s="893"/>
      <c r="Y13" s="893"/>
      <c r="Z13" s="893"/>
      <c r="AA13" s="894"/>
      <c r="AB13" s="904"/>
      <c r="AC13" s="905"/>
      <c r="AD13" s="905"/>
      <c r="AE13" s="905"/>
      <c r="AF13" s="905"/>
      <c r="AG13" s="906"/>
    </row>
    <row r="14" spans="1:33" ht="14.25" customHeight="1">
      <c r="A14" s="881"/>
      <c r="B14" s="882"/>
      <c r="C14" s="882"/>
      <c r="D14" s="882"/>
      <c r="E14" s="883"/>
      <c r="F14" s="894"/>
      <c r="G14" s="726"/>
      <c r="H14" s="726"/>
      <c r="I14" s="726"/>
      <c r="J14" s="726"/>
      <c r="K14" s="726"/>
      <c r="L14" s="726"/>
      <c r="M14" s="726"/>
      <c r="N14" s="726"/>
      <c r="O14" s="892" t="s">
        <v>1013</v>
      </c>
      <c r="P14" s="893"/>
      <c r="Q14" s="893"/>
      <c r="R14" s="893"/>
      <c r="S14" s="893"/>
      <c r="T14" s="893"/>
      <c r="U14" s="893"/>
      <c r="V14" s="893"/>
      <c r="W14" s="893"/>
      <c r="X14" s="893"/>
      <c r="Y14" s="893"/>
      <c r="Z14" s="893"/>
      <c r="AA14" s="894"/>
      <c r="AB14" s="904"/>
      <c r="AC14" s="905"/>
      <c r="AD14" s="905"/>
      <c r="AE14" s="905"/>
      <c r="AF14" s="905"/>
      <c r="AG14" s="906"/>
    </row>
    <row r="15" spans="1:35" ht="14.25" customHeight="1">
      <c r="A15" s="881"/>
      <c r="B15" s="882"/>
      <c r="C15" s="882"/>
      <c r="D15" s="882"/>
      <c r="E15" s="883"/>
      <c r="F15" s="894" t="s">
        <v>511</v>
      </c>
      <c r="G15" s="726"/>
      <c r="H15" s="726"/>
      <c r="I15" s="726"/>
      <c r="J15" s="726"/>
      <c r="K15" s="726"/>
      <c r="L15" s="726"/>
      <c r="M15" s="726"/>
      <c r="N15" s="726"/>
      <c r="O15" s="892" t="s">
        <v>1010</v>
      </c>
      <c r="P15" s="893"/>
      <c r="Q15" s="893"/>
      <c r="R15" s="893"/>
      <c r="S15" s="893"/>
      <c r="T15" s="893"/>
      <c r="U15" s="893"/>
      <c r="V15" s="893"/>
      <c r="W15" s="893"/>
      <c r="X15" s="893"/>
      <c r="Y15" s="893"/>
      <c r="Z15" s="893"/>
      <c r="AA15" s="894"/>
      <c r="AB15" s="1010"/>
      <c r="AC15" s="1011"/>
      <c r="AD15" s="1011"/>
      <c r="AE15" s="1011"/>
      <c r="AF15" s="1011"/>
      <c r="AG15" s="1012"/>
      <c r="AI15" s="132"/>
    </row>
    <row r="16" spans="1:33" ht="14.25" customHeight="1">
      <c r="A16" s="881"/>
      <c r="B16" s="882"/>
      <c r="C16" s="882"/>
      <c r="D16" s="882"/>
      <c r="E16" s="883"/>
      <c r="F16" s="894"/>
      <c r="G16" s="726"/>
      <c r="H16" s="726"/>
      <c r="I16" s="726"/>
      <c r="J16" s="726"/>
      <c r="K16" s="726"/>
      <c r="L16" s="726"/>
      <c r="M16" s="726"/>
      <c r="N16" s="726"/>
      <c r="O16" s="892" t="s">
        <v>375</v>
      </c>
      <c r="P16" s="893"/>
      <c r="Q16" s="893"/>
      <c r="R16" s="893"/>
      <c r="S16" s="893"/>
      <c r="T16" s="893"/>
      <c r="U16" s="893"/>
      <c r="V16" s="893"/>
      <c r="W16" s="893"/>
      <c r="X16" s="893"/>
      <c r="Y16" s="893"/>
      <c r="Z16" s="893"/>
      <c r="AA16" s="894"/>
      <c r="AB16" s="901" t="s">
        <v>953</v>
      </c>
      <c r="AC16" s="902"/>
      <c r="AD16" s="902"/>
      <c r="AE16" s="902"/>
      <c r="AF16" s="902"/>
      <c r="AG16" s="903"/>
    </row>
    <row r="17" spans="1:33" ht="14.25" customHeight="1">
      <c r="A17" s="881"/>
      <c r="B17" s="882"/>
      <c r="C17" s="882"/>
      <c r="D17" s="882"/>
      <c r="E17" s="883"/>
      <c r="F17" s="894"/>
      <c r="G17" s="726"/>
      <c r="H17" s="726"/>
      <c r="I17" s="726"/>
      <c r="J17" s="726"/>
      <c r="K17" s="726"/>
      <c r="L17" s="726"/>
      <c r="M17" s="726"/>
      <c r="N17" s="726"/>
      <c r="O17" s="892" t="s">
        <v>376</v>
      </c>
      <c r="P17" s="893"/>
      <c r="Q17" s="893"/>
      <c r="R17" s="893"/>
      <c r="S17" s="893"/>
      <c r="T17" s="893"/>
      <c r="U17" s="893"/>
      <c r="V17" s="893"/>
      <c r="W17" s="893"/>
      <c r="X17" s="893"/>
      <c r="Y17" s="893"/>
      <c r="Z17" s="893"/>
      <c r="AA17" s="894"/>
      <c r="AB17" s="904"/>
      <c r="AC17" s="905"/>
      <c r="AD17" s="905"/>
      <c r="AE17" s="905"/>
      <c r="AF17" s="905"/>
      <c r="AG17" s="906"/>
    </row>
    <row r="18" spans="1:33" ht="14.25" customHeight="1">
      <c r="A18" s="881"/>
      <c r="B18" s="882"/>
      <c r="C18" s="882"/>
      <c r="D18" s="882"/>
      <c r="E18" s="883"/>
      <c r="F18" s="894" t="s">
        <v>374</v>
      </c>
      <c r="G18" s="726"/>
      <c r="H18" s="726"/>
      <c r="I18" s="726"/>
      <c r="J18" s="726"/>
      <c r="K18" s="726"/>
      <c r="L18" s="726"/>
      <c r="M18" s="726"/>
      <c r="N18" s="726"/>
      <c r="O18" s="726"/>
      <c r="P18" s="726"/>
      <c r="Q18" s="726"/>
      <c r="R18" s="726"/>
      <c r="S18" s="726"/>
      <c r="T18" s="726"/>
      <c r="U18" s="726"/>
      <c r="V18" s="726"/>
      <c r="W18" s="726"/>
      <c r="X18" s="726"/>
      <c r="Y18" s="726"/>
      <c r="Z18" s="726"/>
      <c r="AA18" s="726"/>
      <c r="AB18" s="897" t="s">
        <v>1015</v>
      </c>
      <c r="AC18" s="897"/>
      <c r="AD18" s="897"/>
      <c r="AE18" s="897"/>
      <c r="AF18" s="897"/>
      <c r="AG18" s="898"/>
    </row>
    <row r="19" spans="1:33" ht="14.25" customHeight="1" thickBot="1">
      <c r="A19" s="884"/>
      <c r="B19" s="885"/>
      <c r="C19" s="885"/>
      <c r="D19" s="885"/>
      <c r="E19" s="886"/>
      <c r="F19" s="923" t="s">
        <v>373</v>
      </c>
      <c r="G19" s="924"/>
      <c r="H19" s="924"/>
      <c r="I19" s="924"/>
      <c r="J19" s="924"/>
      <c r="K19" s="924"/>
      <c r="L19" s="924"/>
      <c r="M19" s="924"/>
      <c r="N19" s="924"/>
      <c r="O19" s="924"/>
      <c r="P19" s="924"/>
      <c r="Q19" s="924"/>
      <c r="R19" s="924"/>
      <c r="S19" s="924"/>
      <c r="T19" s="924"/>
      <c r="U19" s="924"/>
      <c r="V19" s="924"/>
      <c r="W19" s="924"/>
      <c r="X19" s="924"/>
      <c r="Y19" s="924"/>
      <c r="Z19" s="924"/>
      <c r="AA19" s="924"/>
      <c r="AB19" s="899" t="s">
        <v>1016</v>
      </c>
      <c r="AC19" s="899"/>
      <c r="AD19" s="899"/>
      <c r="AE19" s="899"/>
      <c r="AF19" s="899"/>
      <c r="AG19" s="900"/>
    </row>
    <row r="20" spans="1:33" ht="14.25" customHeight="1">
      <c r="A20" s="1001" t="s">
        <v>526</v>
      </c>
      <c r="B20" s="720"/>
      <c r="C20" s="720"/>
      <c r="D20" s="720"/>
      <c r="E20" s="752"/>
      <c r="F20" s="1003" t="s">
        <v>13</v>
      </c>
      <c r="G20" s="1003"/>
      <c r="H20" s="1003"/>
      <c r="I20" s="1003"/>
      <c r="J20" s="1003"/>
      <c r="K20" s="1003"/>
      <c r="L20" s="1003"/>
      <c r="M20" s="1003"/>
      <c r="N20" s="1003"/>
      <c r="O20" s="1003"/>
      <c r="P20" s="1003"/>
      <c r="Q20" s="1003"/>
      <c r="R20" s="1003"/>
      <c r="S20" s="1003"/>
      <c r="T20" s="1003"/>
      <c r="U20" s="1003"/>
      <c r="V20" s="1003"/>
      <c r="W20" s="1003"/>
      <c r="X20" s="1003"/>
      <c r="Y20" s="1003"/>
      <c r="Z20" s="1003"/>
      <c r="AA20" s="1004"/>
      <c r="AB20" s="907" t="s">
        <v>1015</v>
      </c>
      <c r="AC20" s="908"/>
      <c r="AD20" s="908"/>
      <c r="AE20" s="908"/>
      <c r="AF20" s="908"/>
      <c r="AG20" s="909"/>
    </row>
    <row r="21" spans="1:33" ht="14.25" customHeight="1">
      <c r="A21" s="1002"/>
      <c r="B21" s="993"/>
      <c r="C21" s="993"/>
      <c r="D21" s="993"/>
      <c r="E21" s="994"/>
      <c r="F21" s="1005" t="s">
        <v>15</v>
      </c>
      <c r="G21" s="1005"/>
      <c r="H21" s="1005"/>
      <c r="I21" s="1005"/>
      <c r="J21" s="1005"/>
      <c r="K21" s="1005"/>
      <c r="L21" s="1005"/>
      <c r="M21" s="1005"/>
      <c r="N21" s="1005"/>
      <c r="O21" s="1005"/>
      <c r="P21" s="1005"/>
      <c r="Q21" s="1005"/>
      <c r="R21" s="1005"/>
      <c r="S21" s="1005"/>
      <c r="T21" s="1005"/>
      <c r="U21" s="1005"/>
      <c r="V21" s="1005"/>
      <c r="W21" s="1005"/>
      <c r="X21" s="1005"/>
      <c r="Y21" s="1005"/>
      <c r="Z21" s="1005"/>
      <c r="AA21" s="1006"/>
      <c r="AB21" s="904"/>
      <c r="AC21" s="905"/>
      <c r="AD21" s="905"/>
      <c r="AE21" s="905"/>
      <c r="AF21" s="905"/>
      <c r="AG21" s="906"/>
    </row>
    <row r="22" spans="1:33" ht="14.25" customHeight="1">
      <c r="A22" s="1002"/>
      <c r="B22" s="993"/>
      <c r="C22" s="993"/>
      <c r="D22" s="993"/>
      <c r="E22" s="994"/>
      <c r="F22" s="1005" t="s">
        <v>185</v>
      </c>
      <c r="G22" s="1005"/>
      <c r="H22" s="1005"/>
      <c r="I22" s="1005"/>
      <c r="J22" s="1005"/>
      <c r="K22" s="1005"/>
      <c r="L22" s="1005"/>
      <c r="M22" s="1005"/>
      <c r="N22" s="1005"/>
      <c r="O22" s="1005"/>
      <c r="P22" s="1005"/>
      <c r="Q22" s="1005"/>
      <c r="R22" s="1005"/>
      <c r="S22" s="1005"/>
      <c r="T22" s="1005"/>
      <c r="U22" s="1005"/>
      <c r="V22" s="1005"/>
      <c r="W22" s="1005"/>
      <c r="X22" s="1005"/>
      <c r="Y22" s="1005"/>
      <c r="Z22" s="1005"/>
      <c r="AA22" s="1006"/>
      <c r="AB22" s="904"/>
      <c r="AC22" s="905"/>
      <c r="AD22" s="905"/>
      <c r="AE22" s="905"/>
      <c r="AF22" s="905"/>
      <c r="AG22" s="906"/>
    </row>
    <row r="23" spans="1:33" ht="14.25" customHeight="1">
      <c r="A23" s="1002"/>
      <c r="B23" s="993"/>
      <c r="C23" s="993"/>
      <c r="D23" s="993"/>
      <c r="E23" s="994"/>
      <c r="F23" s="1005" t="s">
        <v>1336</v>
      </c>
      <c r="G23" s="1005"/>
      <c r="H23" s="1005"/>
      <c r="I23" s="1005"/>
      <c r="J23" s="1005"/>
      <c r="K23" s="1005"/>
      <c r="L23" s="1005"/>
      <c r="M23" s="1005"/>
      <c r="N23" s="1005"/>
      <c r="O23" s="1005"/>
      <c r="P23" s="1005"/>
      <c r="Q23" s="1005"/>
      <c r="R23" s="1005"/>
      <c r="S23" s="1005"/>
      <c r="T23" s="1005"/>
      <c r="U23" s="1005"/>
      <c r="V23" s="1005"/>
      <c r="W23" s="1005"/>
      <c r="X23" s="1005"/>
      <c r="Y23" s="1005"/>
      <c r="Z23" s="1005"/>
      <c r="AA23" s="1006"/>
      <c r="AB23" s="904"/>
      <c r="AC23" s="905"/>
      <c r="AD23" s="905"/>
      <c r="AE23" s="905"/>
      <c r="AF23" s="905"/>
      <c r="AG23" s="906"/>
    </row>
    <row r="24" spans="1:33" ht="14.25" customHeight="1">
      <c r="A24" s="1002"/>
      <c r="B24" s="993"/>
      <c r="C24" s="993"/>
      <c r="D24" s="993"/>
      <c r="E24" s="994"/>
      <c r="F24" s="1005" t="s">
        <v>186</v>
      </c>
      <c r="G24" s="1005"/>
      <c r="H24" s="1005"/>
      <c r="I24" s="1005"/>
      <c r="J24" s="1005"/>
      <c r="K24" s="1005"/>
      <c r="L24" s="1005"/>
      <c r="M24" s="1005"/>
      <c r="N24" s="1005"/>
      <c r="O24" s="1005"/>
      <c r="P24" s="1005"/>
      <c r="Q24" s="1005"/>
      <c r="R24" s="1005"/>
      <c r="S24" s="1005"/>
      <c r="T24" s="1005"/>
      <c r="U24" s="1005"/>
      <c r="V24" s="1005"/>
      <c r="W24" s="1005"/>
      <c r="X24" s="1005"/>
      <c r="Y24" s="1005"/>
      <c r="Z24" s="1005"/>
      <c r="AA24" s="1006"/>
      <c r="AB24" s="904"/>
      <c r="AC24" s="905"/>
      <c r="AD24" s="905"/>
      <c r="AE24" s="905"/>
      <c r="AF24" s="905"/>
      <c r="AG24" s="906"/>
    </row>
    <row r="25" spans="1:33" ht="14.25" customHeight="1" thickBot="1">
      <c r="A25" s="721"/>
      <c r="B25" s="722"/>
      <c r="C25" s="722"/>
      <c r="D25" s="722"/>
      <c r="E25" s="753"/>
      <c r="F25" s="1007" t="s">
        <v>187</v>
      </c>
      <c r="G25" s="1007"/>
      <c r="H25" s="1007"/>
      <c r="I25" s="1007"/>
      <c r="J25" s="1007"/>
      <c r="K25" s="1007"/>
      <c r="L25" s="1007"/>
      <c r="M25" s="1007"/>
      <c r="N25" s="1007"/>
      <c r="O25" s="1007"/>
      <c r="P25" s="1007"/>
      <c r="Q25" s="1007"/>
      <c r="R25" s="1007"/>
      <c r="S25" s="1007"/>
      <c r="T25" s="1007"/>
      <c r="U25" s="1007"/>
      <c r="V25" s="1007"/>
      <c r="W25" s="1007"/>
      <c r="X25" s="1007"/>
      <c r="Y25" s="1007"/>
      <c r="Z25" s="1007"/>
      <c r="AA25" s="923"/>
      <c r="AB25" s="910"/>
      <c r="AC25" s="911"/>
      <c r="AD25" s="911"/>
      <c r="AE25" s="911"/>
      <c r="AF25" s="911"/>
      <c r="AG25" s="912"/>
    </row>
    <row r="26" spans="1:33" ht="14.25" customHeight="1">
      <c r="A26" s="878" t="s">
        <v>1018</v>
      </c>
      <c r="B26" s="879"/>
      <c r="C26" s="879"/>
      <c r="D26" s="879"/>
      <c r="E26" s="880"/>
      <c r="F26" s="890" t="s">
        <v>232</v>
      </c>
      <c r="G26" s="890"/>
      <c r="H26" s="890"/>
      <c r="I26" s="890"/>
      <c r="J26" s="890"/>
      <c r="K26" s="890"/>
      <c r="L26" s="890"/>
      <c r="M26" s="890"/>
      <c r="N26" s="890"/>
      <c r="O26" s="890"/>
      <c r="P26" s="890"/>
      <c r="Q26" s="890"/>
      <c r="R26" s="890"/>
      <c r="S26" s="890"/>
      <c r="T26" s="890"/>
      <c r="U26" s="890"/>
      <c r="V26" s="890"/>
      <c r="W26" s="890"/>
      <c r="X26" s="890"/>
      <c r="Y26" s="890"/>
      <c r="Z26" s="890"/>
      <c r="AA26" s="891"/>
      <c r="AB26" s="895" t="s">
        <v>1015</v>
      </c>
      <c r="AC26" s="895"/>
      <c r="AD26" s="895"/>
      <c r="AE26" s="895"/>
      <c r="AF26" s="895"/>
      <c r="AG26" s="896"/>
    </row>
    <row r="27" spans="1:33" ht="14.25" customHeight="1">
      <c r="A27" s="881"/>
      <c r="B27" s="882"/>
      <c r="C27" s="882"/>
      <c r="D27" s="882"/>
      <c r="E27" s="883"/>
      <c r="F27" s="995" t="s">
        <v>518</v>
      </c>
      <c r="G27" s="995"/>
      <c r="H27" s="995"/>
      <c r="I27" s="995"/>
      <c r="J27" s="995"/>
      <c r="K27" s="995"/>
      <c r="L27" s="995"/>
      <c r="M27" s="995"/>
      <c r="N27" s="995"/>
      <c r="O27" s="995"/>
      <c r="P27" s="995"/>
      <c r="Q27" s="995"/>
      <c r="R27" s="995"/>
      <c r="S27" s="995"/>
      <c r="T27" s="995"/>
      <c r="U27" s="995"/>
      <c r="V27" s="995"/>
      <c r="W27" s="995"/>
      <c r="X27" s="995"/>
      <c r="Y27" s="995"/>
      <c r="Z27" s="995"/>
      <c r="AA27" s="996"/>
      <c r="AB27" s="897"/>
      <c r="AC27" s="897"/>
      <c r="AD27" s="897"/>
      <c r="AE27" s="897"/>
      <c r="AF27" s="897"/>
      <c r="AG27" s="898"/>
    </row>
    <row r="28" spans="1:33" ht="14.25" customHeight="1" thickBot="1">
      <c r="A28" s="884"/>
      <c r="B28" s="885"/>
      <c r="C28" s="885"/>
      <c r="D28" s="885"/>
      <c r="E28" s="886"/>
      <c r="F28" s="888" t="s">
        <v>204</v>
      </c>
      <c r="G28" s="888"/>
      <c r="H28" s="888"/>
      <c r="I28" s="888"/>
      <c r="J28" s="888"/>
      <c r="K28" s="888"/>
      <c r="L28" s="888"/>
      <c r="M28" s="888"/>
      <c r="N28" s="888"/>
      <c r="O28" s="888"/>
      <c r="P28" s="888"/>
      <c r="Q28" s="888"/>
      <c r="R28" s="888"/>
      <c r="S28" s="888"/>
      <c r="T28" s="888"/>
      <c r="U28" s="888"/>
      <c r="V28" s="888"/>
      <c r="W28" s="888"/>
      <c r="X28" s="888"/>
      <c r="Y28" s="888"/>
      <c r="Z28" s="888"/>
      <c r="AA28" s="889"/>
      <c r="AB28" s="899"/>
      <c r="AC28" s="899"/>
      <c r="AD28" s="899"/>
      <c r="AE28" s="899"/>
      <c r="AF28" s="899"/>
      <c r="AG28" s="900"/>
    </row>
    <row r="29" spans="1:33" ht="15" customHeight="1">
      <c r="A29" s="913" t="s">
        <v>527</v>
      </c>
      <c r="B29" s="914"/>
      <c r="C29" s="914"/>
      <c r="D29" s="914"/>
      <c r="E29" s="915"/>
      <c r="F29" s="914" t="s">
        <v>343</v>
      </c>
      <c r="G29" s="914"/>
      <c r="H29" s="914"/>
      <c r="I29" s="914"/>
      <c r="J29" s="914"/>
      <c r="K29" s="914"/>
      <c r="L29" s="914"/>
      <c r="M29" s="914"/>
      <c r="N29" s="914"/>
      <c r="O29" s="914"/>
      <c r="P29" s="914"/>
      <c r="Q29" s="963" t="s">
        <v>1354</v>
      </c>
      <c r="R29" s="879"/>
      <c r="S29" s="879"/>
      <c r="T29" s="879"/>
      <c r="U29" s="879"/>
      <c r="V29" s="879"/>
      <c r="W29" s="879"/>
      <c r="X29" s="879"/>
      <c r="Y29" s="879"/>
      <c r="Z29" s="879"/>
      <c r="AA29" s="879"/>
      <c r="AB29" s="879"/>
      <c r="AC29" s="879"/>
      <c r="AD29" s="879"/>
      <c r="AE29" s="879"/>
      <c r="AF29" s="879"/>
      <c r="AG29" s="880"/>
    </row>
    <row r="30" spans="1:33" ht="15" customHeight="1">
      <c r="A30" s="916"/>
      <c r="B30" s="917"/>
      <c r="C30" s="917"/>
      <c r="D30" s="917"/>
      <c r="E30" s="918"/>
      <c r="F30" s="917"/>
      <c r="G30" s="917"/>
      <c r="H30" s="917"/>
      <c r="I30" s="917"/>
      <c r="J30" s="917"/>
      <c r="K30" s="917"/>
      <c r="L30" s="917"/>
      <c r="M30" s="917"/>
      <c r="N30" s="917"/>
      <c r="O30" s="917"/>
      <c r="P30" s="917"/>
      <c r="Q30" s="993" t="s">
        <v>1442</v>
      </c>
      <c r="R30" s="993"/>
      <c r="S30" s="993"/>
      <c r="T30" s="1127" t="s">
        <v>1355</v>
      </c>
      <c r="U30" s="974"/>
      <c r="V30" s="974"/>
      <c r="W30" s="974"/>
      <c r="X30" s="974"/>
      <c r="Y30" s="974"/>
      <c r="Z30" s="974"/>
      <c r="AA30" s="974"/>
      <c r="AB30" s="974"/>
      <c r="AC30" s="974"/>
      <c r="AD30" s="974"/>
      <c r="AE30" s="974"/>
      <c r="AF30" s="974"/>
      <c r="AG30" s="975"/>
    </row>
    <row r="31" spans="1:33" ht="15" customHeight="1">
      <c r="A31" s="916"/>
      <c r="B31" s="917"/>
      <c r="C31" s="917"/>
      <c r="D31" s="917"/>
      <c r="E31" s="918"/>
      <c r="F31" s="917"/>
      <c r="G31" s="917"/>
      <c r="H31" s="917"/>
      <c r="I31" s="917"/>
      <c r="J31" s="917"/>
      <c r="K31" s="917"/>
      <c r="L31" s="917"/>
      <c r="M31" s="917"/>
      <c r="N31" s="917"/>
      <c r="O31" s="917"/>
      <c r="P31" s="917"/>
      <c r="Q31" s="993"/>
      <c r="R31" s="993"/>
      <c r="S31" s="993"/>
      <c r="T31" s="1123" t="s">
        <v>1356</v>
      </c>
      <c r="U31" s="1124"/>
      <c r="V31" s="1121" t="s">
        <v>1357</v>
      </c>
      <c r="W31" s="946"/>
      <c r="X31" s="946"/>
      <c r="Y31" s="946"/>
      <c r="Z31" s="946"/>
      <c r="AA31" s="1122"/>
      <c r="AB31" s="928" t="s">
        <v>1358</v>
      </c>
      <c r="AC31" s="928"/>
      <c r="AD31" s="928"/>
      <c r="AE31" s="928" t="s">
        <v>1359</v>
      </c>
      <c r="AF31" s="928"/>
      <c r="AG31" s="929"/>
    </row>
    <row r="32" spans="1:33" ht="15" customHeight="1">
      <c r="A32" s="916"/>
      <c r="B32" s="917"/>
      <c r="C32" s="917"/>
      <c r="D32" s="917"/>
      <c r="E32" s="918"/>
      <c r="F32" s="1128"/>
      <c r="G32" s="1128"/>
      <c r="H32" s="1128"/>
      <c r="I32" s="1128"/>
      <c r="J32" s="1128"/>
      <c r="K32" s="1128"/>
      <c r="L32" s="1128"/>
      <c r="M32" s="1128"/>
      <c r="N32" s="1128"/>
      <c r="O32" s="1128"/>
      <c r="P32" s="1128"/>
      <c r="Q32" s="993"/>
      <c r="R32" s="993"/>
      <c r="S32" s="993"/>
      <c r="T32" s="1125"/>
      <c r="U32" s="1126"/>
      <c r="V32" s="993" t="s">
        <v>1360</v>
      </c>
      <c r="W32" s="993"/>
      <c r="X32" s="993"/>
      <c r="Y32" s="960" t="s">
        <v>1361</v>
      </c>
      <c r="Z32" s="961"/>
      <c r="AA32" s="962"/>
      <c r="AB32" s="928"/>
      <c r="AC32" s="928"/>
      <c r="AD32" s="928"/>
      <c r="AE32" s="928"/>
      <c r="AF32" s="928"/>
      <c r="AG32" s="929"/>
    </row>
    <row r="33" spans="1:33" ht="15" customHeight="1">
      <c r="A33" s="916"/>
      <c r="B33" s="917"/>
      <c r="C33" s="917"/>
      <c r="D33" s="917"/>
      <c r="E33" s="918"/>
      <c r="F33" s="1129" t="s">
        <v>379</v>
      </c>
      <c r="G33" s="1129"/>
      <c r="H33" s="1129"/>
      <c r="I33" s="1129"/>
      <c r="J33" s="1129"/>
      <c r="K33" s="1129"/>
      <c r="L33" s="1129"/>
      <c r="M33" s="1129"/>
      <c r="N33" s="1129"/>
      <c r="O33" s="1129"/>
      <c r="P33" s="1130"/>
      <c r="Q33" s="922" t="s">
        <v>380</v>
      </c>
      <c r="R33" s="922"/>
      <c r="S33" s="922"/>
      <c r="T33" s="922" t="s">
        <v>223</v>
      </c>
      <c r="U33" s="922"/>
      <c r="V33" s="922" t="s">
        <v>381</v>
      </c>
      <c r="W33" s="922"/>
      <c r="X33" s="922"/>
      <c r="Y33" s="922" t="s">
        <v>382</v>
      </c>
      <c r="Z33" s="922"/>
      <c r="AA33" s="922"/>
      <c r="AB33" s="922" t="s">
        <v>382</v>
      </c>
      <c r="AC33" s="922"/>
      <c r="AD33" s="922"/>
      <c r="AE33" s="922" t="s">
        <v>383</v>
      </c>
      <c r="AF33" s="922"/>
      <c r="AG33" s="930"/>
    </row>
    <row r="34" spans="1:33" ht="27" customHeight="1">
      <c r="A34" s="916"/>
      <c r="B34" s="917"/>
      <c r="C34" s="917"/>
      <c r="D34" s="917"/>
      <c r="E34" s="918"/>
      <c r="F34" s="1020" t="s">
        <v>32</v>
      </c>
      <c r="G34" s="1020"/>
      <c r="H34" s="1020"/>
      <c r="I34" s="1021"/>
      <c r="J34" s="1016" t="s">
        <v>377</v>
      </c>
      <c r="K34" s="1016"/>
      <c r="L34" s="1016"/>
      <c r="M34" s="1016"/>
      <c r="N34" s="1016"/>
      <c r="O34" s="1016"/>
      <c r="P34" s="1016"/>
      <c r="Q34" s="922" t="s">
        <v>222</v>
      </c>
      <c r="R34" s="922"/>
      <c r="S34" s="922"/>
      <c r="T34" s="922" t="s">
        <v>223</v>
      </c>
      <c r="U34" s="922"/>
      <c r="V34" s="922" t="s">
        <v>224</v>
      </c>
      <c r="W34" s="922"/>
      <c r="X34" s="922"/>
      <c r="Y34" s="922" t="s">
        <v>225</v>
      </c>
      <c r="Z34" s="922"/>
      <c r="AA34" s="922"/>
      <c r="AB34" s="922" t="s">
        <v>225</v>
      </c>
      <c r="AC34" s="922"/>
      <c r="AD34" s="922"/>
      <c r="AE34" s="922" t="s">
        <v>226</v>
      </c>
      <c r="AF34" s="922"/>
      <c r="AG34" s="930"/>
    </row>
    <row r="35" spans="1:33" ht="27" customHeight="1">
      <c r="A35" s="916"/>
      <c r="B35" s="917"/>
      <c r="C35" s="917"/>
      <c r="D35" s="917"/>
      <c r="E35" s="918"/>
      <c r="F35" s="1018"/>
      <c r="G35" s="1018"/>
      <c r="H35" s="1018"/>
      <c r="I35" s="1019"/>
      <c r="J35" s="1016" t="s">
        <v>158</v>
      </c>
      <c r="K35" s="1016"/>
      <c r="L35" s="1016"/>
      <c r="M35" s="1016"/>
      <c r="N35" s="1016"/>
      <c r="O35" s="1016"/>
      <c r="P35" s="1016"/>
      <c r="Q35" s="922" t="s">
        <v>159</v>
      </c>
      <c r="R35" s="922"/>
      <c r="S35" s="922"/>
      <c r="T35" s="922" t="s">
        <v>223</v>
      </c>
      <c r="U35" s="922"/>
      <c r="V35" s="922" t="s">
        <v>160</v>
      </c>
      <c r="W35" s="922"/>
      <c r="X35" s="922"/>
      <c r="Y35" s="922" t="s">
        <v>161</v>
      </c>
      <c r="Z35" s="922"/>
      <c r="AA35" s="922"/>
      <c r="AB35" s="922" t="s">
        <v>161</v>
      </c>
      <c r="AC35" s="922"/>
      <c r="AD35" s="922"/>
      <c r="AE35" s="922" t="s">
        <v>224</v>
      </c>
      <c r="AF35" s="922"/>
      <c r="AG35" s="930"/>
    </row>
    <row r="36" spans="1:33" ht="15" customHeight="1" thickBot="1">
      <c r="A36" s="919"/>
      <c r="B36" s="920"/>
      <c r="C36" s="920"/>
      <c r="D36" s="920"/>
      <c r="E36" s="921"/>
      <c r="F36" s="1007" t="s">
        <v>1366</v>
      </c>
      <c r="G36" s="1007"/>
      <c r="H36" s="1007"/>
      <c r="I36" s="1007"/>
      <c r="J36" s="1007"/>
      <c r="K36" s="1007"/>
      <c r="L36" s="1007"/>
      <c r="M36" s="1007"/>
      <c r="N36" s="1007"/>
      <c r="O36" s="1007"/>
      <c r="P36" s="1007"/>
      <c r="Q36" s="931" t="s">
        <v>162</v>
      </c>
      <c r="R36" s="931"/>
      <c r="S36" s="931"/>
      <c r="T36" s="931" t="s">
        <v>163</v>
      </c>
      <c r="U36" s="931"/>
      <c r="V36" s="931" t="s">
        <v>223</v>
      </c>
      <c r="W36" s="931"/>
      <c r="X36" s="931"/>
      <c r="Y36" s="931" t="s">
        <v>161</v>
      </c>
      <c r="Z36" s="931"/>
      <c r="AA36" s="931"/>
      <c r="AB36" s="931" t="s">
        <v>161</v>
      </c>
      <c r="AC36" s="931"/>
      <c r="AD36" s="931"/>
      <c r="AE36" s="931" t="s">
        <v>224</v>
      </c>
      <c r="AF36" s="931"/>
      <c r="AG36" s="959"/>
    </row>
    <row r="37" spans="1:33" ht="15" customHeight="1">
      <c r="A37" s="913" t="s">
        <v>1074</v>
      </c>
      <c r="B37" s="914"/>
      <c r="C37" s="914"/>
      <c r="D37" s="914"/>
      <c r="E37" s="915"/>
      <c r="F37" s="1022" t="s">
        <v>34</v>
      </c>
      <c r="G37" s="1022"/>
      <c r="H37" s="1022"/>
      <c r="I37" s="1022"/>
      <c r="J37" s="1022"/>
      <c r="K37" s="1022"/>
      <c r="L37" s="1022"/>
      <c r="M37" s="1022"/>
      <c r="N37" s="1022"/>
      <c r="O37" s="1022"/>
      <c r="P37" s="1022"/>
      <c r="Q37" s="1022"/>
      <c r="R37" s="1022"/>
      <c r="S37" s="1022"/>
      <c r="T37" s="1022"/>
      <c r="U37" s="1022"/>
      <c r="V37" s="1022"/>
      <c r="W37" s="1022"/>
      <c r="X37" s="1022"/>
      <c r="Y37" s="1022"/>
      <c r="Z37" s="1023"/>
      <c r="AA37" s="914" t="s">
        <v>378</v>
      </c>
      <c r="AB37" s="879"/>
      <c r="AC37" s="879"/>
      <c r="AD37" s="879"/>
      <c r="AE37" s="879"/>
      <c r="AF37" s="879"/>
      <c r="AG37" s="880"/>
    </row>
    <row r="38" spans="1:33" ht="15" customHeight="1">
      <c r="A38" s="916"/>
      <c r="B38" s="917"/>
      <c r="C38" s="917"/>
      <c r="D38" s="917"/>
      <c r="E38" s="918"/>
      <c r="F38" s="893" t="s">
        <v>701</v>
      </c>
      <c r="G38" s="893"/>
      <c r="H38" s="893"/>
      <c r="I38" s="893"/>
      <c r="J38" s="893"/>
      <c r="K38" s="893"/>
      <c r="L38" s="893"/>
      <c r="M38" s="893"/>
      <c r="N38" s="893"/>
      <c r="O38" s="893"/>
      <c r="P38" s="893"/>
      <c r="Q38" s="893"/>
      <c r="R38" s="893"/>
      <c r="S38" s="893"/>
      <c r="T38" s="893"/>
      <c r="U38" s="893"/>
      <c r="V38" s="893"/>
      <c r="W38" s="893"/>
      <c r="X38" s="893"/>
      <c r="Y38" s="893"/>
      <c r="Z38" s="894"/>
      <c r="AA38" s="974" t="s">
        <v>1022</v>
      </c>
      <c r="AB38" s="974"/>
      <c r="AC38" s="974"/>
      <c r="AD38" s="974"/>
      <c r="AE38" s="974"/>
      <c r="AF38" s="974"/>
      <c r="AG38" s="975"/>
    </row>
    <row r="39" spans="1:33" ht="15" customHeight="1">
      <c r="A39" s="916"/>
      <c r="B39" s="917"/>
      <c r="C39" s="917"/>
      <c r="D39" s="917"/>
      <c r="E39" s="918"/>
      <c r="F39" s="1020" t="s">
        <v>32</v>
      </c>
      <c r="G39" s="1020"/>
      <c r="H39" s="1020"/>
      <c r="I39" s="1020"/>
      <c r="J39" s="1020"/>
      <c r="K39" s="1021"/>
      <c r="L39" s="1016" t="s">
        <v>1362</v>
      </c>
      <c r="M39" s="1016"/>
      <c r="N39" s="1016"/>
      <c r="O39" s="1016"/>
      <c r="P39" s="1016"/>
      <c r="Q39" s="1016"/>
      <c r="R39" s="1016"/>
      <c r="S39" s="1016"/>
      <c r="T39" s="1016"/>
      <c r="U39" s="1016"/>
      <c r="V39" s="1016"/>
      <c r="W39" s="1016"/>
      <c r="X39" s="1016"/>
      <c r="Y39" s="1016"/>
      <c r="Z39" s="1016"/>
      <c r="AA39" s="974" t="s">
        <v>1021</v>
      </c>
      <c r="AB39" s="974"/>
      <c r="AC39" s="974"/>
      <c r="AD39" s="974"/>
      <c r="AE39" s="974"/>
      <c r="AF39" s="974"/>
      <c r="AG39" s="975"/>
    </row>
    <row r="40" spans="1:33" ht="15" customHeight="1">
      <c r="A40" s="916"/>
      <c r="B40" s="917"/>
      <c r="C40" s="917"/>
      <c r="D40" s="917"/>
      <c r="E40" s="918"/>
      <c r="F40" s="1018"/>
      <c r="G40" s="1018"/>
      <c r="H40" s="1018"/>
      <c r="I40" s="1018"/>
      <c r="J40" s="1018"/>
      <c r="K40" s="1019"/>
      <c r="L40" s="1017" t="s">
        <v>1204</v>
      </c>
      <c r="M40" s="1018"/>
      <c r="N40" s="1018"/>
      <c r="O40" s="1018"/>
      <c r="P40" s="1018"/>
      <c r="Q40" s="1018"/>
      <c r="R40" s="1018"/>
      <c r="S40" s="1018"/>
      <c r="T40" s="1018"/>
      <c r="U40" s="1018"/>
      <c r="V40" s="1018"/>
      <c r="W40" s="1018"/>
      <c r="X40" s="1018"/>
      <c r="Y40" s="1018"/>
      <c r="Z40" s="1019"/>
      <c r="AA40" s="974" t="s">
        <v>1020</v>
      </c>
      <c r="AB40" s="974"/>
      <c r="AC40" s="974"/>
      <c r="AD40" s="974"/>
      <c r="AE40" s="974"/>
      <c r="AF40" s="974"/>
      <c r="AG40" s="975"/>
    </row>
    <row r="41" spans="1:33" ht="15" customHeight="1" thickBot="1">
      <c r="A41" s="919"/>
      <c r="B41" s="920"/>
      <c r="C41" s="920"/>
      <c r="D41" s="920"/>
      <c r="E41" s="921"/>
      <c r="F41" s="1005" t="s">
        <v>33</v>
      </c>
      <c r="G41" s="1005"/>
      <c r="H41" s="1005"/>
      <c r="I41" s="1005"/>
      <c r="J41" s="1005"/>
      <c r="K41" s="1005"/>
      <c r="L41" s="1005"/>
      <c r="M41" s="1005"/>
      <c r="N41" s="1005"/>
      <c r="O41" s="1005"/>
      <c r="P41" s="1005"/>
      <c r="Q41" s="1005"/>
      <c r="R41" s="1005"/>
      <c r="S41" s="1005"/>
      <c r="T41" s="1005"/>
      <c r="U41" s="1005"/>
      <c r="V41" s="1005"/>
      <c r="W41" s="1005"/>
      <c r="X41" s="1005"/>
      <c r="Y41" s="1005"/>
      <c r="Z41" s="1006"/>
      <c r="AA41" s="946" t="s">
        <v>1020</v>
      </c>
      <c r="AB41" s="946"/>
      <c r="AC41" s="946"/>
      <c r="AD41" s="946"/>
      <c r="AE41" s="946"/>
      <c r="AF41" s="946"/>
      <c r="AG41" s="947"/>
    </row>
    <row r="42" spans="1:33" ht="15" customHeight="1">
      <c r="A42" s="913" t="s">
        <v>37</v>
      </c>
      <c r="B42" s="914"/>
      <c r="C42" s="914"/>
      <c r="D42" s="914"/>
      <c r="E42" s="915"/>
      <c r="F42" s="986" t="s">
        <v>220</v>
      </c>
      <c r="G42" s="987"/>
      <c r="H42" s="987"/>
      <c r="I42" s="987"/>
      <c r="J42" s="987"/>
      <c r="K42" s="987"/>
      <c r="L42" s="988"/>
      <c r="M42" s="984" t="s">
        <v>1487</v>
      </c>
      <c r="N42" s="984"/>
      <c r="O42" s="984"/>
      <c r="P42" s="984"/>
      <c r="Q42" s="984"/>
      <c r="R42" s="984"/>
      <c r="S42" s="984"/>
      <c r="T42" s="984"/>
      <c r="U42" s="984"/>
      <c r="V42" s="984"/>
      <c r="W42" s="984"/>
      <c r="X42" s="984"/>
      <c r="Y42" s="984"/>
      <c r="Z42" s="984"/>
      <c r="AA42" s="984"/>
      <c r="AB42" s="984"/>
      <c r="AC42" s="984"/>
      <c r="AD42" s="984"/>
      <c r="AE42" s="984"/>
      <c r="AF42" s="984"/>
      <c r="AG42" s="985"/>
    </row>
    <row r="43" spans="1:33" ht="37.5" customHeight="1">
      <c r="A43" s="916"/>
      <c r="B43" s="917"/>
      <c r="C43" s="917"/>
      <c r="D43" s="917"/>
      <c r="E43" s="918"/>
      <c r="F43" s="989"/>
      <c r="G43" s="990"/>
      <c r="H43" s="990"/>
      <c r="I43" s="990"/>
      <c r="J43" s="990"/>
      <c r="K43" s="990"/>
      <c r="L43" s="991"/>
      <c r="M43" s="1134" t="s">
        <v>1489</v>
      </c>
      <c r="N43" s="1134"/>
      <c r="O43" s="1134"/>
      <c r="P43" s="1134"/>
      <c r="Q43" s="1134"/>
      <c r="R43" s="1134"/>
      <c r="S43" s="1134"/>
      <c r="T43" s="981" t="s">
        <v>846</v>
      </c>
      <c r="U43" s="982"/>
      <c r="V43" s="982"/>
      <c r="W43" s="982"/>
      <c r="X43" s="982"/>
      <c r="Y43" s="982"/>
      <c r="Z43" s="992"/>
      <c r="AA43" s="981" t="s">
        <v>847</v>
      </c>
      <c r="AB43" s="982"/>
      <c r="AC43" s="982"/>
      <c r="AD43" s="982"/>
      <c r="AE43" s="982"/>
      <c r="AF43" s="982"/>
      <c r="AG43" s="983"/>
    </row>
    <row r="44" spans="1:33" ht="30" customHeight="1">
      <c r="A44" s="916"/>
      <c r="B44" s="917"/>
      <c r="C44" s="917"/>
      <c r="D44" s="917"/>
      <c r="E44" s="918"/>
      <c r="F44" s="1131" t="s">
        <v>1488</v>
      </c>
      <c r="G44" s="1132"/>
      <c r="H44" s="1132"/>
      <c r="I44" s="1132"/>
      <c r="J44" s="1132"/>
      <c r="K44" s="1132"/>
      <c r="L44" s="1133"/>
      <c r="M44" s="993" t="s">
        <v>38</v>
      </c>
      <c r="N44" s="993"/>
      <c r="O44" s="993"/>
      <c r="P44" s="993"/>
      <c r="Q44" s="993"/>
      <c r="R44" s="993"/>
      <c r="S44" s="993"/>
      <c r="T44" s="993" t="s">
        <v>39</v>
      </c>
      <c r="U44" s="993"/>
      <c r="V44" s="993"/>
      <c r="W44" s="993"/>
      <c r="X44" s="993"/>
      <c r="Y44" s="993"/>
      <c r="Z44" s="993"/>
      <c r="AA44" s="993" t="s">
        <v>39</v>
      </c>
      <c r="AB44" s="993"/>
      <c r="AC44" s="993"/>
      <c r="AD44" s="993"/>
      <c r="AE44" s="993"/>
      <c r="AF44" s="993"/>
      <c r="AG44" s="994"/>
    </row>
    <row r="45" spans="1:33" ht="15" customHeight="1">
      <c r="A45" s="916"/>
      <c r="B45" s="917"/>
      <c r="C45" s="917"/>
      <c r="D45" s="917"/>
      <c r="E45" s="918"/>
      <c r="F45" s="1136" t="s">
        <v>701</v>
      </c>
      <c r="G45" s="893"/>
      <c r="H45" s="893"/>
      <c r="I45" s="893"/>
      <c r="J45" s="893"/>
      <c r="K45" s="893"/>
      <c r="L45" s="894"/>
      <c r="M45" s="993" t="s">
        <v>39</v>
      </c>
      <c r="N45" s="993"/>
      <c r="O45" s="993"/>
      <c r="P45" s="993"/>
      <c r="Q45" s="993"/>
      <c r="R45" s="993"/>
      <c r="S45" s="993"/>
      <c r="T45" s="993" t="s">
        <v>41</v>
      </c>
      <c r="U45" s="993"/>
      <c r="V45" s="993"/>
      <c r="W45" s="993"/>
      <c r="X45" s="993"/>
      <c r="Y45" s="993"/>
      <c r="Z45" s="993"/>
      <c r="AA45" s="993" t="s">
        <v>41</v>
      </c>
      <c r="AB45" s="993"/>
      <c r="AC45" s="993"/>
      <c r="AD45" s="993"/>
      <c r="AE45" s="993"/>
      <c r="AF45" s="993"/>
      <c r="AG45" s="994"/>
    </row>
    <row r="46" spans="1:33" ht="15" customHeight="1">
      <c r="A46" s="916"/>
      <c r="B46" s="917"/>
      <c r="C46" s="917"/>
      <c r="D46" s="917"/>
      <c r="E46" s="918"/>
      <c r="F46" s="1136" t="s">
        <v>36</v>
      </c>
      <c r="G46" s="893"/>
      <c r="H46" s="893"/>
      <c r="I46" s="893"/>
      <c r="J46" s="893"/>
      <c r="K46" s="893"/>
      <c r="L46" s="894"/>
      <c r="M46" s="993" t="s">
        <v>40</v>
      </c>
      <c r="N46" s="993"/>
      <c r="O46" s="993"/>
      <c r="P46" s="993"/>
      <c r="Q46" s="993"/>
      <c r="R46" s="993"/>
      <c r="S46" s="993"/>
      <c r="T46" s="993" t="s">
        <v>42</v>
      </c>
      <c r="U46" s="993"/>
      <c r="V46" s="993"/>
      <c r="W46" s="993"/>
      <c r="X46" s="993"/>
      <c r="Y46" s="993"/>
      <c r="Z46" s="993"/>
      <c r="AA46" s="993" t="s">
        <v>42</v>
      </c>
      <c r="AB46" s="993"/>
      <c r="AC46" s="993"/>
      <c r="AD46" s="993"/>
      <c r="AE46" s="993"/>
      <c r="AF46" s="993"/>
      <c r="AG46" s="994"/>
    </row>
    <row r="47" spans="1:33" ht="15" customHeight="1" thickBot="1">
      <c r="A47" s="919"/>
      <c r="B47" s="920"/>
      <c r="C47" s="920"/>
      <c r="D47" s="920"/>
      <c r="E47" s="921"/>
      <c r="F47" s="1135" t="s">
        <v>35</v>
      </c>
      <c r="G47" s="1007"/>
      <c r="H47" s="1007"/>
      <c r="I47" s="1007"/>
      <c r="J47" s="1007"/>
      <c r="K47" s="1007"/>
      <c r="L47" s="923"/>
      <c r="M47" s="722"/>
      <c r="N47" s="722"/>
      <c r="O47" s="722"/>
      <c r="P47" s="722"/>
      <c r="Q47" s="722"/>
      <c r="R47" s="722"/>
      <c r="S47" s="722"/>
      <c r="T47" s="722" t="s">
        <v>43</v>
      </c>
      <c r="U47" s="722"/>
      <c r="V47" s="722"/>
      <c r="W47" s="722"/>
      <c r="X47" s="722"/>
      <c r="Y47" s="722"/>
      <c r="Z47" s="722"/>
      <c r="AA47" s="722" t="s">
        <v>43</v>
      </c>
      <c r="AB47" s="722"/>
      <c r="AC47" s="722"/>
      <c r="AD47" s="722"/>
      <c r="AE47" s="722"/>
      <c r="AF47" s="722"/>
      <c r="AG47" s="753"/>
    </row>
    <row r="48" spans="1:33" ht="15" customHeight="1">
      <c r="A48" s="542"/>
      <c r="B48" s="542"/>
      <c r="C48" s="542"/>
      <c r="D48" s="542"/>
      <c r="E48" s="542"/>
      <c r="F48" s="131"/>
      <c r="G48" s="131"/>
      <c r="H48" s="131"/>
      <c r="I48" s="131"/>
      <c r="J48" s="131"/>
      <c r="K48" s="131"/>
      <c r="L48" s="131"/>
      <c r="M48" s="131"/>
      <c r="N48" s="131"/>
      <c r="O48" s="131"/>
      <c r="P48" s="131"/>
      <c r="Q48" s="131"/>
      <c r="R48" s="131"/>
      <c r="S48" s="131"/>
      <c r="T48" s="131"/>
      <c r="U48" s="131"/>
      <c r="V48" s="131"/>
      <c r="W48" s="131"/>
      <c r="X48" s="131"/>
      <c r="Y48" s="131"/>
      <c r="Z48" s="131"/>
      <c r="AA48" s="28"/>
      <c r="AB48" s="28"/>
      <c r="AC48" s="28"/>
      <c r="AD48" s="28"/>
      <c r="AE48" s="28"/>
      <c r="AF48" s="28"/>
      <c r="AG48" s="28"/>
    </row>
    <row r="49" spans="1:12" ht="15" customHeight="1">
      <c r="A49" s="11" t="s">
        <v>171</v>
      </c>
      <c r="L49" s="11" t="s">
        <v>1023</v>
      </c>
    </row>
    <row r="50" ht="6.75" customHeight="1" thickBot="1"/>
    <row r="51" spans="1:45" ht="15" customHeight="1" thickBot="1">
      <c r="A51" s="878"/>
      <c r="B51" s="964"/>
      <c r="C51" s="1087"/>
      <c r="D51" s="963" t="s">
        <v>963</v>
      </c>
      <c r="E51" s="964"/>
      <c r="F51" s="964"/>
      <c r="G51" s="964"/>
      <c r="H51" s="964"/>
      <c r="I51" s="965"/>
      <c r="J51" s="131"/>
      <c r="K51" s="131"/>
      <c r="L51" s="1013" t="s">
        <v>1226</v>
      </c>
      <c r="M51" s="1014"/>
      <c r="N51" s="1014"/>
      <c r="O51" s="1014"/>
      <c r="P51" s="1014"/>
      <c r="Q51" s="1014"/>
      <c r="R51" s="1014"/>
      <c r="S51" s="1015"/>
      <c r="T51" s="972" t="s">
        <v>1025</v>
      </c>
      <c r="U51" s="972"/>
      <c r="V51" s="973"/>
      <c r="AA51" s="17"/>
      <c r="AB51" s="17"/>
      <c r="AC51" s="17"/>
      <c r="AD51" s="17"/>
      <c r="AE51" s="17"/>
      <c r="AF51" s="17"/>
      <c r="AI51" s="17"/>
      <c r="AJ51" s="17"/>
      <c r="AK51" s="17"/>
      <c r="AL51" s="17"/>
      <c r="AM51" s="17"/>
      <c r="AN51" s="17"/>
      <c r="AO51" s="17"/>
      <c r="AP51" s="17"/>
      <c r="AQ51" s="17"/>
      <c r="AR51" s="17"/>
      <c r="AS51" s="17"/>
    </row>
    <row r="52" spans="1:45" ht="6.75" customHeight="1" thickBot="1">
      <c r="A52" s="1088"/>
      <c r="B52" s="967"/>
      <c r="C52" s="1089"/>
      <c r="D52" s="966"/>
      <c r="E52" s="967"/>
      <c r="F52" s="967"/>
      <c r="G52" s="967"/>
      <c r="H52" s="967"/>
      <c r="I52" s="968"/>
      <c r="J52" s="131"/>
      <c r="K52" s="131"/>
      <c r="AA52" s="17"/>
      <c r="AB52" s="17"/>
      <c r="AC52" s="17"/>
      <c r="AD52" s="17"/>
      <c r="AE52" s="17"/>
      <c r="AF52" s="17"/>
      <c r="AI52" s="17"/>
      <c r="AJ52" s="17"/>
      <c r="AK52" s="17"/>
      <c r="AL52" s="17"/>
      <c r="AM52" s="17"/>
      <c r="AN52" s="17"/>
      <c r="AO52" s="17"/>
      <c r="AP52" s="17"/>
      <c r="AQ52" s="17"/>
      <c r="AR52" s="17"/>
      <c r="AS52" s="17"/>
    </row>
    <row r="53" spans="1:61" ht="15" customHeight="1" thickBot="1">
      <c r="A53" s="1090" t="s">
        <v>1031</v>
      </c>
      <c r="B53" s="1022"/>
      <c r="C53" s="1023"/>
      <c r="D53" s="1093" t="s">
        <v>9</v>
      </c>
      <c r="E53" s="1094"/>
      <c r="F53" s="1094"/>
      <c r="G53" s="225" t="s">
        <v>172</v>
      </c>
      <c r="H53" s="225"/>
      <c r="I53" s="228"/>
      <c r="J53" s="17"/>
      <c r="K53" s="131"/>
      <c r="L53" s="976" t="s">
        <v>1227</v>
      </c>
      <c r="M53" s="977"/>
      <c r="N53" s="977"/>
      <c r="O53" s="977"/>
      <c r="P53" s="977"/>
      <c r="Q53" s="977"/>
      <c r="R53" s="977"/>
      <c r="S53" s="978"/>
      <c r="T53" s="979" t="s">
        <v>1228</v>
      </c>
      <c r="U53" s="979"/>
      <c r="V53" s="980"/>
      <c r="X53" s="976" t="s">
        <v>1227</v>
      </c>
      <c r="Y53" s="977"/>
      <c r="Z53" s="977"/>
      <c r="AA53" s="977"/>
      <c r="AB53" s="977"/>
      <c r="AC53" s="977"/>
      <c r="AD53" s="977"/>
      <c r="AE53" s="978"/>
      <c r="AF53" s="979" t="s">
        <v>1228</v>
      </c>
      <c r="AG53" s="979"/>
      <c r="AH53" s="980"/>
      <c r="AI53" s="120"/>
      <c r="AJ53" s="120"/>
      <c r="AK53" s="28"/>
      <c r="AL53" s="28"/>
      <c r="AM53" s="28"/>
      <c r="AN53" s="28"/>
      <c r="AO53" s="28"/>
      <c r="AP53" s="28"/>
      <c r="AQ53" s="28"/>
      <c r="AR53" s="28"/>
      <c r="AS53" s="27"/>
      <c r="AT53" s="27"/>
      <c r="AU53" s="27"/>
      <c r="AV53" s="27"/>
      <c r="AW53" s="27"/>
      <c r="AX53" s="27"/>
      <c r="AY53" s="27"/>
      <c r="AZ53" s="27"/>
      <c r="BA53" s="27"/>
      <c r="BB53" s="27"/>
      <c r="BC53" s="23"/>
      <c r="BD53" s="23"/>
      <c r="BE53" s="23"/>
      <c r="BF53" s="23"/>
      <c r="BG53" s="23"/>
      <c r="BH53" s="23"/>
      <c r="BI53" s="17"/>
    </row>
    <row r="54" spans="1:61" ht="15" customHeight="1">
      <c r="A54" s="1091" t="s">
        <v>1049</v>
      </c>
      <c r="B54" s="974"/>
      <c r="C54" s="1092"/>
      <c r="D54" s="1057" t="s">
        <v>10</v>
      </c>
      <c r="E54" s="1058"/>
      <c r="F54" s="1058"/>
      <c r="G54" s="226" t="s">
        <v>172</v>
      </c>
      <c r="H54" s="226"/>
      <c r="I54" s="229"/>
      <c r="J54" s="17"/>
      <c r="K54" s="131"/>
      <c r="L54" s="866" t="s">
        <v>11</v>
      </c>
      <c r="M54" s="867"/>
      <c r="N54" s="867"/>
      <c r="O54" s="867"/>
      <c r="P54" s="867"/>
      <c r="Q54" s="867"/>
      <c r="R54" s="867"/>
      <c r="S54" s="867"/>
      <c r="T54" s="843" t="s">
        <v>1482</v>
      </c>
      <c r="U54" s="843"/>
      <c r="V54" s="844"/>
      <c r="X54" s="866" t="s">
        <v>1011</v>
      </c>
      <c r="Y54" s="867"/>
      <c r="Z54" s="867"/>
      <c r="AA54" s="867"/>
      <c r="AB54" s="867"/>
      <c r="AC54" s="867"/>
      <c r="AD54" s="867"/>
      <c r="AE54" s="867"/>
      <c r="AF54" s="843" t="s">
        <v>1485</v>
      </c>
      <c r="AG54" s="843"/>
      <c r="AH54" s="844"/>
      <c r="AI54" s="120"/>
      <c r="AJ54" s="120"/>
      <c r="AK54" s="28"/>
      <c r="AL54" s="28"/>
      <c r="AM54" s="28"/>
      <c r="AN54" s="28"/>
      <c r="AO54" s="28"/>
      <c r="AP54" s="28"/>
      <c r="AQ54" s="28"/>
      <c r="AR54" s="28"/>
      <c r="AS54" s="27"/>
      <c r="AT54" s="27"/>
      <c r="AU54" s="27"/>
      <c r="AV54" s="27"/>
      <c r="AW54" s="27"/>
      <c r="AX54" s="27"/>
      <c r="AY54" s="27"/>
      <c r="AZ54" s="27"/>
      <c r="BA54" s="27"/>
      <c r="BB54" s="27"/>
      <c r="BC54" s="28"/>
      <c r="BD54" s="28"/>
      <c r="BE54" s="28"/>
      <c r="BF54" s="28"/>
      <c r="BG54" s="28"/>
      <c r="BH54" s="28"/>
      <c r="BI54" s="17"/>
    </row>
    <row r="55" spans="1:61" ht="15" customHeight="1">
      <c r="A55" s="1091" t="s">
        <v>1037</v>
      </c>
      <c r="B55" s="974"/>
      <c r="C55" s="1092"/>
      <c r="D55" s="1057" t="s">
        <v>173</v>
      </c>
      <c r="E55" s="1058"/>
      <c r="F55" s="1058"/>
      <c r="G55" s="226" t="s">
        <v>172</v>
      </c>
      <c r="H55" s="226"/>
      <c r="I55" s="229"/>
      <c r="J55" s="17"/>
      <c r="K55" s="131"/>
      <c r="L55" s="868" t="s">
        <v>1004</v>
      </c>
      <c r="M55" s="869"/>
      <c r="N55" s="869"/>
      <c r="O55" s="869"/>
      <c r="P55" s="869"/>
      <c r="Q55" s="869"/>
      <c r="R55" s="869"/>
      <c r="S55" s="869"/>
      <c r="T55" s="845" t="s">
        <v>1482</v>
      </c>
      <c r="U55" s="845"/>
      <c r="V55" s="846"/>
      <c r="X55" s="868" t="s">
        <v>12</v>
      </c>
      <c r="Y55" s="869"/>
      <c r="Z55" s="869"/>
      <c r="AA55" s="869"/>
      <c r="AB55" s="869"/>
      <c r="AC55" s="869"/>
      <c r="AD55" s="869"/>
      <c r="AE55" s="869"/>
      <c r="AF55" s="845" t="s">
        <v>1484</v>
      </c>
      <c r="AG55" s="845"/>
      <c r="AH55" s="846"/>
      <c r="AI55" s="120"/>
      <c r="AJ55" s="120"/>
      <c r="AK55" s="138"/>
      <c r="AL55" s="138"/>
      <c r="AM55" s="138"/>
      <c r="AN55" s="138"/>
      <c r="AO55" s="121"/>
      <c r="AP55" s="121"/>
      <c r="AQ55" s="121"/>
      <c r="AR55" s="121"/>
      <c r="AS55" s="27"/>
      <c r="AT55" s="27"/>
      <c r="AU55" s="27"/>
      <c r="AV55" s="27"/>
      <c r="AW55" s="27"/>
      <c r="AX55" s="27"/>
      <c r="AY55" s="27"/>
      <c r="AZ55" s="27"/>
      <c r="BA55" s="27"/>
      <c r="BB55" s="27"/>
      <c r="BC55" s="28"/>
      <c r="BD55" s="28"/>
      <c r="BE55" s="28"/>
      <c r="BF55" s="28"/>
      <c r="BG55" s="28"/>
      <c r="BH55" s="28"/>
      <c r="BI55" s="17"/>
    </row>
    <row r="56" spans="1:61" ht="15" customHeight="1">
      <c r="A56" s="1091" t="s">
        <v>1038</v>
      </c>
      <c r="B56" s="974"/>
      <c r="C56" s="1092"/>
      <c r="D56" s="1057" t="s">
        <v>1367</v>
      </c>
      <c r="E56" s="1058"/>
      <c r="F56" s="1058"/>
      <c r="G56" s="226" t="s">
        <v>172</v>
      </c>
      <c r="H56" s="226"/>
      <c r="I56" s="229"/>
      <c r="J56" s="17"/>
      <c r="K56" s="131"/>
      <c r="L56" s="868" t="s">
        <v>1005</v>
      </c>
      <c r="M56" s="869"/>
      <c r="N56" s="869"/>
      <c r="O56" s="869"/>
      <c r="P56" s="869"/>
      <c r="Q56" s="869"/>
      <c r="R56" s="869"/>
      <c r="S56" s="869"/>
      <c r="T56" s="845" t="s">
        <v>1482</v>
      </c>
      <c r="U56" s="845"/>
      <c r="V56" s="846"/>
      <c r="X56" s="868" t="s">
        <v>13</v>
      </c>
      <c r="Y56" s="869"/>
      <c r="Z56" s="869"/>
      <c r="AA56" s="869"/>
      <c r="AB56" s="869"/>
      <c r="AC56" s="869"/>
      <c r="AD56" s="869"/>
      <c r="AE56" s="869"/>
      <c r="AF56" s="845" t="s">
        <v>1482</v>
      </c>
      <c r="AG56" s="845"/>
      <c r="AH56" s="846"/>
      <c r="AI56" s="120"/>
      <c r="AJ56" s="120"/>
      <c r="AK56" s="138"/>
      <c r="AL56" s="138"/>
      <c r="AM56" s="138"/>
      <c r="AN56" s="138"/>
      <c r="AO56" s="121"/>
      <c r="AP56" s="121"/>
      <c r="AQ56" s="121"/>
      <c r="AR56" s="121"/>
      <c r="AS56" s="27"/>
      <c r="AT56" s="27"/>
      <c r="AU56" s="27"/>
      <c r="AV56" s="27"/>
      <c r="AW56" s="27"/>
      <c r="AX56" s="27"/>
      <c r="AY56" s="27"/>
      <c r="AZ56" s="27"/>
      <c r="BA56" s="27"/>
      <c r="BB56" s="27"/>
      <c r="BC56" s="28"/>
      <c r="BD56" s="28"/>
      <c r="BE56" s="28"/>
      <c r="BF56" s="28"/>
      <c r="BG56" s="28"/>
      <c r="BH56" s="28"/>
      <c r="BI56" s="17"/>
    </row>
    <row r="57" spans="1:61" ht="15" customHeight="1">
      <c r="A57" s="1091" t="s">
        <v>1039</v>
      </c>
      <c r="B57" s="974"/>
      <c r="C57" s="1092"/>
      <c r="D57" s="1057" t="s">
        <v>1368</v>
      </c>
      <c r="E57" s="1058"/>
      <c r="F57" s="1058"/>
      <c r="G57" s="226" t="s">
        <v>172</v>
      </c>
      <c r="H57" s="226"/>
      <c r="I57" s="229"/>
      <c r="J57" s="17"/>
      <c r="K57" s="131"/>
      <c r="L57" s="868" t="s">
        <v>1006</v>
      </c>
      <c r="M57" s="869"/>
      <c r="N57" s="869"/>
      <c r="O57" s="869"/>
      <c r="P57" s="869"/>
      <c r="Q57" s="869"/>
      <c r="R57" s="869"/>
      <c r="S57" s="869"/>
      <c r="T57" s="845" t="s">
        <v>1483</v>
      </c>
      <c r="U57" s="845"/>
      <c r="V57" s="846"/>
      <c r="X57" s="725" t="s">
        <v>15</v>
      </c>
      <c r="Y57" s="726"/>
      <c r="Z57" s="726"/>
      <c r="AA57" s="726"/>
      <c r="AB57" s="726"/>
      <c r="AC57" s="726"/>
      <c r="AD57" s="726"/>
      <c r="AE57" s="726"/>
      <c r="AF57" s="845" t="s">
        <v>1486</v>
      </c>
      <c r="AG57" s="845"/>
      <c r="AH57" s="846"/>
      <c r="AI57" s="120"/>
      <c r="AJ57" s="120"/>
      <c r="AK57" s="138"/>
      <c r="AL57" s="138"/>
      <c r="AM57" s="138"/>
      <c r="AN57" s="138"/>
      <c r="AO57" s="121"/>
      <c r="AP57" s="121"/>
      <c r="AQ57" s="121"/>
      <c r="AR57" s="121"/>
      <c r="AS57" s="27"/>
      <c r="AT57" s="27"/>
      <c r="AU57" s="27"/>
      <c r="AV57" s="27"/>
      <c r="AW57" s="27"/>
      <c r="AX57" s="27"/>
      <c r="AY57" s="27"/>
      <c r="AZ57" s="27"/>
      <c r="BA57" s="27"/>
      <c r="BB57" s="27"/>
      <c r="BC57" s="28"/>
      <c r="BD57" s="28"/>
      <c r="BE57" s="28"/>
      <c r="BF57" s="28"/>
      <c r="BG57" s="28"/>
      <c r="BH57" s="28"/>
      <c r="BI57" s="17"/>
    </row>
    <row r="58" spans="1:61" ht="15" customHeight="1">
      <c r="A58" s="1091" t="s">
        <v>1040</v>
      </c>
      <c r="B58" s="974"/>
      <c r="C58" s="1092"/>
      <c r="D58" s="1057" t="s">
        <v>1369</v>
      </c>
      <c r="E58" s="1058"/>
      <c r="F58" s="1058"/>
      <c r="G58" s="226" t="s">
        <v>172</v>
      </c>
      <c r="H58" s="226"/>
      <c r="I58" s="229"/>
      <c r="J58" s="17"/>
      <c r="K58" s="131"/>
      <c r="L58" s="868" t="s">
        <v>1007</v>
      </c>
      <c r="M58" s="869"/>
      <c r="N58" s="869"/>
      <c r="O58" s="869"/>
      <c r="P58" s="869"/>
      <c r="Q58" s="869"/>
      <c r="R58" s="869"/>
      <c r="S58" s="869"/>
      <c r="T58" s="845" t="s">
        <v>1483</v>
      </c>
      <c r="U58" s="845"/>
      <c r="V58" s="846"/>
      <c r="X58" s="868" t="s">
        <v>14</v>
      </c>
      <c r="Y58" s="869"/>
      <c r="Z58" s="869"/>
      <c r="AA58" s="869"/>
      <c r="AB58" s="869"/>
      <c r="AC58" s="869"/>
      <c r="AD58" s="869"/>
      <c r="AE58" s="869"/>
      <c r="AF58" s="845" t="s">
        <v>1486</v>
      </c>
      <c r="AG58" s="845"/>
      <c r="AH58" s="846"/>
      <c r="AI58" s="120"/>
      <c r="AJ58" s="120"/>
      <c r="AK58" s="138"/>
      <c r="AL58" s="138"/>
      <c r="AM58" s="138"/>
      <c r="AN58" s="138"/>
      <c r="AO58" s="121"/>
      <c r="AP58" s="121"/>
      <c r="AQ58" s="121"/>
      <c r="AR58" s="121"/>
      <c r="AS58" s="27"/>
      <c r="AT58" s="27"/>
      <c r="AU58" s="27"/>
      <c r="AV58" s="27"/>
      <c r="AW58" s="27"/>
      <c r="AX58" s="27"/>
      <c r="AY58" s="27"/>
      <c r="AZ58" s="27"/>
      <c r="BA58" s="27"/>
      <c r="BB58" s="27"/>
      <c r="BC58" s="28"/>
      <c r="BD58" s="28"/>
      <c r="BE58" s="28"/>
      <c r="BF58" s="28"/>
      <c r="BG58" s="28"/>
      <c r="BH58" s="28"/>
      <c r="BI58" s="17"/>
    </row>
    <row r="59" spans="1:61" ht="15" customHeight="1" thickBot="1">
      <c r="A59" s="1112" t="s">
        <v>1041</v>
      </c>
      <c r="B59" s="1113"/>
      <c r="C59" s="1114"/>
      <c r="D59" s="999" t="s">
        <v>101</v>
      </c>
      <c r="E59" s="1000"/>
      <c r="F59" s="1000"/>
      <c r="G59" s="227" t="s">
        <v>172</v>
      </c>
      <c r="H59" s="227"/>
      <c r="I59" s="230"/>
      <c r="K59" s="131"/>
      <c r="L59" s="868" t="s">
        <v>1008</v>
      </c>
      <c r="M59" s="869"/>
      <c r="N59" s="869"/>
      <c r="O59" s="869"/>
      <c r="P59" s="869"/>
      <c r="Q59" s="869"/>
      <c r="R59" s="869"/>
      <c r="S59" s="869"/>
      <c r="T59" s="845" t="s">
        <v>1484</v>
      </c>
      <c r="U59" s="845"/>
      <c r="V59" s="846"/>
      <c r="X59" s="868" t="s">
        <v>1336</v>
      </c>
      <c r="Y59" s="869"/>
      <c r="Z59" s="869"/>
      <c r="AA59" s="869"/>
      <c r="AB59" s="869"/>
      <c r="AC59" s="869"/>
      <c r="AD59" s="869"/>
      <c r="AE59" s="869"/>
      <c r="AF59" s="845" t="s">
        <v>1484</v>
      </c>
      <c r="AG59" s="845"/>
      <c r="AH59" s="846"/>
      <c r="AI59" s="120"/>
      <c r="AJ59" s="120"/>
      <c r="AK59" s="138"/>
      <c r="AL59" s="138"/>
      <c r="AM59" s="138"/>
      <c r="AN59" s="138"/>
      <c r="AO59" s="121"/>
      <c r="AP59" s="121"/>
      <c r="AQ59" s="121"/>
      <c r="AR59" s="121"/>
      <c r="AS59" s="27"/>
      <c r="AT59" s="27"/>
      <c r="AU59" s="27"/>
      <c r="AV59" s="27"/>
      <c r="AW59" s="27"/>
      <c r="AX59" s="27"/>
      <c r="AY59" s="27"/>
      <c r="AZ59" s="27"/>
      <c r="BA59" s="27"/>
      <c r="BB59" s="27"/>
      <c r="BC59" s="28"/>
      <c r="BD59" s="28"/>
      <c r="BE59" s="28"/>
      <c r="BF59" s="28"/>
      <c r="BG59" s="28"/>
      <c r="BH59" s="28"/>
      <c r="BI59" s="17"/>
    </row>
    <row r="60" spans="10:62" ht="15" customHeight="1" thickBot="1">
      <c r="J60" s="121"/>
      <c r="K60" s="121"/>
      <c r="L60" s="870" t="s">
        <v>1009</v>
      </c>
      <c r="M60" s="871"/>
      <c r="N60" s="871"/>
      <c r="O60" s="871"/>
      <c r="P60" s="871"/>
      <c r="Q60" s="871"/>
      <c r="R60" s="871"/>
      <c r="S60" s="871"/>
      <c r="T60" s="997" t="s">
        <v>1483</v>
      </c>
      <c r="U60" s="997"/>
      <c r="V60" s="998"/>
      <c r="X60" s="868" t="s">
        <v>1018</v>
      </c>
      <c r="Y60" s="869"/>
      <c r="Z60" s="869"/>
      <c r="AA60" s="869"/>
      <c r="AB60" s="869"/>
      <c r="AC60" s="869"/>
      <c r="AD60" s="869"/>
      <c r="AE60" s="869"/>
      <c r="AF60" s="845" t="s">
        <v>1485</v>
      </c>
      <c r="AG60" s="845"/>
      <c r="AH60" s="846"/>
      <c r="AI60" s="120"/>
      <c r="AU60" s="27"/>
      <c r="AV60" s="27"/>
      <c r="AW60" s="27"/>
      <c r="AX60" s="27"/>
      <c r="AY60" s="27"/>
      <c r="AZ60" s="27"/>
      <c r="BA60" s="27"/>
      <c r="BB60" s="27"/>
      <c r="BC60" s="27"/>
      <c r="BD60" s="28"/>
      <c r="BE60" s="28"/>
      <c r="BF60" s="28"/>
      <c r="BG60" s="28"/>
      <c r="BH60" s="28"/>
      <c r="BI60" s="28"/>
      <c r="BJ60" s="17"/>
    </row>
    <row r="61" spans="24:62" ht="15" customHeight="1" thickBot="1">
      <c r="X61" s="870" t="s">
        <v>1024</v>
      </c>
      <c r="Y61" s="871"/>
      <c r="Z61" s="871"/>
      <c r="AA61" s="871"/>
      <c r="AB61" s="871"/>
      <c r="AC61" s="871"/>
      <c r="AD61" s="871"/>
      <c r="AE61" s="871"/>
      <c r="AF61" s="997" t="s">
        <v>1026</v>
      </c>
      <c r="AG61" s="997"/>
      <c r="AH61" s="998"/>
      <c r="AI61" s="137"/>
      <c r="AU61" s="27"/>
      <c r="AV61" s="27"/>
      <c r="AW61" s="27"/>
      <c r="AX61" s="27"/>
      <c r="AY61" s="27"/>
      <c r="AZ61" s="27"/>
      <c r="BA61" s="27"/>
      <c r="BB61" s="27"/>
      <c r="BC61" s="27"/>
      <c r="BD61" s="28"/>
      <c r="BE61" s="28"/>
      <c r="BF61" s="28"/>
      <c r="BG61" s="28"/>
      <c r="BH61" s="28"/>
      <c r="BI61" s="28"/>
      <c r="BJ61" s="17"/>
    </row>
    <row r="62" ht="16.5" customHeight="1">
      <c r="A62" s="11" t="s">
        <v>1003</v>
      </c>
    </row>
    <row r="63" spans="30:33" ht="16.5" customHeight="1" thickBot="1">
      <c r="AD63" s="132"/>
      <c r="AE63" s="132"/>
      <c r="AF63" s="132"/>
      <c r="AG63" s="132" t="s">
        <v>1538</v>
      </c>
    </row>
    <row r="64" spans="1:33" ht="16.5" customHeight="1">
      <c r="A64" s="1109" t="s">
        <v>1027</v>
      </c>
      <c r="B64" s="1104"/>
      <c r="C64" s="1104"/>
      <c r="D64" s="1104"/>
      <c r="E64" s="1104"/>
      <c r="F64" s="1104"/>
      <c r="G64" s="1104"/>
      <c r="H64" s="1104"/>
      <c r="I64" s="1115"/>
      <c r="J64" s="1109" t="s">
        <v>958</v>
      </c>
      <c r="K64" s="1104"/>
      <c r="L64" s="1104"/>
      <c r="M64" s="1105"/>
      <c r="N64" s="1095" t="s">
        <v>1030</v>
      </c>
      <c r="O64" s="1095"/>
      <c r="P64" s="1095"/>
      <c r="Q64" s="1095"/>
      <c r="R64" s="1095"/>
      <c r="S64" s="1103" t="s">
        <v>69</v>
      </c>
      <c r="T64" s="1104"/>
      <c r="U64" s="1104"/>
      <c r="V64" s="1105"/>
      <c r="W64" s="1071" t="s">
        <v>1342</v>
      </c>
      <c r="X64" s="1072"/>
      <c r="Y64" s="1073"/>
      <c r="Z64" s="951" t="s">
        <v>1075</v>
      </c>
      <c r="AA64" s="952"/>
      <c r="AB64" s="952"/>
      <c r="AC64" s="1085"/>
      <c r="AD64" s="951" t="s">
        <v>67</v>
      </c>
      <c r="AE64" s="952"/>
      <c r="AF64" s="952"/>
      <c r="AG64" s="953"/>
    </row>
    <row r="65" spans="1:33" ht="16.5" customHeight="1">
      <c r="A65" s="1110"/>
      <c r="B65" s="1107"/>
      <c r="C65" s="1107"/>
      <c r="D65" s="1107"/>
      <c r="E65" s="1107"/>
      <c r="F65" s="1107"/>
      <c r="G65" s="1107"/>
      <c r="H65" s="1107"/>
      <c r="I65" s="1116"/>
      <c r="J65" s="1110"/>
      <c r="K65" s="1107"/>
      <c r="L65" s="1107"/>
      <c r="M65" s="1108"/>
      <c r="N65" s="1096"/>
      <c r="O65" s="1096"/>
      <c r="P65" s="1096"/>
      <c r="Q65" s="1096"/>
      <c r="R65" s="1096"/>
      <c r="S65" s="1106"/>
      <c r="T65" s="1107"/>
      <c r="U65" s="1107"/>
      <c r="V65" s="1108"/>
      <c r="W65" s="1074"/>
      <c r="X65" s="1075"/>
      <c r="Y65" s="1076"/>
      <c r="Z65" s="954"/>
      <c r="AA65" s="955"/>
      <c r="AB65" s="955"/>
      <c r="AC65" s="1086"/>
      <c r="AD65" s="954"/>
      <c r="AE65" s="955"/>
      <c r="AF65" s="955"/>
      <c r="AG65" s="956"/>
    </row>
    <row r="66" spans="1:33" ht="16.5" customHeight="1">
      <c r="A66" s="1110"/>
      <c r="B66" s="1107"/>
      <c r="C66" s="1107"/>
      <c r="D66" s="1107"/>
      <c r="E66" s="1107"/>
      <c r="F66" s="1107"/>
      <c r="G66" s="1107"/>
      <c r="H66" s="1107"/>
      <c r="I66" s="1116"/>
      <c r="J66" s="1110"/>
      <c r="K66" s="1107"/>
      <c r="L66" s="1107"/>
      <c r="M66" s="1108"/>
      <c r="N66" s="1097"/>
      <c r="O66" s="1097"/>
      <c r="P66" s="1097"/>
      <c r="Q66" s="1097"/>
      <c r="R66" s="1097"/>
      <c r="S66" s="1106"/>
      <c r="T66" s="1107"/>
      <c r="U66" s="1107"/>
      <c r="V66" s="1108"/>
      <c r="W66" s="1074"/>
      <c r="X66" s="1075"/>
      <c r="Y66" s="1076"/>
      <c r="Z66" s="954"/>
      <c r="AA66" s="955"/>
      <c r="AB66" s="955"/>
      <c r="AC66" s="1086"/>
      <c r="AD66" s="954"/>
      <c r="AE66" s="955"/>
      <c r="AF66" s="955"/>
      <c r="AG66" s="956"/>
    </row>
    <row r="67" spans="1:33" ht="16.5" customHeight="1" thickBot="1">
      <c r="A67" s="1110"/>
      <c r="B67" s="1107"/>
      <c r="C67" s="1107"/>
      <c r="D67" s="1107"/>
      <c r="E67" s="1107"/>
      <c r="F67" s="1107"/>
      <c r="G67" s="1107"/>
      <c r="H67" s="1107"/>
      <c r="I67" s="1116"/>
      <c r="J67" s="1100" t="s">
        <v>102</v>
      </c>
      <c r="K67" s="1101"/>
      <c r="L67" s="1101"/>
      <c r="M67" s="1102"/>
      <c r="N67" s="957" t="s">
        <v>103</v>
      </c>
      <c r="O67" s="957"/>
      <c r="P67" s="957"/>
      <c r="Q67" s="957"/>
      <c r="R67" s="957"/>
      <c r="S67" s="957" t="s">
        <v>6</v>
      </c>
      <c r="T67" s="957"/>
      <c r="U67" s="957"/>
      <c r="V67" s="957"/>
      <c r="W67" s="1077" t="s">
        <v>1343</v>
      </c>
      <c r="X67" s="1077"/>
      <c r="Y67" s="1077"/>
      <c r="Z67" s="957" t="s">
        <v>7</v>
      </c>
      <c r="AA67" s="957"/>
      <c r="AB67" s="957"/>
      <c r="AC67" s="957"/>
      <c r="AD67" s="957" t="s">
        <v>1233</v>
      </c>
      <c r="AE67" s="957"/>
      <c r="AF67" s="957"/>
      <c r="AG67" s="958"/>
    </row>
    <row r="68" spans="1:33" ht="16.5" customHeight="1">
      <c r="A68" s="1111" t="s">
        <v>189</v>
      </c>
      <c r="B68" s="1083"/>
      <c r="C68" s="1083"/>
      <c r="D68" s="1083"/>
      <c r="E68" s="1083"/>
      <c r="F68" s="1083"/>
      <c r="G68" s="1083"/>
      <c r="H68" s="1083"/>
      <c r="I68" s="1084"/>
      <c r="J68" s="948">
        <f>SUM(J69:M73)</f>
        <v>124363</v>
      </c>
      <c r="K68" s="949"/>
      <c r="L68" s="949"/>
      <c r="M68" s="950"/>
      <c r="N68" s="855">
        <f>SUM(N69:R73)</f>
        <v>4941313356</v>
      </c>
      <c r="O68" s="856"/>
      <c r="P68" s="856"/>
      <c r="Q68" s="856"/>
      <c r="R68" s="857"/>
      <c r="S68" s="864">
        <f aca="true" t="shared" si="0" ref="S68:S75">ROUND(N68/J68,0)</f>
        <v>39733</v>
      </c>
      <c r="T68" s="864"/>
      <c r="U68" s="864"/>
      <c r="V68" s="864"/>
      <c r="W68" s="858">
        <f>ROUND(J68/$R$105,2)</f>
        <v>8.16</v>
      </c>
      <c r="X68" s="858"/>
      <c r="Y68" s="858"/>
      <c r="Z68" s="864">
        <f aca="true" t="shared" si="1" ref="Z68:Z98">ROUND(N68/$R$105,0)</f>
        <v>324084</v>
      </c>
      <c r="AA68" s="864"/>
      <c r="AB68" s="864"/>
      <c r="AC68" s="864"/>
      <c r="AD68" s="864">
        <f aca="true" t="shared" si="2" ref="AD68:AD98">ROUND(N68/$R$106,0)</f>
        <v>53268</v>
      </c>
      <c r="AE68" s="864"/>
      <c r="AF68" s="864"/>
      <c r="AG68" s="865"/>
    </row>
    <row r="69" spans="1:33" ht="16.5" customHeight="1">
      <c r="A69" s="21"/>
      <c r="B69" s="678" t="s">
        <v>1004</v>
      </c>
      <c r="C69" s="678"/>
      <c r="D69" s="678"/>
      <c r="E69" s="678"/>
      <c r="F69" s="678"/>
      <c r="G69" s="678"/>
      <c r="H69" s="678"/>
      <c r="I69" s="679"/>
      <c r="J69" s="847">
        <v>71585</v>
      </c>
      <c r="K69" s="848"/>
      <c r="L69" s="848"/>
      <c r="M69" s="849"/>
      <c r="N69" s="850">
        <v>3587957964</v>
      </c>
      <c r="O69" s="848"/>
      <c r="P69" s="848"/>
      <c r="Q69" s="848"/>
      <c r="R69" s="849"/>
      <c r="S69" s="690">
        <f t="shared" si="0"/>
        <v>50122</v>
      </c>
      <c r="T69" s="690"/>
      <c r="U69" s="690"/>
      <c r="V69" s="690"/>
      <c r="W69" s="861">
        <f>ROUND(J69/$R$105,2)</f>
        <v>4.7</v>
      </c>
      <c r="X69" s="861"/>
      <c r="Y69" s="861"/>
      <c r="Z69" s="690">
        <f t="shared" si="1"/>
        <v>235322</v>
      </c>
      <c r="AA69" s="690"/>
      <c r="AB69" s="690"/>
      <c r="AC69" s="690"/>
      <c r="AD69" s="690">
        <f t="shared" si="2"/>
        <v>38678</v>
      </c>
      <c r="AE69" s="690"/>
      <c r="AF69" s="690"/>
      <c r="AG69" s="863"/>
    </row>
    <row r="70" spans="1:33" ht="16.5" customHeight="1">
      <c r="A70" s="21"/>
      <c r="B70" s="678" t="s">
        <v>1005</v>
      </c>
      <c r="C70" s="678"/>
      <c r="D70" s="678"/>
      <c r="E70" s="678"/>
      <c r="F70" s="678"/>
      <c r="G70" s="678"/>
      <c r="H70" s="678"/>
      <c r="I70" s="679"/>
      <c r="J70" s="847">
        <v>3237</v>
      </c>
      <c r="K70" s="848"/>
      <c r="L70" s="848"/>
      <c r="M70" s="849"/>
      <c r="N70" s="850">
        <v>190746855</v>
      </c>
      <c r="O70" s="848"/>
      <c r="P70" s="848"/>
      <c r="Q70" s="848"/>
      <c r="R70" s="849"/>
      <c r="S70" s="690">
        <f t="shared" si="0"/>
        <v>58927</v>
      </c>
      <c r="T70" s="690"/>
      <c r="U70" s="690"/>
      <c r="V70" s="690"/>
      <c r="W70" s="861">
        <f aca="true" t="shared" si="3" ref="W70:W98">ROUND(J70/$R$105,2)</f>
        <v>0.21</v>
      </c>
      <c r="X70" s="861"/>
      <c r="Y70" s="861"/>
      <c r="Z70" s="690">
        <f t="shared" si="1"/>
        <v>12510</v>
      </c>
      <c r="AA70" s="690"/>
      <c r="AB70" s="690"/>
      <c r="AC70" s="690"/>
      <c r="AD70" s="690">
        <f t="shared" si="2"/>
        <v>2056</v>
      </c>
      <c r="AE70" s="690"/>
      <c r="AF70" s="690"/>
      <c r="AG70" s="863"/>
    </row>
    <row r="71" spans="1:33" ht="16.5" customHeight="1">
      <c r="A71" s="21"/>
      <c r="B71" s="678" t="s">
        <v>1006</v>
      </c>
      <c r="C71" s="678"/>
      <c r="D71" s="678"/>
      <c r="E71" s="678"/>
      <c r="F71" s="678"/>
      <c r="G71" s="678"/>
      <c r="H71" s="678"/>
      <c r="I71" s="679"/>
      <c r="J71" s="847">
        <v>21209</v>
      </c>
      <c r="K71" s="848"/>
      <c r="L71" s="848"/>
      <c r="M71" s="849"/>
      <c r="N71" s="850">
        <v>900252272</v>
      </c>
      <c r="O71" s="848"/>
      <c r="P71" s="848"/>
      <c r="Q71" s="848"/>
      <c r="R71" s="849"/>
      <c r="S71" s="690">
        <f t="shared" si="0"/>
        <v>42447</v>
      </c>
      <c r="T71" s="690"/>
      <c r="U71" s="690"/>
      <c r="V71" s="690"/>
      <c r="W71" s="861">
        <f t="shared" si="3"/>
        <v>1.39</v>
      </c>
      <c r="X71" s="861"/>
      <c r="Y71" s="861"/>
      <c r="Z71" s="690">
        <f t="shared" si="1"/>
        <v>59045</v>
      </c>
      <c r="AA71" s="690"/>
      <c r="AB71" s="690"/>
      <c r="AC71" s="690"/>
      <c r="AD71" s="690">
        <f t="shared" si="2"/>
        <v>9705</v>
      </c>
      <c r="AE71" s="690"/>
      <c r="AF71" s="690"/>
      <c r="AG71" s="863"/>
    </row>
    <row r="72" spans="1:33" ht="16.5" customHeight="1">
      <c r="A72" s="21"/>
      <c r="B72" s="678" t="s">
        <v>1007</v>
      </c>
      <c r="C72" s="678"/>
      <c r="D72" s="678"/>
      <c r="E72" s="678"/>
      <c r="F72" s="678"/>
      <c r="G72" s="678"/>
      <c r="H72" s="678"/>
      <c r="I72" s="679"/>
      <c r="J72" s="847">
        <v>1846</v>
      </c>
      <c r="K72" s="848"/>
      <c r="L72" s="848"/>
      <c r="M72" s="849"/>
      <c r="N72" s="850">
        <v>47242450</v>
      </c>
      <c r="O72" s="848"/>
      <c r="P72" s="848"/>
      <c r="Q72" s="848"/>
      <c r="R72" s="849"/>
      <c r="S72" s="690">
        <f t="shared" si="0"/>
        <v>25592</v>
      </c>
      <c r="T72" s="690"/>
      <c r="U72" s="690"/>
      <c r="V72" s="690"/>
      <c r="W72" s="861">
        <f t="shared" si="3"/>
        <v>0.12</v>
      </c>
      <c r="X72" s="861"/>
      <c r="Y72" s="861"/>
      <c r="Z72" s="690">
        <f t="shared" si="1"/>
        <v>3098</v>
      </c>
      <c r="AA72" s="690"/>
      <c r="AB72" s="690"/>
      <c r="AC72" s="690"/>
      <c r="AD72" s="690">
        <f t="shared" si="2"/>
        <v>509</v>
      </c>
      <c r="AE72" s="690"/>
      <c r="AF72" s="690"/>
      <c r="AG72" s="863"/>
    </row>
    <row r="73" spans="1:33" ht="16.5" customHeight="1">
      <c r="A73" s="21"/>
      <c r="B73" s="1024" t="s">
        <v>1014</v>
      </c>
      <c r="C73" s="1024"/>
      <c r="D73" s="1024"/>
      <c r="E73" s="1024"/>
      <c r="F73" s="1024"/>
      <c r="G73" s="1024"/>
      <c r="H73" s="1024"/>
      <c r="I73" s="1025"/>
      <c r="J73" s="847">
        <v>26486</v>
      </c>
      <c r="K73" s="848"/>
      <c r="L73" s="848"/>
      <c r="M73" s="849"/>
      <c r="N73" s="850">
        <v>215113815</v>
      </c>
      <c r="O73" s="848"/>
      <c r="P73" s="848"/>
      <c r="Q73" s="848"/>
      <c r="R73" s="849"/>
      <c r="S73" s="690">
        <f t="shared" si="0"/>
        <v>8122</v>
      </c>
      <c r="T73" s="690"/>
      <c r="U73" s="690"/>
      <c r="V73" s="690"/>
      <c r="W73" s="861">
        <f t="shared" si="3"/>
        <v>1.74</v>
      </c>
      <c r="X73" s="861"/>
      <c r="Y73" s="861"/>
      <c r="Z73" s="690">
        <f t="shared" si="1"/>
        <v>14109</v>
      </c>
      <c r="AA73" s="690"/>
      <c r="AB73" s="690"/>
      <c r="AC73" s="690"/>
      <c r="AD73" s="690">
        <f t="shared" si="2"/>
        <v>2319</v>
      </c>
      <c r="AE73" s="690"/>
      <c r="AF73" s="690"/>
      <c r="AG73" s="863"/>
    </row>
    <row r="74" spans="1:33" ht="16.5" customHeight="1">
      <c r="A74" s="1026" t="s">
        <v>510</v>
      </c>
      <c r="B74" s="1027"/>
      <c r="C74" s="1027"/>
      <c r="D74" s="1027"/>
      <c r="E74" s="1027"/>
      <c r="F74" s="1027"/>
      <c r="G74" s="1027"/>
      <c r="H74" s="1027"/>
      <c r="I74" s="1028"/>
      <c r="J74" s="847">
        <f>SUM(J75:M76)</f>
        <v>61280</v>
      </c>
      <c r="K74" s="848"/>
      <c r="L74" s="848"/>
      <c r="M74" s="849"/>
      <c r="N74" s="872">
        <f>SUM(N75:R76)</f>
        <v>3305406094</v>
      </c>
      <c r="O74" s="873"/>
      <c r="P74" s="873"/>
      <c r="Q74" s="873"/>
      <c r="R74" s="874"/>
      <c r="S74" s="690">
        <f t="shared" si="0"/>
        <v>53939</v>
      </c>
      <c r="T74" s="690"/>
      <c r="U74" s="690"/>
      <c r="V74" s="690"/>
      <c r="W74" s="861">
        <f t="shared" si="3"/>
        <v>4.02</v>
      </c>
      <c r="X74" s="861"/>
      <c r="Y74" s="861"/>
      <c r="Z74" s="690">
        <f t="shared" si="1"/>
        <v>216791</v>
      </c>
      <c r="AA74" s="690"/>
      <c r="AB74" s="690"/>
      <c r="AC74" s="690"/>
      <c r="AD74" s="690">
        <f t="shared" si="2"/>
        <v>35632</v>
      </c>
      <c r="AE74" s="690"/>
      <c r="AF74" s="690"/>
      <c r="AG74" s="863"/>
    </row>
    <row r="75" spans="1:33" ht="16.5" customHeight="1">
      <c r="A75" s="21"/>
      <c r="B75" s="687" t="s">
        <v>1008</v>
      </c>
      <c r="C75" s="687"/>
      <c r="D75" s="687"/>
      <c r="E75" s="687"/>
      <c r="F75" s="687"/>
      <c r="G75" s="687"/>
      <c r="H75" s="687"/>
      <c r="I75" s="688"/>
      <c r="J75" s="847">
        <v>49678</v>
      </c>
      <c r="K75" s="848"/>
      <c r="L75" s="848"/>
      <c r="M75" s="849"/>
      <c r="N75" s="850">
        <v>2711925891</v>
      </c>
      <c r="O75" s="848"/>
      <c r="P75" s="848"/>
      <c r="Q75" s="848"/>
      <c r="R75" s="849"/>
      <c r="S75" s="690">
        <f t="shared" si="0"/>
        <v>54590</v>
      </c>
      <c r="T75" s="690"/>
      <c r="U75" s="690"/>
      <c r="V75" s="690"/>
      <c r="W75" s="861">
        <f t="shared" si="3"/>
        <v>3.26</v>
      </c>
      <c r="X75" s="861"/>
      <c r="Y75" s="861"/>
      <c r="Z75" s="690">
        <f t="shared" si="1"/>
        <v>177866</v>
      </c>
      <c r="AA75" s="690"/>
      <c r="AB75" s="690"/>
      <c r="AC75" s="690"/>
      <c r="AD75" s="690">
        <f t="shared" si="2"/>
        <v>29235</v>
      </c>
      <c r="AE75" s="690"/>
      <c r="AF75" s="690"/>
      <c r="AG75" s="863"/>
    </row>
    <row r="76" spans="1:33" ht="16.5" customHeight="1">
      <c r="A76" s="21"/>
      <c r="B76" s="678" t="s">
        <v>1009</v>
      </c>
      <c r="C76" s="678"/>
      <c r="D76" s="678"/>
      <c r="E76" s="678"/>
      <c r="F76" s="678"/>
      <c r="G76" s="678"/>
      <c r="H76" s="678"/>
      <c r="I76" s="679"/>
      <c r="J76" s="847">
        <v>11602</v>
      </c>
      <c r="K76" s="848"/>
      <c r="L76" s="848"/>
      <c r="M76" s="849"/>
      <c r="N76" s="850">
        <v>593480203</v>
      </c>
      <c r="O76" s="848"/>
      <c r="P76" s="848"/>
      <c r="Q76" s="848"/>
      <c r="R76" s="849"/>
      <c r="S76" s="690">
        <f aca="true" t="shared" si="4" ref="S76:S85">ROUND(N76/J76,0)</f>
        <v>51153</v>
      </c>
      <c r="T76" s="690"/>
      <c r="U76" s="690"/>
      <c r="V76" s="690"/>
      <c r="W76" s="861">
        <f t="shared" si="3"/>
        <v>0.76</v>
      </c>
      <c r="X76" s="861"/>
      <c r="Y76" s="861"/>
      <c r="Z76" s="690">
        <f t="shared" si="1"/>
        <v>38924</v>
      </c>
      <c r="AA76" s="690"/>
      <c r="AB76" s="690"/>
      <c r="AC76" s="690"/>
      <c r="AD76" s="690">
        <f t="shared" si="2"/>
        <v>6398</v>
      </c>
      <c r="AE76" s="690"/>
      <c r="AF76" s="690"/>
      <c r="AG76" s="863"/>
    </row>
    <row r="77" spans="1:33" ht="16.5" customHeight="1">
      <c r="A77" s="1026" t="s">
        <v>1011</v>
      </c>
      <c r="B77" s="1027"/>
      <c r="C77" s="1027"/>
      <c r="D77" s="1027"/>
      <c r="E77" s="1027"/>
      <c r="F77" s="1027"/>
      <c r="G77" s="1027"/>
      <c r="H77" s="1027"/>
      <c r="I77" s="1028"/>
      <c r="J77" s="1050">
        <f>SUM(J78:M79)</f>
        <v>10514</v>
      </c>
      <c r="K77" s="1051"/>
      <c r="L77" s="1051"/>
      <c r="M77" s="761"/>
      <c r="N77" s="872">
        <f>SUM(N78:R79)</f>
        <v>663569203</v>
      </c>
      <c r="O77" s="873"/>
      <c r="P77" s="873"/>
      <c r="Q77" s="873"/>
      <c r="R77" s="874"/>
      <c r="S77" s="690">
        <f t="shared" si="4"/>
        <v>63113</v>
      </c>
      <c r="T77" s="690"/>
      <c r="U77" s="690"/>
      <c r="V77" s="690"/>
      <c r="W77" s="861">
        <f t="shared" si="3"/>
        <v>0.69</v>
      </c>
      <c r="X77" s="861"/>
      <c r="Y77" s="861"/>
      <c r="Z77" s="690">
        <f t="shared" si="1"/>
        <v>43521</v>
      </c>
      <c r="AA77" s="690"/>
      <c r="AB77" s="690"/>
      <c r="AC77" s="690"/>
      <c r="AD77" s="690">
        <f t="shared" si="2"/>
        <v>7153</v>
      </c>
      <c r="AE77" s="690"/>
      <c r="AF77" s="690"/>
      <c r="AG77" s="863"/>
    </row>
    <row r="78" spans="1:33" ht="16.5" customHeight="1">
      <c r="A78" s="21"/>
      <c r="B78" s="678" t="s">
        <v>1012</v>
      </c>
      <c r="C78" s="678"/>
      <c r="D78" s="678"/>
      <c r="E78" s="678"/>
      <c r="F78" s="678"/>
      <c r="G78" s="678"/>
      <c r="H78" s="678"/>
      <c r="I78" s="679"/>
      <c r="J78" s="847">
        <v>8809</v>
      </c>
      <c r="K78" s="848"/>
      <c r="L78" s="848"/>
      <c r="M78" s="849"/>
      <c r="N78" s="850">
        <v>558819565</v>
      </c>
      <c r="O78" s="848"/>
      <c r="P78" s="848"/>
      <c r="Q78" s="848"/>
      <c r="R78" s="849"/>
      <c r="S78" s="690">
        <f t="shared" si="4"/>
        <v>63437</v>
      </c>
      <c r="T78" s="690"/>
      <c r="U78" s="690"/>
      <c r="V78" s="690"/>
      <c r="W78" s="861">
        <f t="shared" si="3"/>
        <v>0.58</v>
      </c>
      <c r="X78" s="861"/>
      <c r="Y78" s="861"/>
      <c r="Z78" s="690">
        <f t="shared" si="1"/>
        <v>36651</v>
      </c>
      <c r="AA78" s="690"/>
      <c r="AB78" s="690"/>
      <c r="AC78" s="690"/>
      <c r="AD78" s="690">
        <f t="shared" si="2"/>
        <v>6024</v>
      </c>
      <c r="AE78" s="690"/>
      <c r="AF78" s="690"/>
      <c r="AG78" s="863"/>
    </row>
    <row r="79" spans="1:33" ht="16.5" customHeight="1">
      <c r="A79" s="20"/>
      <c r="B79" s="678" t="s">
        <v>1013</v>
      </c>
      <c r="C79" s="678"/>
      <c r="D79" s="678"/>
      <c r="E79" s="678"/>
      <c r="F79" s="678"/>
      <c r="G79" s="678"/>
      <c r="H79" s="678"/>
      <c r="I79" s="679"/>
      <c r="J79" s="847">
        <v>1705</v>
      </c>
      <c r="K79" s="848"/>
      <c r="L79" s="848"/>
      <c r="M79" s="849"/>
      <c r="N79" s="850">
        <v>104749638</v>
      </c>
      <c r="O79" s="848"/>
      <c r="P79" s="848"/>
      <c r="Q79" s="848"/>
      <c r="R79" s="849"/>
      <c r="S79" s="690">
        <f t="shared" si="4"/>
        <v>61437</v>
      </c>
      <c r="T79" s="690"/>
      <c r="U79" s="690"/>
      <c r="V79" s="690"/>
      <c r="W79" s="861">
        <f t="shared" si="3"/>
        <v>0.11</v>
      </c>
      <c r="X79" s="861"/>
      <c r="Y79" s="861"/>
      <c r="Z79" s="690">
        <f t="shared" si="1"/>
        <v>6870</v>
      </c>
      <c r="AA79" s="690"/>
      <c r="AB79" s="690"/>
      <c r="AC79" s="690"/>
      <c r="AD79" s="690">
        <f t="shared" si="2"/>
        <v>1129</v>
      </c>
      <c r="AE79" s="690"/>
      <c r="AF79" s="690"/>
      <c r="AG79" s="863"/>
    </row>
    <row r="80" spans="1:33" ht="16.5" customHeight="1">
      <c r="A80" s="1026" t="s">
        <v>511</v>
      </c>
      <c r="B80" s="1027"/>
      <c r="C80" s="1027"/>
      <c r="D80" s="1027"/>
      <c r="E80" s="1027"/>
      <c r="F80" s="1027"/>
      <c r="G80" s="1027"/>
      <c r="H80" s="1027"/>
      <c r="I80" s="1028"/>
      <c r="J80" s="1050">
        <f>SUM(J81:M83)</f>
        <v>62820</v>
      </c>
      <c r="K80" s="1051"/>
      <c r="L80" s="1051"/>
      <c r="M80" s="761"/>
      <c r="N80" s="872">
        <f>SUM(N81:R83)</f>
        <v>949221336</v>
      </c>
      <c r="O80" s="873"/>
      <c r="P80" s="873"/>
      <c r="Q80" s="873"/>
      <c r="R80" s="874"/>
      <c r="S80" s="690">
        <f>ROUND(N80/J80,0)</f>
        <v>15110</v>
      </c>
      <c r="T80" s="690"/>
      <c r="U80" s="690"/>
      <c r="V80" s="690"/>
      <c r="W80" s="861">
        <f t="shared" si="3"/>
        <v>4.12</v>
      </c>
      <c r="X80" s="861"/>
      <c r="Y80" s="861"/>
      <c r="Z80" s="690">
        <f t="shared" si="1"/>
        <v>62256</v>
      </c>
      <c r="AA80" s="690"/>
      <c r="AB80" s="690"/>
      <c r="AC80" s="690"/>
      <c r="AD80" s="690">
        <f t="shared" si="2"/>
        <v>10233</v>
      </c>
      <c r="AE80" s="690"/>
      <c r="AF80" s="690"/>
      <c r="AG80" s="863"/>
    </row>
    <row r="81" spans="1:33" ht="16.5" customHeight="1">
      <c r="A81" s="21"/>
      <c r="B81" s="678" t="s">
        <v>1010</v>
      </c>
      <c r="C81" s="678"/>
      <c r="D81" s="678"/>
      <c r="E81" s="678"/>
      <c r="F81" s="678"/>
      <c r="G81" s="678"/>
      <c r="H81" s="678"/>
      <c r="I81" s="679"/>
      <c r="J81" s="847">
        <v>59428</v>
      </c>
      <c r="K81" s="848"/>
      <c r="L81" s="848"/>
      <c r="M81" s="849"/>
      <c r="N81" s="850">
        <v>741678763</v>
      </c>
      <c r="O81" s="848"/>
      <c r="P81" s="848"/>
      <c r="Q81" s="848"/>
      <c r="R81" s="849"/>
      <c r="S81" s="690">
        <f t="shared" si="4"/>
        <v>12480</v>
      </c>
      <c r="T81" s="690"/>
      <c r="U81" s="690"/>
      <c r="V81" s="690"/>
      <c r="W81" s="861">
        <f t="shared" si="3"/>
        <v>3.9</v>
      </c>
      <c r="X81" s="861"/>
      <c r="Y81" s="861"/>
      <c r="Z81" s="690">
        <f t="shared" si="1"/>
        <v>48644</v>
      </c>
      <c r="AA81" s="690"/>
      <c r="AB81" s="690"/>
      <c r="AC81" s="690"/>
      <c r="AD81" s="690">
        <f t="shared" si="2"/>
        <v>7995</v>
      </c>
      <c r="AE81" s="690"/>
      <c r="AF81" s="690"/>
      <c r="AG81" s="863"/>
    </row>
    <row r="82" spans="1:33" ht="16.5" customHeight="1">
      <c r="A82" s="208"/>
      <c r="B82" s="678" t="s">
        <v>8</v>
      </c>
      <c r="C82" s="678"/>
      <c r="D82" s="678"/>
      <c r="E82" s="678"/>
      <c r="F82" s="678"/>
      <c r="G82" s="678"/>
      <c r="H82" s="678"/>
      <c r="I82" s="679"/>
      <c r="J82" s="847">
        <v>1937</v>
      </c>
      <c r="K82" s="848"/>
      <c r="L82" s="848"/>
      <c r="M82" s="849"/>
      <c r="N82" s="850">
        <v>54159428</v>
      </c>
      <c r="O82" s="848"/>
      <c r="P82" s="848"/>
      <c r="Q82" s="848"/>
      <c r="R82" s="849"/>
      <c r="S82" s="690">
        <f t="shared" si="4"/>
        <v>27960</v>
      </c>
      <c r="T82" s="690"/>
      <c r="U82" s="690"/>
      <c r="V82" s="690"/>
      <c r="W82" s="861">
        <f t="shared" si="3"/>
        <v>0.13</v>
      </c>
      <c r="X82" s="861"/>
      <c r="Y82" s="861"/>
      <c r="Z82" s="690">
        <f t="shared" si="1"/>
        <v>3552</v>
      </c>
      <c r="AA82" s="690"/>
      <c r="AB82" s="690"/>
      <c r="AC82" s="690"/>
      <c r="AD82" s="690">
        <f t="shared" si="2"/>
        <v>584</v>
      </c>
      <c r="AE82" s="690"/>
      <c r="AF82" s="690"/>
      <c r="AG82" s="863"/>
    </row>
    <row r="83" spans="1:33" ht="16.5" customHeight="1">
      <c r="A83" s="208"/>
      <c r="B83" s="708" t="s">
        <v>515</v>
      </c>
      <c r="C83" s="708"/>
      <c r="D83" s="708"/>
      <c r="E83" s="708"/>
      <c r="F83" s="708"/>
      <c r="G83" s="708"/>
      <c r="H83" s="708"/>
      <c r="I83" s="709"/>
      <c r="J83" s="847">
        <v>1455</v>
      </c>
      <c r="K83" s="848"/>
      <c r="L83" s="848"/>
      <c r="M83" s="849"/>
      <c r="N83" s="850">
        <v>153383145</v>
      </c>
      <c r="O83" s="848"/>
      <c r="P83" s="848"/>
      <c r="Q83" s="848"/>
      <c r="R83" s="849"/>
      <c r="S83" s="690">
        <f t="shared" si="4"/>
        <v>105418</v>
      </c>
      <c r="T83" s="690"/>
      <c r="U83" s="690"/>
      <c r="V83" s="690"/>
      <c r="W83" s="861">
        <f t="shared" si="3"/>
        <v>0.1</v>
      </c>
      <c r="X83" s="861"/>
      <c r="Y83" s="861"/>
      <c r="Z83" s="690">
        <f t="shared" si="1"/>
        <v>10060</v>
      </c>
      <c r="AA83" s="690"/>
      <c r="AB83" s="690"/>
      <c r="AC83" s="690"/>
      <c r="AD83" s="690">
        <f t="shared" si="2"/>
        <v>1653</v>
      </c>
      <c r="AE83" s="690"/>
      <c r="AF83" s="690"/>
      <c r="AG83" s="863"/>
    </row>
    <row r="84" spans="1:33" ht="16.5" customHeight="1">
      <c r="A84" s="1043" t="s">
        <v>12</v>
      </c>
      <c r="B84" s="1036"/>
      <c r="C84" s="1036"/>
      <c r="D84" s="1036"/>
      <c r="E84" s="1036"/>
      <c r="F84" s="1036"/>
      <c r="G84" s="1036"/>
      <c r="H84" s="1036"/>
      <c r="I84" s="1037"/>
      <c r="J84" s="847">
        <v>8401</v>
      </c>
      <c r="K84" s="848"/>
      <c r="L84" s="848"/>
      <c r="M84" s="849"/>
      <c r="N84" s="850">
        <v>1418125869</v>
      </c>
      <c r="O84" s="848"/>
      <c r="P84" s="848"/>
      <c r="Q84" s="848"/>
      <c r="R84" s="849"/>
      <c r="S84" s="690">
        <f t="shared" si="4"/>
        <v>168804</v>
      </c>
      <c r="T84" s="690"/>
      <c r="U84" s="690"/>
      <c r="V84" s="690"/>
      <c r="W84" s="861">
        <f t="shared" si="3"/>
        <v>0.55</v>
      </c>
      <c r="X84" s="861"/>
      <c r="Y84" s="861"/>
      <c r="Z84" s="690">
        <f t="shared" si="1"/>
        <v>93010</v>
      </c>
      <c r="AA84" s="690"/>
      <c r="AB84" s="690"/>
      <c r="AC84" s="690"/>
      <c r="AD84" s="690">
        <f t="shared" si="2"/>
        <v>15287</v>
      </c>
      <c r="AE84" s="690"/>
      <c r="AF84" s="690"/>
      <c r="AG84" s="863"/>
    </row>
    <row r="85" spans="1:33" ht="16.5" customHeight="1">
      <c r="A85" s="1043" t="s">
        <v>72</v>
      </c>
      <c r="B85" s="1036"/>
      <c r="C85" s="1036"/>
      <c r="D85" s="1036"/>
      <c r="E85" s="1036"/>
      <c r="F85" s="1036"/>
      <c r="G85" s="1036"/>
      <c r="H85" s="1036"/>
      <c r="I85" s="1037"/>
      <c r="J85" s="847">
        <v>109663</v>
      </c>
      <c r="K85" s="848"/>
      <c r="L85" s="848"/>
      <c r="M85" s="849"/>
      <c r="N85" s="850">
        <v>1179343391</v>
      </c>
      <c r="O85" s="848"/>
      <c r="P85" s="848"/>
      <c r="Q85" s="848"/>
      <c r="R85" s="849"/>
      <c r="S85" s="690">
        <f t="shared" si="4"/>
        <v>10754</v>
      </c>
      <c r="T85" s="690"/>
      <c r="U85" s="690"/>
      <c r="V85" s="690"/>
      <c r="W85" s="861">
        <f t="shared" si="3"/>
        <v>7.19</v>
      </c>
      <c r="X85" s="861"/>
      <c r="Y85" s="861"/>
      <c r="Z85" s="690">
        <f t="shared" si="1"/>
        <v>77349</v>
      </c>
      <c r="AA85" s="690"/>
      <c r="AB85" s="690"/>
      <c r="AC85" s="690"/>
      <c r="AD85" s="690">
        <f t="shared" si="2"/>
        <v>12713</v>
      </c>
      <c r="AE85" s="690"/>
      <c r="AF85" s="690"/>
      <c r="AG85" s="863"/>
    </row>
    <row r="86" spans="1:33" ht="16.5" customHeight="1" thickBot="1">
      <c r="A86" s="1044" t="s">
        <v>1028</v>
      </c>
      <c r="B86" s="1045"/>
      <c r="C86" s="1045"/>
      <c r="D86" s="1045"/>
      <c r="E86" s="1045"/>
      <c r="F86" s="1045"/>
      <c r="G86" s="1045"/>
      <c r="H86" s="1045"/>
      <c r="I86" s="1046"/>
      <c r="J86" s="1029">
        <f>SUM(J68,J74,J77,J80,J84,J85)</f>
        <v>377041</v>
      </c>
      <c r="K86" s="1030"/>
      <c r="L86" s="1030"/>
      <c r="M86" s="1031"/>
      <c r="N86" s="1062">
        <f>SUM(N68,N74,N77,N80,N84,N85)</f>
        <v>12456979249</v>
      </c>
      <c r="O86" s="1063"/>
      <c r="P86" s="1063"/>
      <c r="Q86" s="1063"/>
      <c r="R86" s="1064"/>
      <c r="S86" s="1053">
        <f aca="true" t="shared" si="5" ref="S86:S98">ROUND(N86/J86,0)</f>
        <v>33039</v>
      </c>
      <c r="T86" s="1053"/>
      <c r="U86" s="1053"/>
      <c r="V86" s="1053"/>
      <c r="W86" s="1069">
        <f t="shared" si="3"/>
        <v>24.73</v>
      </c>
      <c r="X86" s="1069"/>
      <c r="Y86" s="1069"/>
      <c r="Z86" s="1053">
        <f t="shared" si="1"/>
        <v>817012</v>
      </c>
      <c r="AA86" s="1053"/>
      <c r="AB86" s="1053"/>
      <c r="AC86" s="1053"/>
      <c r="AD86" s="1053">
        <f t="shared" si="2"/>
        <v>134287</v>
      </c>
      <c r="AE86" s="1053"/>
      <c r="AF86" s="1053"/>
      <c r="AG86" s="1054"/>
    </row>
    <row r="87" spans="1:33" ht="16.5" customHeight="1">
      <c r="A87" s="1047" t="s">
        <v>183</v>
      </c>
      <c r="B87" s="1048"/>
      <c r="C87" s="1048"/>
      <c r="D87" s="1048"/>
      <c r="E87" s="1048"/>
      <c r="F87" s="1048"/>
      <c r="G87" s="1048"/>
      <c r="H87" s="1048"/>
      <c r="I87" s="1049"/>
      <c r="J87" s="948">
        <f>SUM(J88:M93)</f>
        <v>7016</v>
      </c>
      <c r="K87" s="949"/>
      <c r="L87" s="949"/>
      <c r="M87" s="950"/>
      <c r="N87" s="855">
        <f>SUM(N88:R93)</f>
        <v>1369298745</v>
      </c>
      <c r="O87" s="856"/>
      <c r="P87" s="856"/>
      <c r="Q87" s="856"/>
      <c r="R87" s="857"/>
      <c r="S87" s="864">
        <f t="shared" si="5"/>
        <v>195168</v>
      </c>
      <c r="T87" s="864"/>
      <c r="U87" s="864"/>
      <c r="V87" s="864"/>
      <c r="W87" s="858">
        <f t="shared" si="3"/>
        <v>0.46</v>
      </c>
      <c r="X87" s="858"/>
      <c r="Y87" s="858"/>
      <c r="Z87" s="864">
        <f t="shared" si="1"/>
        <v>89808</v>
      </c>
      <c r="AA87" s="864"/>
      <c r="AB87" s="864"/>
      <c r="AC87" s="864"/>
      <c r="AD87" s="864">
        <f t="shared" si="2"/>
        <v>14761</v>
      </c>
      <c r="AE87" s="864"/>
      <c r="AF87" s="864"/>
      <c r="AG87" s="865"/>
    </row>
    <row r="88" spans="1:33" ht="16.5" customHeight="1">
      <c r="A88" s="501"/>
      <c r="B88" s="678" t="s">
        <v>13</v>
      </c>
      <c r="C88" s="678"/>
      <c r="D88" s="678"/>
      <c r="E88" s="678"/>
      <c r="F88" s="678"/>
      <c r="G88" s="678"/>
      <c r="H88" s="678"/>
      <c r="I88" s="679"/>
      <c r="J88" s="847">
        <v>0</v>
      </c>
      <c r="K88" s="848"/>
      <c r="L88" s="848"/>
      <c r="M88" s="849"/>
      <c r="N88" s="850">
        <v>0</v>
      </c>
      <c r="O88" s="848"/>
      <c r="P88" s="848"/>
      <c r="Q88" s="848"/>
      <c r="R88" s="849"/>
      <c r="S88" s="690">
        <v>0</v>
      </c>
      <c r="T88" s="690"/>
      <c r="U88" s="690"/>
      <c r="V88" s="690"/>
      <c r="W88" s="861">
        <f t="shared" si="3"/>
        <v>0</v>
      </c>
      <c r="X88" s="861"/>
      <c r="Y88" s="861"/>
      <c r="Z88" s="690">
        <f t="shared" si="1"/>
        <v>0</v>
      </c>
      <c r="AA88" s="690"/>
      <c r="AB88" s="690"/>
      <c r="AC88" s="690"/>
      <c r="AD88" s="690">
        <f t="shared" si="2"/>
        <v>0</v>
      </c>
      <c r="AE88" s="690"/>
      <c r="AF88" s="690"/>
      <c r="AG88" s="863"/>
    </row>
    <row r="89" spans="1:33" ht="16.5" customHeight="1">
      <c r="A89" s="231"/>
      <c r="B89" s="678" t="s">
        <v>184</v>
      </c>
      <c r="C89" s="678"/>
      <c r="D89" s="678"/>
      <c r="E89" s="678"/>
      <c r="F89" s="678"/>
      <c r="G89" s="678"/>
      <c r="H89" s="678"/>
      <c r="I89" s="679"/>
      <c r="J89" s="847">
        <v>1638</v>
      </c>
      <c r="K89" s="848"/>
      <c r="L89" s="848"/>
      <c r="M89" s="849"/>
      <c r="N89" s="850">
        <v>144817017</v>
      </c>
      <c r="O89" s="848"/>
      <c r="P89" s="848"/>
      <c r="Q89" s="848"/>
      <c r="R89" s="849"/>
      <c r="S89" s="690">
        <f t="shared" si="5"/>
        <v>88411</v>
      </c>
      <c r="T89" s="690"/>
      <c r="U89" s="690"/>
      <c r="V89" s="690"/>
      <c r="W89" s="861">
        <f t="shared" si="3"/>
        <v>0.11</v>
      </c>
      <c r="X89" s="861"/>
      <c r="Y89" s="861"/>
      <c r="Z89" s="690">
        <f t="shared" si="1"/>
        <v>9498</v>
      </c>
      <c r="AA89" s="690"/>
      <c r="AB89" s="690"/>
      <c r="AC89" s="690"/>
      <c r="AD89" s="690">
        <f t="shared" si="2"/>
        <v>1561</v>
      </c>
      <c r="AE89" s="690"/>
      <c r="AF89" s="690"/>
      <c r="AG89" s="863"/>
    </row>
    <row r="90" spans="1:33" ht="16.5" customHeight="1">
      <c r="A90" s="231"/>
      <c r="B90" s="678" t="s">
        <v>185</v>
      </c>
      <c r="C90" s="678"/>
      <c r="D90" s="678"/>
      <c r="E90" s="678"/>
      <c r="F90" s="678"/>
      <c r="G90" s="678"/>
      <c r="H90" s="678"/>
      <c r="I90" s="679"/>
      <c r="J90" s="847">
        <v>1374</v>
      </c>
      <c r="K90" s="848"/>
      <c r="L90" s="848"/>
      <c r="M90" s="849"/>
      <c r="N90" s="850">
        <v>228154040</v>
      </c>
      <c r="O90" s="848"/>
      <c r="P90" s="848"/>
      <c r="Q90" s="848"/>
      <c r="R90" s="849"/>
      <c r="S90" s="690">
        <f t="shared" si="5"/>
        <v>166051</v>
      </c>
      <c r="T90" s="690"/>
      <c r="U90" s="690"/>
      <c r="V90" s="690"/>
      <c r="W90" s="861">
        <f t="shared" si="3"/>
        <v>0.09</v>
      </c>
      <c r="X90" s="861"/>
      <c r="Y90" s="861"/>
      <c r="Z90" s="690">
        <f t="shared" si="1"/>
        <v>14964</v>
      </c>
      <c r="AA90" s="690"/>
      <c r="AB90" s="690"/>
      <c r="AC90" s="690"/>
      <c r="AD90" s="690">
        <f t="shared" si="2"/>
        <v>2460</v>
      </c>
      <c r="AE90" s="690"/>
      <c r="AF90" s="690"/>
      <c r="AG90" s="863"/>
    </row>
    <row r="91" spans="1:33" ht="16.5" customHeight="1">
      <c r="A91" s="21"/>
      <c r="B91" s="1041" t="s">
        <v>1223</v>
      </c>
      <c r="C91" s="1041"/>
      <c r="D91" s="1041"/>
      <c r="E91" s="1041"/>
      <c r="F91" s="1041"/>
      <c r="G91" s="1041"/>
      <c r="H91" s="1041"/>
      <c r="I91" s="1042"/>
      <c r="J91" s="847">
        <v>3973</v>
      </c>
      <c r="K91" s="848"/>
      <c r="L91" s="848"/>
      <c r="M91" s="849"/>
      <c r="N91" s="850">
        <v>991385643</v>
      </c>
      <c r="O91" s="848"/>
      <c r="P91" s="848"/>
      <c r="Q91" s="848"/>
      <c r="R91" s="849"/>
      <c r="S91" s="690">
        <f t="shared" si="5"/>
        <v>249531</v>
      </c>
      <c r="T91" s="690"/>
      <c r="U91" s="690"/>
      <c r="V91" s="690"/>
      <c r="W91" s="861">
        <f t="shared" si="3"/>
        <v>0.26</v>
      </c>
      <c r="X91" s="861"/>
      <c r="Y91" s="861"/>
      <c r="Z91" s="690">
        <f t="shared" si="1"/>
        <v>65022</v>
      </c>
      <c r="AA91" s="690"/>
      <c r="AB91" s="690"/>
      <c r="AC91" s="690"/>
      <c r="AD91" s="690">
        <f t="shared" si="2"/>
        <v>10687</v>
      </c>
      <c r="AE91" s="690"/>
      <c r="AF91" s="690"/>
      <c r="AG91" s="863"/>
    </row>
    <row r="92" spans="1:33" ht="16.5" customHeight="1">
      <c r="A92" s="21"/>
      <c r="B92" s="1035" t="s">
        <v>186</v>
      </c>
      <c r="C92" s="1036"/>
      <c r="D92" s="1036"/>
      <c r="E92" s="1036"/>
      <c r="F92" s="1036"/>
      <c r="G92" s="1036"/>
      <c r="H92" s="1036"/>
      <c r="I92" s="1037"/>
      <c r="J92" s="847">
        <v>0</v>
      </c>
      <c r="K92" s="848"/>
      <c r="L92" s="848"/>
      <c r="M92" s="849"/>
      <c r="N92" s="850">
        <v>0</v>
      </c>
      <c r="O92" s="848"/>
      <c r="P92" s="848"/>
      <c r="Q92" s="848"/>
      <c r="R92" s="849"/>
      <c r="S92" s="690">
        <v>0</v>
      </c>
      <c r="T92" s="690"/>
      <c r="U92" s="690"/>
      <c r="V92" s="690"/>
      <c r="W92" s="861">
        <f t="shared" si="3"/>
        <v>0</v>
      </c>
      <c r="X92" s="861"/>
      <c r="Y92" s="861"/>
      <c r="Z92" s="690">
        <f t="shared" si="1"/>
        <v>0</v>
      </c>
      <c r="AA92" s="690"/>
      <c r="AB92" s="690"/>
      <c r="AC92" s="690"/>
      <c r="AD92" s="690">
        <f t="shared" si="2"/>
        <v>0</v>
      </c>
      <c r="AE92" s="690"/>
      <c r="AF92" s="690"/>
      <c r="AG92" s="863"/>
    </row>
    <row r="93" spans="1:33" ht="16.5" customHeight="1" thickBot="1">
      <c r="A93" s="406"/>
      <c r="B93" s="1038" t="s">
        <v>187</v>
      </c>
      <c r="C93" s="1039"/>
      <c r="D93" s="1039"/>
      <c r="E93" s="1039"/>
      <c r="F93" s="1039"/>
      <c r="G93" s="1039"/>
      <c r="H93" s="1039"/>
      <c r="I93" s="1040"/>
      <c r="J93" s="851">
        <v>31</v>
      </c>
      <c r="K93" s="852"/>
      <c r="L93" s="852"/>
      <c r="M93" s="853"/>
      <c r="N93" s="854">
        <v>4942045</v>
      </c>
      <c r="O93" s="852"/>
      <c r="P93" s="852"/>
      <c r="Q93" s="852"/>
      <c r="R93" s="853"/>
      <c r="S93" s="842">
        <v>0</v>
      </c>
      <c r="T93" s="842"/>
      <c r="U93" s="842"/>
      <c r="V93" s="842"/>
      <c r="W93" s="860">
        <f t="shared" si="3"/>
        <v>0</v>
      </c>
      <c r="X93" s="860"/>
      <c r="Y93" s="860"/>
      <c r="Z93" s="842">
        <f t="shared" si="1"/>
        <v>324</v>
      </c>
      <c r="AA93" s="842"/>
      <c r="AB93" s="842"/>
      <c r="AC93" s="842"/>
      <c r="AD93" s="842">
        <f t="shared" si="2"/>
        <v>53</v>
      </c>
      <c r="AE93" s="842"/>
      <c r="AF93" s="842"/>
      <c r="AG93" s="859"/>
    </row>
    <row r="94" spans="1:33" ht="16.5" customHeight="1">
      <c r="A94" s="1032" t="s">
        <v>1018</v>
      </c>
      <c r="B94" s="1033"/>
      <c r="C94" s="1033"/>
      <c r="D94" s="1033"/>
      <c r="E94" s="1033"/>
      <c r="F94" s="1033"/>
      <c r="G94" s="1033"/>
      <c r="H94" s="1033"/>
      <c r="I94" s="1034"/>
      <c r="J94" s="1059">
        <f>SUM(J95:M97)</f>
        <v>28148</v>
      </c>
      <c r="K94" s="1060"/>
      <c r="L94" s="1060"/>
      <c r="M94" s="1061"/>
      <c r="N94" s="1065">
        <f>SUM(N95:R97)</f>
        <v>7402317503</v>
      </c>
      <c r="O94" s="1066"/>
      <c r="P94" s="1066"/>
      <c r="Q94" s="1066"/>
      <c r="R94" s="1067"/>
      <c r="S94" s="729">
        <f t="shared" si="5"/>
        <v>262978</v>
      </c>
      <c r="T94" s="729"/>
      <c r="U94" s="729"/>
      <c r="V94" s="729"/>
      <c r="W94" s="1068">
        <f t="shared" si="3"/>
        <v>1.85</v>
      </c>
      <c r="X94" s="1068"/>
      <c r="Y94" s="1068"/>
      <c r="Z94" s="729">
        <f t="shared" si="1"/>
        <v>485493</v>
      </c>
      <c r="AA94" s="729"/>
      <c r="AB94" s="729"/>
      <c r="AC94" s="729"/>
      <c r="AD94" s="729">
        <f t="shared" si="2"/>
        <v>79797</v>
      </c>
      <c r="AE94" s="729"/>
      <c r="AF94" s="729"/>
      <c r="AG94" s="1052"/>
    </row>
    <row r="95" spans="1:33" ht="16.5" customHeight="1">
      <c r="A95" s="21"/>
      <c r="B95" s="678" t="s">
        <v>232</v>
      </c>
      <c r="C95" s="678"/>
      <c r="D95" s="678"/>
      <c r="E95" s="678"/>
      <c r="F95" s="678"/>
      <c r="G95" s="678"/>
      <c r="H95" s="678"/>
      <c r="I95" s="679"/>
      <c r="J95" s="847">
        <v>14671</v>
      </c>
      <c r="K95" s="848"/>
      <c r="L95" s="848"/>
      <c r="M95" s="849"/>
      <c r="N95" s="850">
        <v>3700343431</v>
      </c>
      <c r="O95" s="848"/>
      <c r="P95" s="848"/>
      <c r="Q95" s="848"/>
      <c r="R95" s="849"/>
      <c r="S95" s="690">
        <f t="shared" si="5"/>
        <v>252222</v>
      </c>
      <c r="T95" s="690"/>
      <c r="U95" s="690"/>
      <c r="V95" s="690"/>
      <c r="W95" s="861">
        <f t="shared" si="3"/>
        <v>0.96</v>
      </c>
      <c r="X95" s="861"/>
      <c r="Y95" s="861"/>
      <c r="Z95" s="690">
        <f t="shared" si="1"/>
        <v>242693</v>
      </c>
      <c r="AA95" s="690"/>
      <c r="AB95" s="690"/>
      <c r="AC95" s="690"/>
      <c r="AD95" s="690">
        <f t="shared" si="2"/>
        <v>39890</v>
      </c>
      <c r="AE95" s="690"/>
      <c r="AF95" s="690"/>
      <c r="AG95" s="863"/>
    </row>
    <row r="96" spans="1:33" ht="16.5" customHeight="1">
      <c r="A96" s="21"/>
      <c r="B96" s="678" t="s">
        <v>518</v>
      </c>
      <c r="C96" s="678"/>
      <c r="D96" s="678"/>
      <c r="E96" s="678"/>
      <c r="F96" s="678"/>
      <c r="G96" s="678"/>
      <c r="H96" s="678"/>
      <c r="I96" s="679"/>
      <c r="J96" s="847">
        <v>11513</v>
      </c>
      <c r="K96" s="848"/>
      <c r="L96" s="848"/>
      <c r="M96" s="849"/>
      <c r="N96" s="850">
        <v>3021366473</v>
      </c>
      <c r="O96" s="848"/>
      <c r="P96" s="848"/>
      <c r="Q96" s="848"/>
      <c r="R96" s="849"/>
      <c r="S96" s="690">
        <f t="shared" si="5"/>
        <v>262431</v>
      </c>
      <c r="T96" s="690"/>
      <c r="U96" s="690"/>
      <c r="V96" s="690"/>
      <c r="W96" s="861">
        <f t="shared" si="3"/>
        <v>0.76</v>
      </c>
      <c r="X96" s="861"/>
      <c r="Y96" s="861"/>
      <c r="Z96" s="690">
        <f t="shared" si="1"/>
        <v>198161</v>
      </c>
      <c r="AA96" s="690"/>
      <c r="AB96" s="690"/>
      <c r="AC96" s="690"/>
      <c r="AD96" s="690">
        <f t="shared" si="2"/>
        <v>32570</v>
      </c>
      <c r="AE96" s="690"/>
      <c r="AF96" s="690"/>
      <c r="AG96" s="863"/>
    </row>
    <row r="97" spans="1:33" ht="16.5" customHeight="1" thickBot="1">
      <c r="A97" s="21"/>
      <c r="B97" s="708" t="s">
        <v>204</v>
      </c>
      <c r="C97" s="708"/>
      <c r="D97" s="708"/>
      <c r="E97" s="708"/>
      <c r="F97" s="708"/>
      <c r="G97" s="708"/>
      <c r="H97" s="708"/>
      <c r="I97" s="709"/>
      <c r="J97" s="847">
        <v>1964</v>
      </c>
      <c r="K97" s="848"/>
      <c r="L97" s="848"/>
      <c r="M97" s="849"/>
      <c r="N97" s="850">
        <v>680607599</v>
      </c>
      <c r="O97" s="848"/>
      <c r="P97" s="848"/>
      <c r="Q97" s="848"/>
      <c r="R97" s="849"/>
      <c r="S97" s="1053">
        <f>ROUND(N97/J97,0)</f>
        <v>346542</v>
      </c>
      <c r="T97" s="1053"/>
      <c r="U97" s="1053"/>
      <c r="V97" s="1053"/>
      <c r="W97" s="1069">
        <f t="shared" si="3"/>
        <v>0.13</v>
      </c>
      <c r="X97" s="1069"/>
      <c r="Y97" s="1069"/>
      <c r="Z97" s="1053">
        <f t="shared" si="1"/>
        <v>44639</v>
      </c>
      <c r="AA97" s="1053"/>
      <c r="AB97" s="1053"/>
      <c r="AC97" s="1053"/>
      <c r="AD97" s="1053">
        <f t="shared" si="2"/>
        <v>7337</v>
      </c>
      <c r="AE97" s="1053"/>
      <c r="AF97" s="1053"/>
      <c r="AG97" s="1054"/>
    </row>
    <row r="98" spans="1:33" ht="16.5" customHeight="1" thickBot="1">
      <c r="A98" s="1078" t="s">
        <v>1000</v>
      </c>
      <c r="B98" s="1079"/>
      <c r="C98" s="1079"/>
      <c r="D98" s="1079"/>
      <c r="E98" s="1079"/>
      <c r="F98" s="1079"/>
      <c r="G98" s="1079"/>
      <c r="H98" s="1079"/>
      <c r="I98" s="1080"/>
      <c r="J98" s="1070">
        <f>SUM(J86:M87,J94)</f>
        <v>412205</v>
      </c>
      <c r="K98" s="944"/>
      <c r="L98" s="944"/>
      <c r="M98" s="945"/>
      <c r="N98" s="1055">
        <f>SUM(N86:R87,N94)</f>
        <v>21228595497</v>
      </c>
      <c r="O98" s="1055"/>
      <c r="P98" s="1055"/>
      <c r="Q98" s="1055"/>
      <c r="R98" s="1055"/>
      <c r="S98" s="1055">
        <f t="shared" si="5"/>
        <v>51500</v>
      </c>
      <c r="T98" s="1055"/>
      <c r="U98" s="1055"/>
      <c r="V98" s="1055"/>
      <c r="W98" s="1098">
        <f t="shared" si="3"/>
        <v>27.04</v>
      </c>
      <c r="X98" s="1098"/>
      <c r="Y98" s="1098"/>
      <c r="Z98" s="1055">
        <f t="shared" si="1"/>
        <v>1392313</v>
      </c>
      <c r="AA98" s="1055"/>
      <c r="AB98" s="1055"/>
      <c r="AC98" s="1055"/>
      <c r="AD98" s="1055">
        <f t="shared" si="2"/>
        <v>228845</v>
      </c>
      <c r="AE98" s="1055"/>
      <c r="AF98" s="1055"/>
      <c r="AG98" s="1056"/>
    </row>
    <row r="99" spans="1:33" ht="16.5" customHeight="1">
      <c r="A99" s="1082" t="s">
        <v>1340</v>
      </c>
      <c r="B99" s="1083"/>
      <c r="C99" s="1083"/>
      <c r="D99" s="1083"/>
      <c r="E99" s="1083"/>
      <c r="F99" s="1083"/>
      <c r="G99" s="1083"/>
      <c r="H99" s="1083"/>
      <c r="I99" s="1084"/>
      <c r="J99" s="948">
        <v>34816</v>
      </c>
      <c r="K99" s="949"/>
      <c r="L99" s="949"/>
      <c r="M99" s="950"/>
      <c r="N99" s="864">
        <v>752055617</v>
      </c>
      <c r="O99" s="864"/>
      <c r="P99" s="864"/>
      <c r="Q99" s="864"/>
      <c r="R99" s="864"/>
      <c r="S99" s="864">
        <f>ROUND(N99/J99,0)</f>
        <v>21601</v>
      </c>
      <c r="T99" s="864"/>
      <c r="U99" s="864"/>
      <c r="V99" s="864"/>
      <c r="W99" s="858">
        <f>ROUND(J99/$R$105,2)</f>
        <v>2.28</v>
      </c>
      <c r="X99" s="858"/>
      <c r="Y99" s="858"/>
      <c r="Z99" s="1099">
        <f>ROUND(N99/$R$105,0)</f>
        <v>49325</v>
      </c>
      <c r="AA99" s="1099"/>
      <c r="AB99" s="1099"/>
      <c r="AC99" s="1099"/>
      <c r="AD99" s="969">
        <f>ROUND(N99/$R$106,0)</f>
        <v>8107</v>
      </c>
      <c r="AE99" s="970"/>
      <c r="AF99" s="970"/>
      <c r="AG99" s="971"/>
    </row>
    <row r="100" spans="1:33" ht="16.5" customHeight="1">
      <c r="A100" s="1081" t="s">
        <v>1341</v>
      </c>
      <c r="B100" s="1027"/>
      <c r="C100" s="1027"/>
      <c r="D100" s="1027"/>
      <c r="E100" s="1027"/>
      <c r="F100" s="1027"/>
      <c r="G100" s="1027"/>
      <c r="H100" s="1027"/>
      <c r="I100" s="1028"/>
      <c r="J100" s="1050">
        <v>42711</v>
      </c>
      <c r="K100" s="1051"/>
      <c r="L100" s="1051"/>
      <c r="M100" s="761"/>
      <c r="N100" s="690">
        <v>438517802</v>
      </c>
      <c r="O100" s="690"/>
      <c r="P100" s="690"/>
      <c r="Q100" s="690"/>
      <c r="R100" s="690"/>
      <c r="S100" s="690">
        <f>ROUND(N100/J100,0)</f>
        <v>10267</v>
      </c>
      <c r="T100" s="690"/>
      <c r="U100" s="690"/>
      <c r="V100" s="690"/>
      <c r="W100" s="861">
        <f>ROUND(J100/$R$105,2)</f>
        <v>2.8</v>
      </c>
      <c r="X100" s="861"/>
      <c r="Y100" s="861"/>
      <c r="Z100" s="942">
        <f>ROUND(N100/$R$105,0)</f>
        <v>28761</v>
      </c>
      <c r="AA100" s="942"/>
      <c r="AB100" s="942"/>
      <c r="AC100" s="942"/>
      <c r="AD100" s="932">
        <f>ROUND(N100/$R$106,0)</f>
        <v>4727</v>
      </c>
      <c r="AE100" s="933"/>
      <c r="AF100" s="933"/>
      <c r="AG100" s="934"/>
    </row>
    <row r="101" spans="1:33" ht="16.5" customHeight="1" thickBot="1">
      <c r="A101" s="836" t="s">
        <v>44</v>
      </c>
      <c r="B101" s="837"/>
      <c r="C101" s="837"/>
      <c r="D101" s="837"/>
      <c r="E101" s="837"/>
      <c r="F101" s="837"/>
      <c r="G101" s="837"/>
      <c r="H101" s="837"/>
      <c r="I101" s="838"/>
      <c r="J101" s="839">
        <v>2374</v>
      </c>
      <c r="K101" s="840"/>
      <c r="L101" s="840"/>
      <c r="M101" s="841"/>
      <c r="N101" s="842">
        <v>67958644</v>
      </c>
      <c r="O101" s="842"/>
      <c r="P101" s="842"/>
      <c r="Q101" s="842"/>
      <c r="R101" s="842"/>
      <c r="S101" s="842">
        <f>ROUND(N101/J101,0)</f>
        <v>28626</v>
      </c>
      <c r="T101" s="842"/>
      <c r="U101" s="842"/>
      <c r="V101" s="842"/>
      <c r="W101" s="860">
        <f>ROUND(J101/$R$105,2)</f>
        <v>0.16</v>
      </c>
      <c r="X101" s="860"/>
      <c r="Y101" s="860"/>
      <c r="Z101" s="832">
        <f>ROUND(N101/$R$105,0)</f>
        <v>4457</v>
      </c>
      <c r="AA101" s="832"/>
      <c r="AB101" s="832"/>
      <c r="AC101" s="832"/>
      <c r="AD101" s="833">
        <f>ROUND(N101/$R$106,0)</f>
        <v>733</v>
      </c>
      <c r="AE101" s="834"/>
      <c r="AF101" s="834"/>
      <c r="AG101" s="835"/>
    </row>
    <row r="102" spans="1:33" ht="16.5" customHeight="1" thickBot="1">
      <c r="A102" s="1078" t="s">
        <v>1001</v>
      </c>
      <c r="B102" s="1079"/>
      <c r="C102" s="1079"/>
      <c r="D102" s="1079"/>
      <c r="E102" s="1079"/>
      <c r="F102" s="1079"/>
      <c r="G102" s="1079"/>
      <c r="H102" s="1079"/>
      <c r="I102" s="1080"/>
      <c r="J102" s="1070">
        <f>SUM(J98:M101)</f>
        <v>492106</v>
      </c>
      <c r="K102" s="944"/>
      <c r="L102" s="944"/>
      <c r="M102" s="945"/>
      <c r="N102" s="943">
        <f>SUM(N98:R101)</f>
        <v>22487127560</v>
      </c>
      <c r="O102" s="944"/>
      <c r="P102" s="944"/>
      <c r="Q102" s="944"/>
      <c r="R102" s="945"/>
      <c r="S102" s="943">
        <f>ROUND(N102/J102,0)</f>
        <v>45696</v>
      </c>
      <c r="T102" s="944"/>
      <c r="U102" s="944"/>
      <c r="V102" s="945"/>
      <c r="W102" s="939">
        <f>ROUND(J102/$R$105,2)</f>
        <v>32.28</v>
      </c>
      <c r="X102" s="940"/>
      <c r="Y102" s="941"/>
      <c r="Z102" s="935">
        <f>ROUND(N102/$R$105,0)</f>
        <v>1474856</v>
      </c>
      <c r="AA102" s="936"/>
      <c r="AB102" s="936"/>
      <c r="AC102" s="938"/>
      <c r="AD102" s="935">
        <f>ROUND(N102/$R$106,0)</f>
        <v>242412</v>
      </c>
      <c r="AE102" s="936"/>
      <c r="AF102" s="936"/>
      <c r="AG102" s="937"/>
    </row>
    <row r="103" ht="16.5" customHeight="1">
      <c r="A103" s="11" t="s">
        <v>1002</v>
      </c>
    </row>
    <row r="104" ht="16.5" customHeight="1"/>
    <row r="105" spans="1:24" ht="16.5" customHeight="1">
      <c r="A105" s="11" t="s">
        <v>884</v>
      </c>
      <c r="R105" s="862">
        <v>15247</v>
      </c>
      <c r="S105" s="862"/>
      <c r="T105" s="862"/>
      <c r="U105" s="11" t="s">
        <v>1057</v>
      </c>
      <c r="X105" s="125"/>
    </row>
    <row r="106" spans="1:21" ht="16.5" customHeight="1">
      <c r="A106" s="11" t="s">
        <v>885</v>
      </c>
      <c r="L106" s="212"/>
      <c r="R106" s="862">
        <v>92764</v>
      </c>
      <c r="S106" s="862"/>
      <c r="T106" s="862"/>
      <c r="U106" s="11" t="s">
        <v>1058</v>
      </c>
    </row>
    <row r="107" spans="11:14" ht="16.5" customHeight="1">
      <c r="K107" s="22"/>
      <c r="L107" s="22"/>
      <c r="M107" s="22"/>
      <c r="N107" s="22"/>
    </row>
  </sheetData>
  <sheetProtection password="C7C4" sheet="1" objects="1" scenarios="1"/>
  <mergeCells count="424">
    <mergeCell ref="AA47:AG47"/>
    <mergeCell ref="AA46:AG46"/>
    <mergeCell ref="AA45:AG45"/>
    <mergeCell ref="T47:Z47"/>
    <mergeCell ref="T46:Z46"/>
    <mergeCell ref="T45:Z45"/>
    <mergeCell ref="T44:Z44"/>
    <mergeCell ref="A42:E47"/>
    <mergeCell ref="M46:S47"/>
    <mergeCell ref="M45:S45"/>
    <mergeCell ref="F44:L44"/>
    <mergeCell ref="M44:S44"/>
    <mergeCell ref="M43:S43"/>
    <mergeCell ref="F47:L47"/>
    <mergeCell ref="F46:L46"/>
    <mergeCell ref="F45:L45"/>
    <mergeCell ref="V36:X36"/>
    <mergeCell ref="T34:U34"/>
    <mergeCell ref="T35:U35"/>
    <mergeCell ref="T36:U36"/>
    <mergeCell ref="F36:P36"/>
    <mergeCell ref="Q30:S32"/>
    <mergeCell ref="Q34:S34"/>
    <mergeCell ref="Q35:S35"/>
    <mergeCell ref="Q36:S36"/>
    <mergeCell ref="F29:P32"/>
    <mergeCell ref="F33:P33"/>
    <mergeCell ref="Q33:S33"/>
    <mergeCell ref="F34:I35"/>
    <mergeCell ref="J34:P34"/>
    <mergeCell ref="J35:P35"/>
    <mergeCell ref="Q29:AG29"/>
    <mergeCell ref="V32:X32"/>
    <mergeCell ref="V31:AA31"/>
    <mergeCell ref="V34:X34"/>
    <mergeCell ref="V35:X35"/>
    <mergeCell ref="T31:U32"/>
    <mergeCell ref="T30:AG30"/>
    <mergeCell ref="AE34:AG34"/>
    <mergeCell ref="AE35:AG35"/>
    <mergeCell ref="F13:N14"/>
    <mergeCell ref="F15:N17"/>
    <mergeCell ref="F6:N10"/>
    <mergeCell ref="F11:N12"/>
    <mergeCell ref="A68:I68"/>
    <mergeCell ref="X57:AE57"/>
    <mergeCell ref="X58:AE58"/>
    <mergeCell ref="S68:V68"/>
    <mergeCell ref="A59:C59"/>
    <mergeCell ref="A64:I67"/>
    <mergeCell ref="Z67:AC67"/>
    <mergeCell ref="AD68:AG68"/>
    <mergeCell ref="T60:V60"/>
    <mergeCell ref="A57:C57"/>
    <mergeCell ref="N100:R100"/>
    <mergeCell ref="J67:M67"/>
    <mergeCell ref="N67:R67"/>
    <mergeCell ref="S64:V66"/>
    <mergeCell ref="S67:V67"/>
    <mergeCell ref="N97:R97"/>
    <mergeCell ref="N98:R98"/>
    <mergeCell ref="S94:V94"/>
    <mergeCell ref="J64:M66"/>
    <mergeCell ref="N96:R96"/>
    <mergeCell ref="Z99:AC99"/>
    <mergeCell ref="A54:C54"/>
    <mergeCell ref="A55:C55"/>
    <mergeCell ref="J81:M81"/>
    <mergeCell ref="J95:M95"/>
    <mergeCell ref="J96:M96"/>
    <mergeCell ref="J98:M98"/>
    <mergeCell ref="J97:M97"/>
    <mergeCell ref="S84:V84"/>
    <mergeCell ref="S86:V86"/>
    <mergeCell ref="W69:Y69"/>
    <mergeCell ref="W70:Y70"/>
    <mergeCell ref="W71:Y71"/>
    <mergeCell ref="W98:Y98"/>
    <mergeCell ref="W97:Y97"/>
    <mergeCell ref="W77:Y77"/>
    <mergeCell ref="W78:Y78"/>
    <mergeCell ref="W79:Y79"/>
    <mergeCell ref="W80:Y80"/>
    <mergeCell ref="W96:Y96"/>
    <mergeCell ref="Z64:AC66"/>
    <mergeCell ref="A51:C52"/>
    <mergeCell ref="A53:C53"/>
    <mergeCell ref="A58:C58"/>
    <mergeCell ref="D53:F53"/>
    <mergeCell ref="D54:F54"/>
    <mergeCell ref="D55:F55"/>
    <mergeCell ref="A56:C56"/>
    <mergeCell ref="X56:AE56"/>
    <mergeCell ref="N64:R66"/>
    <mergeCell ref="A102:I102"/>
    <mergeCell ref="A100:I100"/>
    <mergeCell ref="A98:I98"/>
    <mergeCell ref="A99:I99"/>
    <mergeCell ref="J102:M102"/>
    <mergeCell ref="J100:M100"/>
    <mergeCell ref="N102:R102"/>
    <mergeCell ref="W64:Y66"/>
    <mergeCell ref="W67:Y67"/>
    <mergeCell ref="W85:Y85"/>
    <mergeCell ref="W82:Y82"/>
    <mergeCell ref="W83:Y83"/>
    <mergeCell ref="W73:Y73"/>
    <mergeCell ref="W68:Y68"/>
    <mergeCell ref="W94:Y94"/>
    <mergeCell ref="W95:Y95"/>
    <mergeCell ref="W84:Y84"/>
    <mergeCell ref="W86:Y86"/>
    <mergeCell ref="W72:Y72"/>
    <mergeCell ref="W75:Y75"/>
    <mergeCell ref="W76:Y76"/>
    <mergeCell ref="W81:Y81"/>
    <mergeCell ref="N95:R95"/>
    <mergeCell ref="N91:R91"/>
    <mergeCell ref="S91:V91"/>
    <mergeCell ref="S95:V95"/>
    <mergeCell ref="N94:R94"/>
    <mergeCell ref="N86:R86"/>
    <mergeCell ref="N76:R76"/>
    <mergeCell ref="N81:R81"/>
    <mergeCell ref="N77:R77"/>
    <mergeCell ref="N78:R78"/>
    <mergeCell ref="N80:R80"/>
    <mergeCell ref="N84:R84"/>
    <mergeCell ref="N85:R85"/>
    <mergeCell ref="N82:R82"/>
    <mergeCell ref="N83:R83"/>
    <mergeCell ref="N70:R70"/>
    <mergeCell ref="N71:R71"/>
    <mergeCell ref="N72:R72"/>
    <mergeCell ref="N75:R75"/>
    <mergeCell ref="N73:R73"/>
    <mergeCell ref="S98:V98"/>
    <mergeCell ref="D56:F56"/>
    <mergeCell ref="D57:F57"/>
    <mergeCell ref="D58:F58"/>
    <mergeCell ref="A74:I74"/>
    <mergeCell ref="B88:I88"/>
    <mergeCell ref="B89:I89"/>
    <mergeCell ref="J87:M87"/>
    <mergeCell ref="J94:M94"/>
    <mergeCell ref="J77:M77"/>
    <mergeCell ref="Z98:AC98"/>
    <mergeCell ref="S72:V72"/>
    <mergeCell ref="S75:V75"/>
    <mergeCell ref="S76:V76"/>
    <mergeCell ref="S81:V81"/>
    <mergeCell ref="S77:V77"/>
    <mergeCell ref="S78:V78"/>
    <mergeCell ref="S79:V79"/>
    <mergeCell ref="S96:V96"/>
    <mergeCell ref="S97:V97"/>
    <mergeCell ref="S73:V73"/>
    <mergeCell ref="Z94:AC94"/>
    <mergeCell ref="Z95:AC95"/>
    <mergeCell ref="Z80:AC80"/>
    <mergeCell ref="Z73:AC73"/>
    <mergeCell ref="Z81:AC81"/>
    <mergeCell ref="Z77:AC77"/>
    <mergeCell ref="Z78:AC78"/>
    <mergeCell ref="Z79:AC79"/>
    <mergeCell ref="S85:V85"/>
    <mergeCell ref="Z96:AC96"/>
    <mergeCell ref="Z97:AC97"/>
    <mergeCell ref="Z85:AC85"/>
    <mergeCell ref="Z82:AC82"/>
    <mergeCell ref="Z83:AC83"/>
    <mergeCell ref="Z87:AC87"/>
    <mergeCell ref="Z91:AC91"/>
    <mergeCell ref="Z84:AC84"/>
    <mergeCell ref="Z86:AC86"/>
    <mergeCell ref="Z88:AC88"/>
    <mergeCell ref="AD96:AG96"/>
    <mergeCell ref="AD97:AG97"/>
    <mergeCell ref="AD98:AG98"/>
    <mergeCell ref="Z68:AC68"/>
    <mergeCell ref="Z69:AC69"/>
    <mergeCell ref="Z70:AC70"/>
    <mergeCell ref="Z71:AC71"/>
    <mergeCell ref="Z72:AC72"/>
    <mergeCell ref="Z75:AC75"/>
    <mergeCell ref="Z76:AC76"/>
    <mergeCell ref="AD94:AG94"/>
    <mergeCell ref="AD80:AG80"/>
    <mergeCell ref="AD95:AG95"/>
    <mergeCell ref="AD91:AG91"/>
    <mergeCell ref="AD84:AG84"/>
    <mergeCell ref="AD85:AG85"/>
    <mergeCell ref="AD86:AG86"/>
    <mergeCell ref="AD88:AG88"/>
    <mergeCell ref="AD90:AG90"/>
    <mergeCell ref="AD81:AG81"/>
    <mergeCell ref="J82:M82"/>
    <mergeCell ref="B78:I78"/>
    <mergeCell ref="B79:I79"/>
    <mergeCell ref="A80:I80"/>
    <mergeCell ref="B82:I82"/>
    <mergeCell ref="B81:I81"/>
    <mergeCell ref="J79:M79"/>
    <mergeCell ref="J80:M80"/>
    <mergeCell ref="J84:M84"/>
    <mergeCell ref="B83:I83"/>
    <mergeCell ref="A84:I84"/>
    <mergeCell ref="AD78:AG78"/>
    <mergeCell ref="AD83:AG83"/>
    <mergeCell ref="J83:M83"/>
    <mergeCell ref="S83:V83"/>
    <mergeCell ref="S80:V80"/>
    <mergeCell ref="S82:V82"/>
    <mergeCell ref="N79:R79"/>
    <mergeCell ref="AD82:AG82"/>
    <mergeCell ref="J78:M78"/>
    <mergeCell ref="B95:I95"/>
    <mergeCell ref="B96:I96"/>
    <mergeCell ref="A85:I85"/>
    <mergeCell ref="A86:I86"/>
    <mergeCell ref="Z92:AC92"/>
    <mergeCell ref="AD92:AG92"/>
    <mergeCell ref="A87:I87"/>
    <mergeCell ref="J91:M91"/>
    <mergeCell ref="B97:I97"/>
    <mergeCell ref="J85:M85"/>
    <mergeCell ref="J86:M86"/>
    <mergeCell ref="J88:M88"/>
    <mergeCell ref="J90:M90"/>
    <mergeCell ref="A94:I94"/>
    <mergeCell ref="B90:I90"/>
    <mergeCell ref="B92:I92"/>
    <mergeCell ref="B93:I93"/>
    <mergeCell ref="B91:I91"/>
    <mergeCell ref="S69:V69"/>
    <mergeCell ref="N68:R68"/>
    <mergeCell ref="N69:R69"/>
    <mergeCell ref="A77:I77"/>
    <mergeCell ref="B76:I76"/>
    <mergeCell ref="J68:M68"/>
    <mergeCell ref="J73:M73"/>
    <mergeCell ref="J76:M76"/>
    <mergeCell ref="B69:I69"/>
    <mergeCell ref="B75:I75"/>
    <mergeCell ref="B72:I72"/>
    <mergeCell ref="J69:M69"/>
    <mergeCell ref="B73:I73"/>
    <mergeCell ref="J75:M75"/>
    <mergeCell ref="J72:M72"/>
    <mergeCell ref="J71:M71"/>
    <mergeCell ref="J70:M70"/>
    <mergeCell ref="A37:E41"/>
    <mergeCell ref="L51:S51"/>
    <mergeCell ref="B70:I70"/>
    <mergeCell ref="B71:I71"/>
    <mergeCell ref="L39:Z39"/>
    <mergeCell ref="L40:Z40"/>
    <mergeCell ref="F41:Z41"/>
    <mergeCell ref="F38:Z38"/>
    <mergeCell ref="F39:K40"/>
    <mergeCell ref="F37:Z37"/>
    <mergeCell ref="AB5:AG5"/>
    <mergeCell ref="AB19:AG19"/>
    <mergeCell ref="O13:AA13"/>
    <mergeCell ref="O14:AA14"/>
    <mergeCell ref="O15:AA15"/>
    <mergeCell ref="O16:AA16"/>
    <mergeCell ref="O17:AA17"/>
    <mergeCell ref="AB6:AG15"/>
    <mergeCell ref="AB18:AG18"/>
    <mergeCell ref="F18:AA18"/>
    <mergeCell ref="A20:E25"/>
    <mergeCell ref="F20:AA20"/>
    <mergeCell ref="F21:AA21"/>
    <mergeCell ref="F22:AA22"/>
    <mergeCell ref="F23:AA23"/>
    <mergeCell ref="F24:AA24"/>
    <mergeCell ref="F25:AA25"/>
    <mergeCell ref="F27:AA27"/>
    <mergeCell ref="AA38:AG38"/>
    <mergeCell ref="X61:AE61"/>
    <mergeCell ref="X60:AE60"/>
    <mergeCell ref="X53:AE53"/>
    <mergeCell ref="AF53:AH53"/>
    <mergeCell ref="AF61:AH61"/>
    <mergeCell ref="X55:AE55"/>
    <mergeCell ref="L59:S59"/>
    <mergeCell ref="D59:F59"/>
    <mergeCell ref="T51:V51"/>
    <mergeCell ref="AA39:AG39"/>
    <mergeCell ref="L53:S53"/>
    <mergeCell ref="T53:V53"/>
    <mergeCell ref="AA40:AG40"/>
    <mergeCell ref="AA43:AG43"/>
    <mergeCell ref="M42:AG42"/>
    <mergeCell ref="F42:L43"/>
    <mergeCell ref="T43:Z43"/>
    <mergeCell ref="AA44:AG44"/>
    <mergeCell ref="L55:S55"/>
    <mergeCell ref="L56:S56"/>
    <mergeCell ref="D51:I52"/>
    <mergeCell ref="AD99:AG99"/>
    <mergeCell ref="AD70:AG70"/>
    <mergeCell ref="AD71:AG71"/>
    <mergeCell ref="AD72:AG72"/>
    <mergeCell ref="AD77:AG77"/>
    <mergeCell ref="AD75:AG75"/>
    <mergeCell ref="AD76:AG76"/>
    <mergeCell ref="AB36:AD36"/>
    <mergeCell ref="AE36:AG36"/>
    <mergeCell ref="Y32:AA32"/>
    <mergeCell ref="Y33:AA33"/>
    <mergeCell ref="AD69:AG69"/>
    <mergeCell ref="AD73:AG73"/>
    <mergeCell ref="AD64:AG66"/>
    <mergeCell ref="AD67:AG67"/>
    <mergeCell ref="J99:M99"/>
    <mergeCell ref="N99:R99"/>
    <mergeCell ref="W99:Y99"/>
    <mergeCell ref="S99:V99"/>
    <mergeCell ref="S70:V70"/>
    <mergeCell ref="S71:V71"/>
    <mergeCell ref="AA41:AG41"/>
    <mergeCell ref="S92:V92"/>
    <mergeCell ref="W92:Y92"/>
    <mergeCell ref="W91:Y91"/>
    <mergeCell ref="Z89:AC89"/>
    <mergeCell ref="AD89:AG89"/>
    <mergeCell ref="Z90:AC90"/>
    <mergeCell ref="AD79:AG79"/>
    <mergeCell ref="W100:Y100"/>
    <mergeCell ref="S100:V100"/>
    <mergeCell ref="AD100:AG100"/>
    <mergeCell ref="AD102:AG102"/>
    <mergeCell ref="Z102:AC102"/>
    <mergeCell ref="W102:Y102"/>
    <mergeCell ref="Z100:AC100"/>
    <mergeCell ref="S102:V102"/>
    <mergeCell ref="S101:V101"/>
    <mergeCell ref="W101:Y101"/>
    <mergeCell ref="AA37:AG37"/>
    <mergeCell ref="AB35:AD35"/>
    <mergeCell ref="Y34:AA34"/>
    <mergeCell ref="AE31:AG32"/>
    <mergeCell ref="AE33:AG33"/>
    <mergeCell ref="AB33:AD33"/>
    <mergeCell ref="AB34:AD34"/>
    <mergeCell ref="Y36:AA36"/>
    <mergeCell ref="Y35:AA35"/>
    <mergeCell ref="AB31:AD32"/>
    <mergeCell ref="AB26:AG28"/>
    <mergeCell ref="AB16:AG17"/>
    <mergeCell ref="AB20:AG25"/>
    <mergeCell ref="A29:E36"/>
    <mergeCell ref="T33:U33"/>
    <mergeCell ref="V33:X33"/>
    <mergeCell ref="A6:E19"/>
    <mergeCell ref="F19:AA19"/>
    <mergeCell ref="O6:AA6"/>
    <mergeCell ref="O7:AA7"/>
    <mergeCell ref="A5:E5"/>
    <mergeCell ref="A26:E28"/>
    <mergeCell ref="F5:AA5"/>
    <mergeCell ref="F28:AA28"/>
    <mergeCell ref="F26:AA26"/>
    <mergeCell ref="O8:AA8"/>
    <mergeCell ref="O9:AA9"/>
    <mergeCell ref="O10:AA10"/>
    <mergeCell ref="O11:AA11"/>
    <mergeCell ref="O12:AA12"/>
    <mergeCell ref="R105:T105"/>
    <mergeCell ref="X54:AE54"/>
    <mergeCell ref="L54:S54"/>
    <mergeCell ref="L57:S57"/>
    <mergeCell ref="L58:S58"/>
    <mergeCell ref="L60:S60"/>
    <mergeCell ref="X59:AE59"/>
    <mergeCell ref="J74:M74"/>
    <mergeCell ref="N74:R74"/>
    <mergeCell ref="S74:V74"/>
    <mergeCell ref="R106:T106"/>
    <mergeCell ref="W74:Y74"/>
    <mergeCell ref="Z74:AC74"/>
    <mergeCell ref="AD74:AG74"/>
    <mergeCell ref="W88:Y88"/>
    <mergeCell ref="W90:Y90"/>
    <mergeCell ref="AD87:AG87"/>
    <mergeCell ref="N88:R88"/>
    <mergeCell ref="N90:R90"/>
    <mergeCell ref="S87:V87"/>
    <mergeCell ref="J89:M89"/>
    <mergeCell ref="N89:R89"/>
    <mergeCell ref="S89:V89"/>
    <mergeCell ref="W89:Y89"/>
    <mergeCell ref="N87:R87"/>
    <mergeCell ref="W87:Y87"/>
    <mergeCell ref="Z93:AC93"/>
    <mergeCell ref="AD93:AG93"/>
    <mergeCell ref="S93:V93"/>
    <mergeCell ref="W93:Y93"/>
    <mergeCell ref="S88:V88"/>
    <mergeCell ref="S90:V90"/>
    <mergeCell ref="J92:M92"/>
    <mergeCell ref="N92:R92"/>
    <mergeCell ref="J93:M93"/>
    <mergeCell ref="N93:R93"/>
    <mergeCell ref="T54:V54"/>
    <mergeCell ref="T55:V55"/>
    <mergeCell ref="T56:V56"/>
    <mergeCell ref="T59:V59"/>
    <mergeCell ref="T57:V57"/>
    <mergeCell ref="T58:V58"/>
    <mergeCell ref="AF54:AH54"/>
    <mergeCell ref="AF60:AH60"/>
    <mergeCell ref="AF55:AH55"/>
    <mergeCell ref="AF56:AH56"/>
    <mergeCell ref="AF57:AH57"/>
    <mergeCell ref="AF58:AH58"/>
    <mergeCell ref="AF59:AH59"/>
    <mergeCell ref="Z101:AC101"/>
    <mergeCell ref="AD101:AG101"/>
    <mergeCell ref="A101:I101"/>
    <mergeCell ref="J101:M101"/>
    <mergeCell ref="N101:R101"/>
  </mergeCells>
  <printOptions/>
  <pageMargins left="0.7874015748031497" right="0.7874015748031497" top="0.7874015748031497" bottom="0.7480314960629921" header="0.5118110236220472" footer="0.5118110236220472"/>
  <pageSetup firstPageNumber="7" useFirstPageNumber="1" horizontalDpi="600" verticalDpi="600" orientation="portrait" paperSize="9" scale="85" r:id="rId1"/>
  <headerFooter alignWithMargins="0">
    <oddFooter>&amp;C－&amp;P－</oddFooter>
  </headerFooter>
  <rowBreaks count="1" manualBreakCount="1">
    <brk id="61" max="255" man="1"/>
  </rowBreaks>
</worksheet>
</file>

<file path=xl/worksheets/sheet8.xml><?xml version="1.0" encoding="utf-8"?>
<worksheet xmlns="http://schemas.openxmlformats.org/spreadsheetml/2006/main" xmlns:r="http://schemas.openxmlformats.org/officeDocument/2006/relationships">
  <sheetPr>
    <tabColor indexed="34"/>
  </sheetPr>
  <dimension ref="A1:AO85"/>
  <sheetViews>
    <sheetView view="pageBreakPreview" zoomScaleSheetLayoutView="100" workbookViewId="0" topLeftCell="A64">
      <selection activeCell="T40" sqref="T40:Y40"/>
    </sheetView>
  </sheetViews>
  <sheetFormatPr defaultColWidth="9.00390625" defaultRowHeight="15" customHeight="1"/>
  <cols>
    <col min="1" max="5" width="2.125" style="11" customWidth="1"/>
    <col min="6" max="16384" width="2.375" style="11" customWidth="1"/>
  </cols>
  <sheetData>
    <row r="1" ht="15" customHeight="1">
      <c r="A1" s="11" t="s">
        <v>1254</v>
      </c>
    </row>
    <row r="3" spans="1:8" ht="15" customHeight="1">
      <c r="A3" s="154" t="s">
        <v>1439</v>
      </c>
      <c r="B3" s="154"/>
      <c r="C3" s="154"/>
      <c r="D3" s="154"/>
      <c r="E3" s="154"/>
      <c r="F3" s="154"/>
      <c r="G3" s="154"/>
      <c r="H3" s="154"/>
    </row>
    <row r="4" spans="34:38" ht="15" customHeight="1" thickBot="1">
      <c r="AH4" s="485"/>
      <c r="AI4" s="485"/>
      <c r="AJ4" s="485"/>
      <c r="AL4" s="139" t="s">
        <v>1056</v>
      </c>
    </row>
    <row r="5" spans="1:38" ht="15" customHeight="1">
      <c r="A5" s="1159"/>
      <c r="B5" s="1160"/>
      <c r="C5" s="1160"/>
      <c r="D5" s="1160"/>
      <c r="E5" s="1161"/>
      <c r="F5" s="720" t="s">
        <v>1059</v>
      </c>
      <c r="G5" s="720"/>
      <c r="H5" s="720"/>
      <c r="I5" s="720" t="s">
        <v>1060</v>
      </c>
      <c r="J5" s="720"/>
      <c r="K5" s="720"/>
      <c r="L5" s="720"/>
      <c r="M5" s="720"/>
      <c r="N5" s="720"/>
      <c r="O5" s="1198" t="s">
        <v>1061</v>
      </c>
      <c r="P5" s="1022"/>
      <c r="Q5" s="1022"/>
      <c r="R5" s="1022"/>
      <c r="S5" s="1022"/>
      <c r="T5" s="1023"/>
      <c r="U5" s="1198" t="s">
        <v>1062</v>
      </c>
      <c r="V5" s="1022"/>
      <c r="W5" s="1022"/>
      <c r="X5" s="1022"/>
      <c r="Y5" s="1022"/>
      <c r="Z5" s="1023"/>
      <c r="AA5" s="1198" t="s">
        <v>1063</v>
      </c>
      <c r="AB5" s="1022"/>
      <c r="AC5" s="1022"/>
      <c r="AD5" s="1022"/>
      <c r="AE5" s="1022"/>
      <c r="AF5" s="1022"/>
      <c r="AG5" s="1022"/>
      <c r="AH5" s="1022"/>
      <c r="AI5" s="1022"/>
      <c r="AJ5" s="1022"/>
      <c r="AK5" s="1022"/>
      <c r="AL5" s="1205"/>
    </row>
    <row r="6" spans="1:38" ht="15" customHeight="1" thickBot="1">
      <c r="A6" s="1165"/>
      <c r="B6" s="1166"/>
      <c r="C6" s="1166"/>
      <c r="D6" s="1166"/>
      <c r="E6" s="1167"/>
      <c r="F6" s="997" t="s">
        <v>504</v>
      </c>
      <c r="G6" s="997"/>
      <c r="H6" s="997"/>
      <c r="I6" s="997" t="s">
        <v>966</v>
      </c>
      <c r="J6" s="997"/>
      <c r="K6" s="997"/>
      <c r="L6" s="997"/>
      <c r="M6" s="997"/>
      <c r="N6" s="997"/>
      <c r="O6" s="1199" t="s">
        <v>505</v>
      </c>
      <c r="P6" s="1200"/>
      <c r="Q6" s="1200"/>
      <c r="R6" s="1200"/>
      <c r="S6" s="1200"/>
      <c r="T6" s="1201"/>
      <c r="U6" s="1199" t="s">
        <v>965</v>
      </c>
      <c r="V6" s="1200"/>
      <c r="W6" s="1200"/>
      <c r="X6" s="1200"/>
      <c r="Y6" s="1200"/>
      <c r="Z6" s="1201"/>
      <c r="AA6" s="1206" t="s">
        <v>964</v>
      </c>
      <c r="AB6" s="1113"/>
      <c r="AC6" s="1113"/>
      <c r="AD6" s="1113"/>
      <c r="AE6" s="1113"/>
      <c r="AF6" s="1113"/>
      <c r="AG6" s="1113"/>
      <c r="AH6" s="1113"/>
      <c r="AI6" s="1113"/>
      <c r="AJ6" s="1113"/>
      <c r="AK6" s="1113"/>
      <c r="AL6" s="1207"/>
    </row>
    <row r="7" spans="1:38" ht="24" customHeight="1">
      <c r="A7" s="1181" t="s">
        <v>933</v>
      </c>
      <c r="B7" s="1022"/>
      <c r="C7" s="1022"/>
      <c r="D7" s="1022"/>
      <c r="E7" s="1023"/>
      <c r="F7" s="1238">
        <v>4400</v>
      </c>
      <c r="G7" s="1238"/>
      <c r="H7" s="1238"/>
      <c r="I7" s="1239">
        <v>6600</v>
      </c>
      <c r="J7" s="1239"/>
      <c r="K7" s="1239"/>
      <c r="L7" s="1239"/>
      <c r="M7" s="1239"/>
      <c r="N7" s="1239"/>
      <c r="O7" s="1193">
        <v>8800</v>
      </c>
      <c r="P7" s="1194"/>
      <c r="Q7" s="1194"/>
      <c r="R7" s="1194"/>
      <c r="S7" s="1194"/>
      <c r="T7" s="1195"/>
      <c r="U7" s="1193">
        <v>11000</v>
      </c>
      <c r="V7" s="1194"/>
      <c r="W7" s="1194"/>
      <c r="X7" s="1194"/>
      <c r="Y7" s="1194"/>
      <c r="Z7" s="1195"/>
      <c r="AA7" s="1193">
        <v>13200</v>
      </c>
      <c r="AB7" s="1194"/>
      <c r="AC7" s="1194"/>
      <c r="AD7" s="1194"/>
      <c r="AE7" s="1194"/>
      <c r="AF7" s="1194"/>
      <c r="AG7" s="1194"/>
      <c r="AH7" s="1194"/>
      <c r="AI7" s="1194"/>
      <c r="AJ7" s="1194"/>
      <c r="AK7" s="1194"/>
      <c r="AL7" s="1197"/>
    </row>
    <row r="8" spans="1:38" ht="24" customHeight="1">
      <c r="A8" s="1182" t="s">
        <v>1243</v>
      </c>
      <c r="B8" s="1183"/>
      <c r="C8" s="1183"/>
      <c r="D8" s="1183"/>
      <c r="E8" s="1184"/>
      <c r="F8" s="1138">
        <v>13200</v>
      </c>
      <c r="G8" s="1138"/>
      <c r="H8" s="1138"/>
      <c r="I8" s="1237">
        <v>19800</v>
      </c>
      <c r="J8" s="1237"/>
      <c r="K8" s="1237"/>
      <c r="L8" s="1237"/>
      <c r="M8" s="1237"/>
      <c r="N8" s="1237"/>
      <c r="O8" s="1202">
        <v>26400</v>
      </c>
      <c r="P8" s="1203"/>
      <c r="Q8" s="1203"/>
      <c r="R8" s="1203"/>
      <c r="S8" s="1203"/>
      <c r="T8" s="1204"/>
      <c r="U8" s="1202">
        <v>33000</v>
      </c>
      <c r="V8" s="1203"/>
      <c r="W8" s="1203"/>
      <c r="X8" s="1203"/>
      <c r="Y8" s="1203"/>
      <c r="Z8" s="1204"/>
      <c r="AA8" s="1202">
        <v>39600</v>
      </c>
      <c r="AB8" s="1203"/>
      <c r="AC8" s="1203"/>
      <c r="AD8" s="1203"/>
      <c r="AE8" s="1203"/>
      <c r="AF8" s="1203"/>
      <c r="AG8" s="1203"/>
      <c r="AH8" s="1203"/>
      <c r="AI8" s="1203"/>
      <c r="AJ8" s="1203"/>
      <c r="AK8" s="1203"/>
      <c r="AL8" s="1208"/>
    </row>
    <row r="9" spans="1:38" ht="24" customHeight="1" thickBot="1">
      <c r="A9" s="1185" t="s">
        <v>506</v>
      </c>
      <c r="B9" s="1183"/>
      <c r="C9" s="1183"/>
      <c r="D9" s="1183"/>
      <c r="E9" s="1184"/>
      <c r="F9" s="1141">
        <v>17600</v>
      </c>
      <c r="G9" s="1141"/>
      <c r="H9" s="1141"/>
      <c r="I9" s="1232">
        <v>26400</v>
      </c>
      <c r="J9" s="1232"/>
      <c r="K9" s="1232"/>
      <c r="L9" s="1232"/>
      <c r="M9" s="1232"/>
      <c r="N9" s="1232"/>
      <c r="O9" s="1190">
        <v>35200</v>
      </c>
      <c r="P9" s="1191"/>
      <c r="Q9" s="1191"/>
      <c r="R9" s="1191"/>
      <c r="S9" s="1191"/>
      <c r="T9" s="1192"/>
      <c r="U9" s="1190">
        <v>44000</v>
      </c>
      <c r="V9" s="1191"/>
      <c r="W9" s="1191"/>
      <c r="X9" s="1191"/>
      <c r="Y9" s="1191"/>
      <c r="Z9" s="1192"/>
      <c r="AA9" s="1190">
        <v>52800</v>
      </c>
      <c r="AB9" s="1191"/>
      <c r="AC9" s="1191"/>
      <c r="AD9" s="1191"/>
      <c r="AE9" s="1191"/>
      <c r="AF9" s="1191"/>
      <c r="AG9" s="1191"/>
      <c r="AH9" s="1191"/>
      <c r="AI9" s="1191"/>
      <c r="AJ9" s="1191"/>
      <c r="AK9" s="1191"/>
      <c r="AL9" s="1196"/>
    </row>
    <row r="10" spans="1:38" ht="15" customHeight="1">
      <c r="A10" s="913" t="s">
        <v>233</v>
      </c>
      <c r="B10" s="914"/>
      <c r="C10" s="914"/>
      <c r="D10" s="914"/>
      <c r="E10" s="1186"/>
      <c r="F10" s="1236">
        <v>17600</v>
      </c>
      <c r="G10" s="1236"/>
      <c r="H10" s="1236"/>
      <c r="I10" s="1143">
        <v>26400</v>
      </c>
      <c r="J10" s="1144"/>
      <c r="K10" s="1144"/>
      <c r="L10" s="1144"/>
      <c r="M10" s="1144"/>
      <c r="N10" s="1145"/>
      <c r="O10" s="1193">
        <v>35200</v>
      </c>
      <c r="P10" s="1194"/>
      <c r="Q10" s="1194"/>
      <c r="R10" s="1194"/>
      <c r="S10" s="1194"/>
      <c r="T10" s="1195"/>
      <c r="U10" s="1193">
        <v>44000</v>
      </c>
      <c r="V10" s="1194"/>
      <c r="W10" s="1194"/>
      <c r="X10" s="1194"/>
      <c r="Y10" s="1194"/>
      <c r="Z10" s="1195"/>
      <c r="AA10" s="1193">
        <v>52800</v>
      </c>
      <c r="AB10" s="1194"/>
      <c r="AC10" s="1194"/>
      <c r="AD10" s="1194"/>
      <c r="AE10" s="1194"/>
      <c r="AF10" s="1194"/>
      <c r="AG10" s="1194"/>
      <c r="AH10" s="1194"/>
      <c r="AI10" s="1194"/>
      <c r="AJ10" s="1194"/>
      <c r="AK10" s="1194"/>
      <c r="AL10" s="1197"/>
    </row>
    <row r="11" spans="1:38" ht="15" customHeight="1" thickBot="1">
      <c r="A11" s="919"/>
      <c r="B11" s="920"/>
      <c r="C11" s="920"/>
      <c r="D11" s="920"/>
      <c r="E11" s="1172"/>
      <c r="F11" s="1141"/>
      <c r="G11" s="1141"/>
      <c r="H11" s="1141"/>
      <c r="I11" s="1178"/>
      <c r="J11" s="1179"/>
      <c r="K11" s="1179"/>
      <c r="L11" s="1179"/>
      <c r="M11" s="1179"/>
      <c r="N11" s="1220"/>
      <c r="O11" s="1190"/>
      <c r="P11" s="1191"/>
      <c r="Q11" s="1191"/>
      <c r="R11" s="1191"/>
      <c r="S11" s="1191"/>
      <c r="T11" s="1192"/>
      <c r="U11" s="1190"/>
      <c r="V11" s="1191"/>
      <c r="W11" s="1191"/>
      <c r="X11" s="1191"/>
      <c r="Y11" s="1191"/>
      <c r="Z11" s="1192"/>
      <c r="AA11" s="1190"/>
      <c r="AB11" s="1191"/>
      <c r="AC11" s="1191"/>
      <c r="AD11" s="1191"/>
      <c r="AE11" s="1191"/>
      <c r="AF11" s="1191"/>
      <c r="AG11" s="1191"/>
      <c r="AH11" s="1191"/>
      <c r="AI11" s="1191"/>
      <c r="AJ11" s="1191"/>
      <c r="AK11" s="1191"/>
      <c r="AL11" s="1196"/>
    </row>
    <row r="12" spans="1:38" ht="15" customHeight="1">
      <c r="A12" s="1159"/>
      <c r="B12" s="1160"/>
      <c r="C12" s="1160"/>
      <c r="D12" s="1160"/>
      <c r="E12" s="1161"/>
      <c r="F12" s="1231" t="s">
        <v>1059</v>
      </c>
      <c r="G12" s="1231"/>
      <c r="H12" s="1231"/>
      <c r="I12" s="1231" t="s">
        <v>1060</v>
      </c>
      <c r="J12" s="1231"/>
      <c r="K12" s="1231"/>
      <c r="L12" s="1231" t="s">
        <v>1061</v>
      </c>
      <c r="M12" s="1231"/>
      <c r="N12" s="1231"/>
      <c r="O12" s="1187" t="s">
        <v>1062</v>
      </c>
      <c r="P12" s="1188"/>
      <c r="Q12" s="1188"/>
      <c r="R12" s="1188"/>
      <c r="S12" s="1188"/>
      <c r="T12" s="1189"/>
      <c r="U12" s="1187" t="s">
        <v>1063</v>
      </c>
      <c r="V12" s="1188"/>
      <c r="W12" s="1188"/>
      <c r="X12" s="1188"/>
      <c r="Y12" s="1188"/>
      <c r="Z12" s="1189"/>
      <c r="AA12" s="1227" t="s">
        <v>290</v>
      </c>
      <c r="AB12" s="1227"/>
      <c r="AC12" s="1227"/>
      <c r="AD12" s="1228" t="s">
        <v>291</v>
      </c>
      <c r="AE12" s="1229"/>
      <c r="AF12" s="1229"/>
      <c r="AG12" s="1229"/>
      <c r="AH12" s="1229"/>
      <c r="AI12" s="1229"/>
      <c r="AJ12" s="1229"/>
      <c r="AK12" s="1229"/>
      <c r="AL12" s="1230"/>
    </row>
    <row r="13" spans="1:38" ht="15" customHeight="1">
      <c r="A13" s="1165"/>
      <c r="B13" s="1166"/>
      <c r="C13" s="1166"/>
      <c r="D13" s="1166"/>
      <c r="E13" s="1167"/>
      <c r="F13" s="845" t="s">
        <v>504</v>
      </c>
      <c r="G13" s="845"/>
      <c r="H13" s="845"/>
      <c r="I13" s="845" t="s">
        <v>292</v>
      </c>
      <c r="J13" s="845"/>
      <c r="K13" s="845"/>
      <c r="L13" s="845" t="s">
        <v>966</v>
      </c>
      <c r="M13" s="845"/>
      <c r="N13" s="845"/>
      <c r="O13" s="960" t="s">
        <v>505</v>
      </c>
      <c r="P13" s="961"/>
      <c r="Q13" s="961"/>
      <c r="R13" s="961"/>
      <c r="S13" s="961"/>
      <c r="T13" s="962"/>
      <c r="U13" s="960" t="s">
        <v>501</v>
      </c>
      <c r="V13" s="961"/>
      <c r="W13" s="961"/>
      <c r="X13" s="961"/>
      <c r="Y13" s="961"/>
      <c r="Z13" s="962"/>
      <c r="AA13" s="845" t="s">
        <v>964</v>
      </c>
      <c r="AB13" s="845"/>
      <c r="AC13" s="845"/>
      <c r="AD13" s="960" t="s">
        <v>530</v>
      </c>
      <c r="AE13" s="961"/>
      <c r="AF13" s="961"/>
      <c r="AG13" s="961"/>
      <c r="AH13" s="961"/>
      <c r="AI13" s="961"/>
      <c r="AJ13" s="961"/>
      <c r="AK13" s="961"/>
      <c r="AL13" s="1174"/>
    </row>
    <row r="14" spans="1:38" ht="15" customHeight="1">
      <c r="A14" s="1170" t="s">
        <v>502</v>
      </c>
      <c r="B14" s="1134"/>
      <c r="C14" s="1134"/>
      <c r="D14" s="1134"/>
      <c r="E14" s="1171"/>
      <c r="F14" s="1138">
        <v>24000</v>
      </c>
      <c r="G14" s="1138"/>
      <c r="H14" s="1138"/>
      <c r="I14" s="1138">
        <v>24000</v>
      </c>
      <c r="J14" s="1138"/>
      <c r="K14" s="1138"/>
      <c r="L14" s="1138">
        <v>35900</v>
      </c>
      <c r="M14" s="1138"/>
      <c r="N14" s="1138"/>
      <c r="O14" s="1175">
        <v>47900</v>
      </c>
      <c r="P14" s="1176"/>
      <c r="Q14" s="1176"/>
      <c r="R14" s="1176"/>
      <c r="S14" s="1176"/>
      <c r="T14" s="1219"/>
      <c r="U14" s="1175">
        <v>59900</v>
      </c>
      <c r="V14" s="1176"/>
      <c r="W14" s="1176"/>
      <c r="X14" s="1176"/>
      <c r="Y14" s="1176"/>
      <c r="Z14" s="1219"/>
      <c r="AA14" s="1138">
        <v>71900</v>
      </c>
      <c r="AB14" s="1138"/>
      <c r="AC14" s="1138"/>
      <c r="AD14" s="1175">
        <v>83900</v>
      </c>
      <c r="AE14" s="1176"/>
      <c r="AF14" s="1176"/>
      <c r="AG14" s="1176"/>
      <c r="AH14" s="1176"/>
      <c r="AI14" s="1176"/>
      <c r="AJ14" s="1176"/>
      <c r="AK14" s="1176"/>
      <c r="AL14" s="1177"/>
    </row>
    <row r="15" spans="1:38" ht="15" customHeight="1" thickBot="1">
      <c r="A15" s="919"/>
      <c r="B15" s="920"/>
      <c r="C15" s="920"/>
      <c r="D15" s="920"/>
      <c r="E15" s="1172"/>
      <c r="F15" s="1141"/>
      <c r="G15" s="1141"/>
      <c r="H15" s="1141"/>
      <c r="I15" s="1141"/>
      <c r="J15" s="1141"/>
      <c r="K15" s="1141"/>
      <c r="L15" s="1141"/>
      <c r="M15" s="1141"/>
      <c r="N15" s="1141"/>
      <c r="O15" s="1178"/>
      <c r="P15" s="1179"/>
      <c r="Q15" s="1179"/>
      <c r="R15" s="1179"/>
      <c r="S15" s="1179"/>
      <c r="T15" s="1220"/>
      <c r="U15" s="1178"/>
      <c r="V15" s="1179"/>
      <c r="W15" s="1179"/>
      <c r="X15" s="1179"/>
      <c r="Y15" s="1179"/>
      <c r="Z15" s="1220"/>
      <c r="AA15" s="1141"/>
      <c r="AB15" s="1141"/>
      <c r="AC15" s="1141"/>
      <c r="AD15" s="1178"/>
      <c r="AE15" s="1179"/>
      <c r="AF15" s="1179"/>
      <c r="AG15" s="1179"/>
      <c r="AH15" s="1179"/>
      <c r="AI15" s="1179"/>
      <c r="AJ15" s="1179"/>
      <c r="AK15" s="1179"/>
      <c r="AL15" s="1180"/>
    </row>
    <row r="16" spans="1:38" ht="12" customHeight="1">
      <c r="A16" s="1159"/>
      <c r="B16" s="1160"/>
      <c r="C16" s="1160"/>
      <c r="D16" s="1160"/>
      <c r="E16" s="1161"/>
      <c r="F16" s="1143" t="s">
        <v>1059</v>
      </c>
      <c r="G16" s="1144"/>
      <c r="H16" s="1145"/>
      <c r="I16" s="1143" t="s">
        <v>1060</v>
      </c>
      <c r="J16" s="1144"/>
      <c r="K16" s="1145"/>
      <c r="L16" s="1143" t="s">
        <v>1061</v>
      </c>
      <c r="M16" s="1144"/>
      <c r="N16" s="1145"/>
      <c r="O16" s="1143" t="s">
        <v>1062</v>
      </c>
      <c r="P16" s="1144"/>
      <c r="Q16" s="1144"/>
      <c r="R16" s="1144"/>
      <c r="S16" s="1144"/>
      <c r="T16" s="1145"/>
      <c r="U16" s="1143" t="s">
        <v>1063</v>
      </c>
      <c r="V16" s="1144"/>
      <c r="W16" s="1145"/>
      <c r="X16" s="1143" t="s">
        <v>290</v>
      </c>
      <c r="Y16" s="1144"/>
      <c r="Z16" s="1145"/>
      <c r="AA16" s="1143" t="s">
        <v>291</v>
      </c>
      <c r="AB16" s="1144"/>
      <c r="AC16" s="1145"/>
      <c r="AD16" s="1143" t="s">
        <v>1077</v>
      </c>
      <c r="AE16" s="1144"/>
      <c r="AF16" s="1145"/>
      <c r="AG16" s="1143" t="s">
        <v>1078</v>
      </c>
      <c r="AH16" s="1144"/>
      <c r="AI16" s="1145"/>
      <c r="AJ16" s="1149" t="s">
        <v>1079</v>
      </c>
      <c r="AK16" s="1150"/>
      <c r="AL16" s="1151"/>
    </row>
    <row r="17" spans="1:38" ht="12">
      <c r="A17" s="1162"/>
      <c r="B17" s="1163"/>
      <c r="C17" s="1163"/>
      <c r="D17" s="1163"/>
      <c r="E17" s="1164"/>
      <c r="F17" s="1146"/>
      <c r="G17" s="1147"/>
      <c r="H17" s="1148"/>
      <c r="I17" s="1146"/>
      <c r="J17" s="1147"/>
      <c r="K17" s="1148"/>
      <c r="L17" s="1146"/>
      <c r="M17" s="1147"/>
      <c r="N17" s="1148"/>
      <c r="O17" s="1156" t="s">
        <v>1084</v>
      </c>
      <c r="P17" s="1157"/>
      <c r="Q17" s="1158"/>
      <c r="R17" s="1147"/>
      <c r="S17" s="1147"/>
      <c r="T17" s="1148"/>
      <c r="U17" s="1146"/>
      <c r="V17" s="1147"/>
      <c r="W17" s="1148"/>
      <c r="X17" s="1146"/>
      <c r="Y17" s="1147"/>
      <c r="Z17" s="1148"/>
      <c r="AA17" s="1146"/>
      <c r="AB17" s="1147"/>
      <c r="AC17" s="1148"/>
      <c r="AD17" s="1146"/>
      <c r="AE17" s="1147"/>
      <c r="AF17" s="1148"/>
      <c r="AG17" s="1146"/>
      <c r="AH17" s="1147"/>
      <c r="AI17" s="1148"/>
      <c r="AJ17" s="1152"/>
      <c r="AK17" s="1153"/>
      <c r="AL17" s="1154"/>
    </row>
    <row r="18" spans="1:38" ht="15" customHeight="1">
      <c r="A18" s="1165"/>
      <c r="B18" s="1166"/>
      <c r="C18" s="1166"/>
      <c r="D18" s="1166"/>
      <c r="E18" s="1167"/>
      <c r="F18" s="845" t="s">
        <v>504</v>
      </c>
      <c r="G18" s="845"/>
      <c r="H18" s="845"/>
      <c r="I18" s="845" t="s">
        <v>292</v>
      </c>
      <c r="J18" s="845"/>
      <c r="K18" s="845"/>
      <c r="L18" s="845" t="s">
        <v>966</v>
      </c>
      <c r="M18" s="845"/>
      <c r="N18" s="845"/>
      <c r="O18" s="845" t="s">
        <v>1080</v>
      </c>
      <c r="P18" s="845"/>
      <c r="Q18" s="1155"/>
      <c r="R18" s="962" t="s">
        <v>505</v>
      </c>
      <c r="S18" s="845"/>
      <c r="T18" s="845"/>
      <c r="U18" s="845" t="s">
        <v>1081</v>
      </c>
      <c r="V18" s="845"/>
      <c r="W18" s="845"/>
      <c r="X18" s="845" t="s">
        <v>965</v>
      </c>
      <c r="Y18" s="845"/>
      <c r="Z18" s="845"/>
      <c r="AA18" s="845" t="s">
        <v>964</v>
      </c>
      <c r="AB18" s="845"/>
      <c r="AC18" s="845"/>
      <c r="AD18" s="845" t="s">
        <v>530</v>
      </c>
      <c r="AE18" s="845"/>
      <c r="AF18" s="845"/>
      <c r="AG18" s="845" t="s">
        <v>1082</v>
      </c>
      <c r="AH18" s="845"/>
      <c r="AI18" s="845"/>
      <c r="AJ18" s="845" t="s">
        <v>1083</v>
      </c>
      <c r="AK18" s="845"/>
      <c r="AL18" s="846"/>
    </row>
    <row r="19" spans="1:38" ht="15" customHeight="1">
      <c r="A19" s="1170" t="s">
        <v>1076</v>
      </c>
      <c r="B19" s="1134"/>
      <c r="C19" s="1134"/>
      <c r="D19" s="1134"/>
      <c r="E19" s="1171"/>
      <c r="F19" s="1138">
        <v>24500</v>
      </c>
      <c r="G19" s="1138"/>
      <c r="H19" s="1138"/>
      <c r="I19" s="1138">
        <v>24500</v>
      </c>
      <c r="J19" s="1138"/>
      <c r="K19" s="1138"/>
      <c r="L19" s="1138">
        <v>36800</v>
      </c>
      <c r="M19" s="1138"/>
      <c r="N19" s="1138"/>
      <c r="O19" s="1138">
        <v>42900</v>
      </c>
      <c r="P19" s="1138"/>
      <c r="Q19" s="1168"/>
      <c r="R19" s="1137">
        <v>49100</v>
      </c>
      <c r="S19" s="1138"/>
      <c r="T19" s="1138"/>
      <c r="U19" s="1138">
        <v>55200</v>
      </c>
      <c r="V19" s="1138"/>
      <c r="W19" s="1138"/>
      <c r="X19" s="1138">
        <v>61300</v>
      </c>
      <c r="Y19" s="1138"/>
      <c r="Z19" s="1138"/>
      <c r="AA19" s="1138">
        <v>73600</v>
      </c>
      <c r="AB19" s="1138"/>
      <c r="AC19" s="1138"/>
      <c r="AD19" s="1138">
        <v>85900</v>
      </c>
      <c r="AE19" s="1138"/>
      <c r="AF19" s="1138"/>
      <c r="AG19" s="1138">
        <v>92000</v>
      </c>
      <c r="AH19" s="1138"/>
      <c r="AI19" s="1138"/>
      <c r="AJ19" s="1138">
        <v>98100</v>
      </c>
      <c r="AK19" s="1138"/>
      <c r="AL19" s="1139"/>
    </row>
    <row r="20" spans="1:38" ht="15" customHeight="1" thickBot="1">
      <c r="A20" s="919"/>
      <c r="B20" s="920"/>
      <c r="C20" s="920"/>
      <c r="D20" s="920"/>
      <c r="E20" s="1172"/>
      <c r="F20" s="1141"/>
      <c r="G20" s="1141"/>
      <c r="H20" s="1141"/>
      <c r="I20" s="1141"/>
      <c r="J20" s="1141"/>
      <c r="K20" s="1141"/>
      <c r="L20" s="1141"/>
      <c r="M20" s="1141"/>
      <c r="N20" s="1141"/>
      <c r="O20" s="1141"/>
      <c r="P20" s="1141"/>
      <c r="Q20" s="1169"/>
      <c r="R20" s="1140"/>
      <c r="S20" s="1141"/>
      <c r="T20" s="1141"/>
      <c r="U20" s="1141"/>
      <c r="V20" s="1141"/>
      <c r="W20" s="1141"/>
      <c r="X20" s="1141"/>
      <c r="Y20" s="1141"/>
      <c r="Z20" s="1141"/>
      <c r="AA20" s="1141"/>
      <c r="AB20" s="1141"/>
      <c r="AC20" s="1141"/>
      <c r="AD20" s="1141"/>
      <c r="AE20" s="1141"/>
      <c r="AF20" s="1141"/>
      <c r="AG20" s="1141"/>
      <c r="AH20" s="1141"/>
      <c r="AI20" s="1141"/>
      <c r="AJ20" s="1141"/>
      <c r="AK20" s="1141"/>
      <c r="AL20" s="1142"/>
    </row>
    <row r="21" spans="1:41" ht="12" customHeight="1">
      <c r="A21" s="1159"/>
      <c r="B21" s="1160"/>
      <c r="C21" s="1160"/>
      <c r="D21" s="1160"/>
      <c r="E21" s="1161"/>
      <c r="F21" s="1143" t="s">
        <v>1059</v>
      </c>
      <c r="G21" s="1144"/>
      <c r="H21" s="1145"/>
      <c r="I21" s="1143" t="s">
        <v>1060</v>
      </c>
      <c r="J21" s="1144"/>
      <c r="K21" s="1145"/>
      <c r="L21" s="1143" t="s">
        <v>1061</v>
      </c>
      <c r="M21" s="1144"/>
      <c r="N21" s="1144"/>
      <c r="O21" s="1144"/>
      <c r="P21" s="1144"/>
      <c r="Q21" s="1145"/>
      <c r="R21" s="1143" t="s">
        <v>1062</v>
      </c>
      <c r="S21" s="1144"/>
      <c r="T21" s="1144"/>
      <c r="U21" s="1144"/>
      <c r="V21" s="1144"/>
      <c r="W21" s="1145"/>
      <c r="X21" s="1143" t="s">
        <v>1063</v>
      </c>
      <c r="Y21" s="1144"/>
      <c r="Z21" s="1145"/>
      <c r="AA21" s="1143" t="s">
        <v>290</v>
      </c>
      <c r="AB21" s="1144"/>
      <c r="AC21" s="1145"/>
      <c r="AD21" s="1143" t="s">
        <v>291</v>
      </c>
      <c r="AE21" s="1144"/>
      <c r="AF21" s="1145"/>
      <c r="AG21" s="1143" t="s">
        <v>1077</v>
      </c>
      <c r="AH21" s="1144"/>
      <c r="AI21" s="1145"/>
      <c r="AJ21" s="1143" t="s">
        <v>1078</v>
      </c>
      <c r="AK21" s="1144"/>
      <c r="AL21" s="1145"/>
      <c r="AM21" s="1149" t="s">
        <v>1079</v>
      </c>
      <c r="AN21" s="1150"/>
      <c r="AO21" s="1151"/>
    </row>
    <row r="22" spans="1:41" ht="12" customHeight="1">
      <c r="A22" s="1162"/>
      <c r="B22" s="1163"/>
      <c r="C22" s="1163"/>
      <c r="D22" s="1163"/>
      <c r="E22" s="1164"/>
      <c r="F22" s="1146"/>
      <c r="G22" s="1147"/>
      <c r="H22" s="1148"/>
      <c r="I22" s="1146"/>
      <c r="J22" s="1147"/>
      <c r="K22" s="1148"/>
      <c r="L22" s="1156" t="s">
        <v>1084</v>
      </c>
      <c r="M22" s="1157"/>
      <c r="N22" s="1158"/>
      <c r="O22" s="1147"/>
      <c r="P22" s="1147"/>
      <c r="Q22" s="1148"/>
      <c r="R22" s="1156" t="s">
        <v>1084</v>
      </c>
      <c r="S22" s="1157"/>
      <c r="T22" s="1158"/>
      <c r="U22" s="1147"/>
      <c r="V22" s="1147"/>
      <c r="W22" s="1148"/>
      <c r="X22" s="1146"/>
      <c r="Y22" s="1147"/>
      <c r="Z22" s="1148"/>
      <c r="AA22" s="1146"/>
      <c r="AB22" s="1147"/>
      <c r="AC22" s="1148"/>
      <c r="AD22" s="1146"/>
      <c r="AE22" s="1147"/>
      <c r="AF22" s="1148"/>
      <c r="AG22" s="1146"/>
      <c r="AH22" s="1147"/>
      <c r="AI22" s="1148"/>
      <c r="AJ22" s="1146"/>
      <c r="AK22" s="1147"/>
      <c r="AL22" s="1148"/>
      <c r="AM22" s="1152"/>
      <c r="AN22" s="1153"/>
      <c r="AO22" s="1154"/>
    </row>
    <row r="23" spans="1:41" ht="15" customHeight="1">
      <c r="A23" s="1165"/>
      <c r="B23" s="1166"/>
      <c r="C23" s="1166"/>
      <c r="D23" s="1166"/>
      <c r="E23" s="1167"/>
      <c r="F23" s="845" t="s">
        <v>504</v>
      </c>
      <c r="G23" s="845"/>
      <c r="H23" s="845"/>
      <c r="I23" s="845" t="s">
        <v>292</v>
      </c>
      <c r="J23" s="845"/>
      <c r="K23" s="845"/>
      <c r="L23" s="845" t="s">
        <v>1473</v>
      </c>
      <c r="M23" s="845"/>
      <c r="N23" s="1155"/>
      <c r="O23" s="962" t="s">
        <v>966</v>
      </c>
      <c r="P23" s="845"/>
      <c r="Q23" s="845"/>
      <c r="R23" s="845" t="s">
        <v>1080</v>
      </c>
      <c r="S23" s="845"/>
      <c r="T23" s="1155"/>
      <c r="U23" s="962" t="s">
        <v>505</v>
      </c>
      <c r="V23" s="845"/>
      <c r="W23" s="845"/>
      <c r="X23" s="845" t="s">
        <v>1081</v>
      </c>
      <c r="Y23" s="845"/>
      <c r="Z23" s="845"/>
      <c r="AA23" s="845" t="s">
        <v>965</v>
      </c>
      <c r="AB23" s="845"/>
      <c r="AC23" s="845"/>
      <c r="AD23" s="845" t="s">
        <v>964</v>
      </c>
      <c r="AE23" s="845"/>
      <c r="AF23" s="845"/>
      <c r="AG23" s="845" t="s">
        <v>530</v>
      </c>
      <c r="AH23" s="845"/>
      <c r="AI23" s="845"/>
      <c r="AJ23" s="845" t="s">
        <v>1082</v>
      </c>
      <c r="AK23" s="845"/>
      <c r="AL23" s="845"/>
      <c r="AM23" s="845" t="s">
        <v>1083</v>
      </c>
      <c r="AN23" s="845"/>
      <c r="AO23" s="846"/>
    </row>
    <row r="24" spans="1:41" ht="15" customHeight="1">
      <c r="A24" s="1170" t="s">
        <v>1472</v>
      </c>
      <c r="B24" s="1134"/>
      <c r="C24" s="1134"/>
      <c r="D24" s="1134"/>
      <c r="E24" s="1171"/>
      <c r="F24" s="1138">
        <v>29700</v>
      </c>
      <c r="G24" s="1138"/>
      <c r="H24" s="1138"/>
      <c r="I24" s="1138">
        <v>29700</v>
      </c>
      <c r="J24" s="1138"/>
      <c r="K24" s="1138"/>
      <c r="L24" s="1138">
        <v>37100</v>
      </c>
      <c r="M24" s="1138"/>
      <c r="N24" s="1138"/>
      <c r="O24" s="1138">
        <v>44500</v>
      </c>
      <c r="P24" s="1138"/>
      <c r="Q24" s="1168"/>
      <c r="R24" s="1137">
        <v>51900</v>
      </c>
      <c r="S24" s="1138"/>
      <c r="T24" s="1138"/>
      <c r="U24" s="1138">
        <v>59400</v>
      </c>
      <c r="V24" s="1138"/>
      <c r="W24" s="1138"/>
      <c r="X24" s="1138">
        <v>66800</v>
      </c>
      <c r="Y24" s="1138"/>
      <c r="Z24" s="1138"/>
      <c r="AA24" s="1138">
        <v>74200</v>
      </c>
      <c r="AB24" s="1138"/>
      <c r="AC24" s="1138"/>
      <c r="AD24" s="1138">
        <v>89000</v>
      </c>
      <c r="AE24" s="1138"/>
      <c r="AF24" s="1138"/>
      <c r="AG24" s="1138">
        <v>103900</v>
      </c>
      <c r="AH24" s="1138"/>
      <c r="AI24" s="1138"/>
      <c r="AJ24" s="1138">
        <v>111300</v>
      </c>
      <c r="AK24" s="1138"/>
      <c r="AL24" s="1138"/>
      <c r="AM24" s="1137">
        <v>118700</v>
      </c>
      <c r="AN24" s="1138"/>
      <c r="AO24" s="1139"/>
    </row>
    <row r="25" spans="1:41" ht="15" customHeight="1" thickBot="1">
      <c r="A25" s="919"/>
      <c r="B25" s="920"/>
      <c r="C25" s="920"/>
      <c r="D25" s="920"/>
      <c r="E25" s="1172"/>
      <c r="F25" s="1141"/>
      <c r="G25" s="1141"/>
      <c r="H25" s="1141"/>
      <c r="I25" s="1141"/>
      <c r="J25" s="1141"/>
      <c r="K25" s="1141"/>
      <c r="L25" s="1141"/>
      <c r="M25" s="1141"/>
      <c r="N25" s="1141"/>
      <c r="O25" s="1141"/>
      <c r="P25" s="1141"/>
      <c r="Q25" s="1169"/>
      <c r="R25" s="1140"/>
      <c r="S25" s="1141"/>
      <c r="T25" s="1141"/>
      <c r="U25" s="1141"/>
      <c r="V25" s="1141"/>
      <c r="W25" s="1141"/>
      <c r="X25" s="1141"/>
      <c r="Y25" s="1141"/>
      <c r="Z25" s="1141"/>
      <c r="AA25" s="1141"/>
      <c r="AB25" s="1141"/>
      <c r="AC25" s="1141"/>
      <c r="AD25" s="1141"/>
      <c r="AE25" s="1141"/>
      <c r="AF25" s="1141"/>
      <c r="AG25" s="1141"/>
      <c r="AH25" s="1141"/>
      <c r="AI25" s="1141"/>
      <c r="AJ25" s="1141"/>
      <c r="AK25" s="1141"/>
      <c r="AL25" s="1141"/>
      <c r="AM25" s="1140"/>
      <c r="AN25" s="1141"/>
      <c r="AO25" s="1142"/>
    </row>
    <row r="26" ht="7.5" customHeight="1"/>
    <row r="27" spans="1:3" ht="15" customHeight="1">
      <c r="A27" s="1173" t="s">
        <v>930</v>
      </c>
      <c r="B27" s="1173"/>
      <c r="C27" s="11" t="s">
        <v>928</v>
      </c>
    </row>
    <row r="28" spans="1:3" ht="15" customHeight="1">
      <c r="A28" s="1173" t="s">
        <v>931</v>
      </c>
      <c r="B28" s="1173"/>
      <c r="C28" s="11" t="s">
        <v>929</v>
      </c>
    </row>
    <row r="29" spans="1:4" ht="15" customHeight="1">
      <c r="A29" s="1173" t="s">
        <v>932</v>
      </c>
      <c r="B29" s="1173"/>
      <c r="C29" s="154" t="s">
        <v>1337</v>
      </c>
      <c r="D29" s="415"/>
    </row>
    <row r="30" spans="2:4" ht="15" customHeight="1">
      <c r="B30" s="415"/>
      <c r="C30" s="154" t="s">
        <v>1338</v>
      </c>
      <c r="D30" s="415"/>
    </row>
    <row r="31" spans="2:4" ht="15" customHeight="1">
      <c r="B31" s="415"/>
      <c r="C31" s="154" t="s">
        <v>1339</v>
      </c>
      <c r="D31" s="415"/>
    </row>
    <row r="32" spans="2:4" ht="15" customHeight="1">
      <c r="B32" s="415"/>
      <c r="C32" s="415"/>
      <c r="D32" s="415"/>
    </row>
    <row r="33" spans="1:18" ht="15" customHeight="1">
      <c r="A33" s="154"/>
      <c r="B33" s="154"/>
      <c r="C33" s="154"/>
      <c r="D33" s="154"/>
      <c r="E33" s="154"/>
      <c r="F33" s="154"/>
      <c r="G33" s="154"/>
      <c r="H33" s="154"/>
      <c r="I33" s="154"/>
      <c r="J33" s="154"/>
      <c r="K33" s="154"/>
      <c r="L33" s="154"/>
      <c r="M33" s="154"/>
      <c r="N33" s="154"/>
      <c r="O33" s="154"/>
      <c r="P33" s="154"/>
      <c r="Q33" s="154"/>
      <c r="R33" s="154"/>
    </row>
    <row r="34" spans="1:30" ht="15" customHeight="1">
      <c r="A34" s="154" t="s">
        <v>886</v>
      </c>
      <c r="B34" s="154"/>
      <c r="C34" s="154"/>
      <c r="D34" s="154"/>
      <c r="E34" s="154"/>
      <c r="F34" s="154"/>
      <c r="G34" s="154"/>
      <c r="H34" s="154"/>
      <c r="I34" s="154"/>
      <c r="J34" s="154"/>
      <c r="K34" s="154"/>
      <c r="L34" s="154"/>
      <c r="M34" s="154"/>
      <c r="N34" s="154"/>
      <c r="O34" s="154"/>
      <c r="P34" s="154"/>
      <c r="Q34" s="154"/>
      <c r="R34" s="154"/>
      <c r="S34" s="154"/>
      <c r="AD34" s="29"/>
    </row>
    <row r="35" spans="1:34" ht="15" customHeight="1" thickBot="1">
      <c r="A35" s="154"/>
      <c r="B35" s="154"/>
      <c r="C35" s="154"/>
      <c r="D35" s="154"/>
      <c r="E35" s="154"/>
      <c r="F35" s="154"/>
      <c r="G35" s="154"/>
      <c r="H35" s="154"/>
      <c r="I35" s="154"/>
      <c r="J35" s="154"/>
      <c r="K35" s="154"/>
      <c r="L35" s="154"/>
      <c r="M35" s="154"/>
      <c r="N35" s="154"/>
      <c r="O35" s="154"/>
      <c r="P35" s="154"/>
      <c r="Q35" s="154"/>
      <c r="R35" s="154"/>
      <c r="S35" s="154"/>
      <c r="AH35" s="29" t="s">
        <v>0</v>
      </c>
    </row>
    <row r="36" spans="1:34" ht="15" customHeight="1">
      <c r="A36" s="1215" t="s">
        <v>1064</v>
      </c>
      <c r="B36" s="1213"/>
      <c r="C36" s="1213"/>
      <c r="D36" s="1213"/>
      <c r="E36" s="1214"/>
      <c r="F36" s="1234" t="s">
        <v>1065</v>
      </c>
      <c r="G36" s="1234"/>
      <c r="H36" s="1234"/>
      <c r="I36" s="1234"/>
      <c r="J36" s="1234" t="s">
        <v>1036</v>
      </c>
      <c r="K36" s="1234"/>
      <c r="L36" s="1234"/>
      <c r="M36" s="1234"/>
      <c r="N36" s="1212" t="s">
        <v>1066</v>
      </c>
      <c r="O36" s="1213"/>
      <c r="P36" s="1213"/>
      <c r="Q36" s="1213"/>
      <c r="R36" s="1213"/>
      <c r="S36" s="1214"/>
      <c r="T36" s="1198" t="s">
        <v>1067</v>
      </c>
      <c r="U36" s="1022"/>
      <c r="V36" s="1022"/>
      <c r="W36" s="1022"/>
      <c r="X36" s="1022"/>
      <c r="Y36" s="1023"/>
      <c r="Z36" s="963" t="s">
        <v>1068</v>
      </c>
      <c r="AA36" s="879"/>
      <c r="AB36" s="879"/>
      <c r="AC36" s="879"/>
      <c r="AD36" s="879"/>
      <c r="AE36" s="720" t="s">
        <v>1069</v>
      </c>
      <c r="AF36" s="720"/>
      <c r="AG36" s="720"/>
      <c r="AH36" s="752"/>
    </row>
    <row r="37" spans="1:34" ht="15" customHeight="1">
      <c r="A37" s="1209" t="s">
        <v>1059</v>
      </c>
      <c r="B37" s="1210"/>
      <c r="C37" s="1210"/>
      <c r="D37" s="1210"/>
      <c r="E37" s="1211"/>
      <c r="F37" s="1233">
        <v>2792</v>
      </c>
      <c r="G37" s="1233"/>
      <c r="H37" s="1233"/>
      <c r="I37" s="1233"/>
      <c r="J37" s="1235">
        <f aca="true" t="shared" si="0" ref="J37:J46">ROUND(F37/$F$47,4)</f>
        <v>0.0286</v>
      </c>
      <c r="K37" s="1235"/>
      <c r="L37" s="1235"/>
      <c r="M37" s="1235"/>
      <c r="N37" s="1216">
        <v>65030670</v>
      </c>
      <c r="O37" s="1217"/>
      <c r="P37" s="1217"/>
      <c r="Q37" s="1217"/>
      <c r="R37" s="1217"/>
      <c r="S37" s="1218"/>
      <c r="T37" s="850">
        <v>64552990</v>
      </c>
      <c r="U37" s="848"/>
      <c r="V37" s="848"/>
      <c r="W37" s="848"/>
      <c r="X37" s="848"/>
      <c r="Y37" s="849"/>
      <c r="Z37" s="850">
        <f aca="true" t="shared" si="1" ref="Z37:Z43">N37-T37</f>
        <v>477680</v>
      </c>
      <c r="AA37" s="848"/>
      <c r="AB37" s="848"/>
      <c r="AC37" s="848"/>
      <c r="AD37" s="849"/>
      <c r="AE37" s="691">
        <f aca="true" t="shared" si="2" ref="AE37:AE43">ROUND(T37/N37,4)</f>
        <v>0.9927</v>
      </c>
      <c r="AF37" s="691"/>
      <c r="AG37" s="691"/>
      <c r="AH37" s="1293"/>
    </row>
    <row r="38" spans="1:34" ht="15" customHeight="1">
      <c r="A38" s="1209" t="s">
        <v>1060</v>
      </c>
      <c r="B38" s="1210"/>
      <c r="C38" s="1210"/>
      <c r="D38" s="1210"/>
      <c r="E38" s="1211"/>
      <c r="F38" s="1233">
        <v>17949</v>
      </c>
      <c r="G38" s="1233"/>
      <c r="H38" s="1233"/>
      <c r="I38" s="1233"/>
      <c r="J38" s="1235">
        <f t="shared" si="0"/>
        <v>0.1837</v>
      </c>
      <c r="K38" s="1235"/>
      <c r="L38" s="1235"/>
      <c r="M38" s="1235"/>
      <c r="N38" s="1216">
        <v>415764340</v>
      </c>
      <c r="O38" s="1217"/>
      <c r="P38" s="1217"/>
      <c r="Q38" s="1217"/>
      <c r="R38" s="1217"/>
      <c r="S38" s="1218"/>
      <c r="T38" s="850">
        <v>406684690</v>
      </c>
      <c r="U38" s="848"/>
      <c r="V38" s="848"/>
      <c r="W38" s="848"/>
      <c r="X38" s="848"/>
      <c r="Y38" s="849"/>
      <c r="Z38" s="850">
        <f t="shared" si="1"/>
        <v>9079650</v>
      </c>
      <c r="AA38" s="848"/>
      <c r="AB38" s="848"/>
      <c r="AC38" s="848"/>
      <c r="AD38" s="849"/>
      <c r="AE38" s="691">
        <f t="shared" si="2"/>
        <v>0.9782</v>
      </c>
      <c r="AF38" s="691"/>
      <c r="AG38" s="691"/>
      <c r="AH38" s="1293"/>
    </row>
    <row r="39" spans="1:34" ht="15" customHeight="1">
      <c r="A39" s="1209" t="s">
        <v>1061</v>
      </c>
      <c r="B39" s="1210"/>
      <c r="C39" s="1210"/>
      <c r="D39" s="1210"/>
      <c r="E39" s="1211"/>
      <c r="F39" s="1233">
        <v>11722</v>
      </c>
      <c r="G39" s="1233"/>
      <c r="H39" s="1233"/>
      <c r="I39" s="1233"/>
      <c r="J39" s="1235">
        <f t="shared" si="0"/>
        <v>0.12</v>
      </c>
      <c r="K39" s="1235"/>
      <c r="L39" s="1235"/>
      <c r="M39" s="1235"/>
      <c r="N39" s="1216">
        <v>414078150</v>
      </c>
      <c r="O39" s="1217"/>
      <c r="P39" s="1217"/>
      <c r="Q39" s="1217"/>
      <c r="R39" s="1217"/>
      <c r="S39" s="1218"/>
      <c r="T39" s="850">
        <v>410174660</v>
      </c>
      <c r="U39" s="848"/>
      <c r="V39" s="848"/>
      <c r="W39" s="848"/>
      <c r="X39" s="848"/>
      <c r="Y39" s="849"/>
      <c r="Z39" s="850">
        <f t="shared" si="1"/>
        <v>3903490</v>
      </c>
      <c r="AA39" s="848"/>
      <c r="AB39" s="848"/>
      <c r="AC39" s="848"/>
      <c r="AD39" s="849"/>
      <c r="AE39" s="691">
        <f t="shared" si="2"/>
        <v>0.9906</v>
      </c>
      <c r="AF39" s="691"/>
      <c r="AG39" s="691"/>
      <c r="AH39" s="1293"/>
    </row>
    <row r="40" spans="1:34" ht="15" customHeight="1">
      <c r="A40" s="1209" t="s">
        <v>1062</v>
      </c>
      <c r="B40" s="1210"/>
      <c r="C40" s="1210"/>
      <c r="D40" s="1210"/>
      <c r="E40" s="1211"/>
      <c r="F40" s="1233">
        <v>23930</v>
      </c>
      <c r="G40" s="1233"/>
      <c r="H40" s="1233"/>
      <c r="I40" s="1233"/>
      <c r="J40" s="1235">
        <f t="shared" si="0"/>
        <v>0.245</v>
      </c>
      <c r="K40" s="1235"/>
      <c r="L40" s="1235"/>
      <c r="M40" s="1235"/>
      <c r="N40" s="1216">
        <v>1031805400</v>
      </c>
      <c r="O40" s="1217"/>
      <c r="P40" s="1217"/>
      <c r="Q40" s="1217"/>
      <c r="R40" s="1217"/>
      <c r="S40" s="1218"/>
      <c r="T40" s="850">
        <v>1021692710</v>
      </c>
      <c r="U40" s="848"/>
      <c r="V40" s="848"/>
      <c r="W40" s="848"/>
      <c r="X40" s="848"/>
      <c r="Y40" s="849"/>
      <c r="Z40" s="850">
        <f t="shared" si="1"/>
        <v>10112690</v>
      </c>
      <c r="AA40" s="848"/>
      <c r="AB40" s="848"/>
      <c r="AC40" s="848"/>
      <c r="AD40" s="849"/>
      <c r="AE40" s="691">
        <f t="shared" si="2"/>
        <v>0.9902</v>
      </c>
      <c r="AF40" s="691"/>
      <c r="AG40" s="691"/>
      <c r="AH40" s="1293"/>
    </row>
    <row r="41" spans="1:34" ht="15" customHeight="1">
      <c r="A41" s="1209" t="s">
        <v>1063</v>
      </c>
      <c r="B41" s="1210"/>
      <c r="C41" s="1210"/>
      <c r="D41" s="1210"/>
      <c r="E41" s="1211"/>
      <c r="F41" s="1233">
        <v>8595</v>
      </c>
      <c r="G41" s="1233"/>
      <c r="H41" s="1233"/>
      <c r="I41" s="1233"/>
      <c r="J41" s="1235">
        <f t="shared" si="0"/>
        <v>0.088</v>
      </c>
      <c r="K41" s="1235"/>
      <c r="L41" s="1235"/>
      <c r="M41" s="1235"/>
      <c r="N41" s="1216">
        <v>449208310</v>
      </c>
      <c r="O41" s="1217"/>
      <c r="P41" s="1217"/>
      <c r="Q41" s="1217"/>
      <c r="R41" s="1217"/>
      <c r="S41" s="1218"/>
      <c r="T41" s="850">
        <v>440148060</v>
      </c>
      <c r="U41" s="848"/>
      <c r="V41" s="848"/>
      <c r="W41" s="848"/>
      <c r="X41" s="848"/>
      <c r="Y41" s="849"/>
      <c r="Z41" s="850">
        <f t="shared" si="1"/>
        <v>9060250</v>
      </c>
      <c r="AA41" s="848"/>
      <c r="AB41" s="848"/>
      <c r="AC41" s="848"/>
      <c r="AD41" s="849"/>
      <c r="AE41" s="691">
        <f t="shared" si="2"/>
        <v>0.9798</v>
      </c>
      <c r="AF41" s="691"/>
      <c r="AG41" s="691"/>
      <c r="AH41" s="1293"/>
    </row>
    <row r="42" spans="1:34" ht="15" customHeight="1">
      <c r="A42" s="1209" t="s">
        <v>290</v>
      </c>
      <c r="B42" s="1210"/>
      <c r="C42" s="1210"/>
      <c r="D42" s="1210"/>
      <c r="E42" s="1211"/>
      <c r="F42" s="1233">
        <v>13310</v>
      </c>
      <c r="G42" s="1233"/>
      <c r="H42" s="1233"/>
      <c r="I42" s="1233"/>
      <c r="J42" s="1235">
        <f t="shared" si="0"/>
        <v>0.1363</v>
      </c>
      <c r="K42" s="1235"/>
      <c r="L42" s="1235"/>
      <c r="M42" s="1235"/>
      <c r="N42" s="1216">
        <v>773784090</v>
      </c>
      <c r="O42" s="1217"/>
      <c r="P42" s="1217"/>
      <c r="Q42" s="1217"/>
      <c r="R42" s="1217"/>
      <c r="S42" s="1218"/>
      <c r="T42" s="850">
        <v>766492720</v>
      </c>
      <c r="U42" s="848"/>
      <c r="V42" s="848"/>
      <c r="W42" s="848"/>
      <c r="X42" s="848"/>
      <c r="Y42" s="849"/>
      <c r="Z42" s="850">
        <f t="shared" si="1"/>
        <v>7291370</v>
      </c>
      <c r="AA42" s="848"/>
      <c r="AB42" s="848"/>
      <c r="AC42" s="848"/>
      <c r="AD42" s="849"/>
      <c r="AE42" s="691">
        <f t="shared" si="2"/>
        <v>0.9906</v>
      </c>
      <c r="AF42" s="691"/>
      <c r="AG42" s="691"/>
      <c r="AH42" s="1293"/>
    </row>
    <row r="43" spans="1:34" ht="15" customHeight="1">
      <c r="A43" s="1209" t="s">
        <v>291</v>
      </c>
      <c r="B43" s="1210"/>
      <c r="C43" s="1210"/>
      <c r="D43" s="1210"/>
      <c r="E43" s="1211"/>
      <c r="F43" s="1233">
        <v>12935</v>
      </c>
      <c r="G43" s="1233"/>
      <c r="H43" s="1233"/>
      <c r="I43" s="1233"/>
      <c r="J43" s="1235">
        <f t="shared" si="0"/>
        <v>0.1324</v>
      </c>
      <c r="K43" s="1235"/>
      <c r="L43" s="1235"/>
      <c r="M43" s="1235"/>
      <c r="N43" s="1216">
        <v>897952050</v>
      </c>
      <c r="O43" s="1217"/>
      <c r="P43" s="1217"/>
      <c r="Q43" s="1217"/>
      <c r="R43" s="1217"/>
      <c r="S43" s="1218"/>
      <c r="T43" s="850">
        <v>892891580</v>
      </c>
      <c r="U43" s="848"/>
      <c r="V43" s="848"/>
      <c r="W43" s="848"/>
      <c r="X43" s="848"/>
      <c r="Y43" s="849"/>
      <c r="Z43" s="850">
        <f t="shared" si="1"/>
        <v>5060470</v>
      </c>
      <c r="AA43" s="848"/>
      <c r="AB43" s="848"/>
      <c r="AC43" s="848"/>
      <c r="AD43" s="849"/>
      <c r="AE43" s="691">
        <f t="shared" si="2"/>
        <v>0.9944</v>
      </c>
      <c r="AF43" s="691"/>
      <c r="AG43" s="691"/>
      <c r="AH43" s="1293"/>
    </row>
    <row r="44" spans="1:34" ht="15" customHeight="1">
      <c r="A44" s="1209" t="s">
        <v>1077</v>
      </c>
      <c r="B44" s="1210"/>
      <c r="C44" s="1210"/>
      <c r="D44" s="1210"/>
      <c r="E44" s="1211"/>
      <c r="F44" s="1233">
        <v>2781</v>
      </c>
      <c r="G44" s="1233"/>
      <c r="H44" s="1233"/>
      <c r="I44" s="1233"/>
      <c r="J44" s="1235">
        <f t="shared" si="0"/>
        <v>0.0285</v>
      </c>
      <c r="K44" s="1235"/>
      <c r="L44" s="1235"/>
      <c r="M44" s="1235"/>
      <c r="N44" s="1216">
        <v>224594960</v>
      </c>
      <c r="O44" s="1217"/>
      <c r="P44" s="1217"/>
      <c r="Q44" s="1217"/>
      <c r="R44" s="1217"/>
      <c r="S44" s="1218"/>
      <c r="T44" s="850">
        <v>223746710</v>
      </c>
      <c r="U44" s="848"/>
      <c r="V44" s="848"/>
      <c r="W44" s="848"/>
      <c r="X44" s="848"/>
      <c r="Y44" s="849"/>
      <c r="Z44" s="850">
        <f>N44-T44</f>
        <v>848250</v>
      </c>
      <c r="AA44" s="848"/>
      <c r="AB44" s="848"/>
      <c r="AC44" s="848"/>
      <c r="AD44" s="849"/>
      <c r="AE44" s="691">
        <f>ROUND(T44/N44,4)</f>
        <v>0.9962</v>
      </c>
      <c r="AF44" s="691"/>
      <c r="AG44" s="691"/>
      <c r="AH44" s="1293"/>
    </row>
    <row r="45" spans="1:34" ht="15" customHeight="1">
      <c r="A45" s="1209" t="s">
        <v>1078</v>
      </c>
      <c r="B45" s="1210"/>
      <c r="C45" s="1210"/>
      <c r="D45" s="1210"/>
      <c r="E45" s="1211"/>
      <c r="F45" s="1233">
        <v>1643</v>
      </c>
      <c r="G45" s="1233"/>
      <c r="H45" s="1233"/>
      <c r="I45" s="1233"/>
      <c r="J45" s="1235">
        <f t="shared" si="0"/>
        <v>0.0168</v>
      </c>
      <c r="K45" s="1235"/>
      <c r="L45" s="1235"/>
      <c r="M45" s="1235"/>
      <c r="N45" s="1216">
        <v>141140540</v>
      </c>
      <c r="O45" s="1217"/>
      <c r="P45" s="1217"/>
      <c r="Q45" s="1217"/>
      <c r="R45" s="1217"/>
      <c r="S45" s="1218"/>
      <c r="T45" s="850">
        <v>140328770</v>
      </c>
      <c r="U45" s="848"/>
      <c r="V45" s="848"/>
      <c r="W45" s="848"/>
      <c r="X45" s="848"/>
      <c r="Y45" s="849"/>
      <c r="Z45" s="850">
        <f>N45-T45</f>
        <v>811770</v>
      </c>
      <c r="AA45" s="848"/>
      <c r="AB45" s="848"/>
      <c r="AC45" s="848"/>
      <c r="AD45" s="849"/>
      <c r="AE45" s="691">
        <f>ROUND(T45/N45,4)</f>
        <v>0.9942</v>
      </c>
      <c r="AF45" s="691"/>
      <c r="AG45" s="691"/>
      <c r="AH45" s="1293"/>
    </row>
    <row r="46" spans="1:34" ht="15" customHeight="1">
      <c r="A46" s="1209" t="s">
        <v>1079</v>
      </c>
      <c r="B46" s="1210"/>
      <c r="C46" s="1210"/>
      <c r="D46" s="1210"/>
      <c r="E46" s="1211"/>
      <c r="F46" s="1233">
        <v>2029</v>
      </c>
      <c r="G46" s="1233"/>
      <c r="H46" s="1233"/>
      <c r="I46" s="1233"/>
      <c r="J46" s="1235">
        <f t="shared" si="0"/>
        <v>0.0208</v>
      </c>
      <c r="K46" s="1235"/>
      <c r="L46" s="1235"/>
      <c r="M46" s="1235"/>
      <c r="N46" s="1216">
        <v>186160140</v>
      </c>
      <c r="O46" s="1217"/>
      <c r="P46" s="1217"/>
      <c r="Q46" s="1217"/>
      <c r="R46" s="1217"/>
      <c r="S46" s="1218"/>
      <c r="T46" s="850">
        <v>185531840</v>
      </c>
      <c r="U46" s="848"/>
      <c r="V46" s="848"/>
      <c r="W46" s="848"/>
      <c r="X46" s="848"/>
      <c r="Y46" s="849"/>
      <c r="Z46" s="850">
        <f>N46-T46</f>
        <v>628300</v>
      </c>
      <c r="AA46" s="848"/>
      <c r="AB46" s="848"/>
      <c r="AC46" s="848"/>
      <c r="AD46" s="849"/>
      <c r="AE46" s="691">
        <f>ROUND(T46/N46,4)</f>
        <v>0.9966</v>
      </c>
      <c r="AF46" s="691"/>
      <c r="AG46" s="691"/>
      <c r="AH46" s="1293"/>
    </row>
    <row r="47" spans="1:34" ht="15" customHeight="1" thickBot="1">
      <c r="A47" s="1221" t="s">
        <v>1035</v>
      </c>
      <c r="B47" s="1222"/>
      <c r="C47" s="1222"/>
      <c r="D47" s="1222"/>
      <c r="E47" s="1223"/>
      <c r="F47" s="1271">
        <f>SUM(F37:I46)</f>
        <v>97686</v>
      </c>
      <c r="G47" s="1271"/>
      <c r="H47" s="1271"/>
      <c r="I47" s="1271"/>
      <c r="J47" s="1351">
        <f>SUM(J37:M46)</f>
        <v>1.0000999999999998</v>
      </c>
      <c r="K47" s="1351"/>
      <c r="L47" s="1351"/>
      <c r="M47" s="1351"/>
      <c r="N47" s="1224">
        <f>SUM(N37:S46)</f>
        <v>4599518650</v>
      </c>
      <c r="O47" s="1225"/>
      <c r="P47" s="1225"/>
      <c r="Q47" s="1225"/>
      <c r="R47" s="1225"/>
      <c r="S47" s="1226"/>
      <c r="T47" s="854">
        <f>SUM(T37:Y46)</f>
        <v>4552244730</v>
      </c>
      <c r="U47" s="852"/>
      <c r="V47" s="852"/>
      <c r="W47" s="852"/>
      <c r="X47" s="852"/>
      <c r="Y47" s="853"/>
      <c r="Z47" s="854">
        <f>SUM(Z37:AD46)</f>
        <v>47273920</v>
      </c>
      <c r="AA47" s="852"/>
      <c r="AB47" s="852"/>
      <c r="AC47" s="852"/>
      <c r="AD47" s="853"/>
      <c r="AE47" s="754">
        <f>ROUND(T47/N47,4)</f>
        <v>0.9897</v>
      </c>
      <c r="AF47" s="754"/>
      <c r="AG47" s="754"/>
      <c r="AH47" s="1311"/>
    </row>
    <row r="48" spans="1:19" ht="15" customHeight="1">
      <c r="A48" s="154"/>
      <c r="B48" s="154"/>
      <c r="C48" s="154"/>
      <c r="D48" s="154"/>
      <c r="E48" s="154"/>
      <c r="F48" s="154"/>
      <c r="G48" s="154"/>
      <c r="H48" s="154"/>
      <c r="I48" s="154"/>
      <c r="J48" s="154"/>
      <c r="K48" s="154"/>
      <c r="L48" s="154"/>
      <c r="M48" s="154"/>
      <c r="N48" s="154"/>
      <c r="O48" s="154"/>
      <c r="P48" s="154"/>
      <c r="Q48" s="154"/>
      <c r="R48" s="154"/>
      <c r="S48" s="154"/>
    </row>
    <row r="49" spans="1:19" ht="15" customHeight="1">
      <c r="A49" s="154"/>
      <c r="B49" s="154"/>
      <c r="C49" s="154"/>
      <c r="D49" s="154"/>
      <c r="E49" s="154"/>
      <c r="F49" s="154"/>
      <c r="G49" s="154"/>
      <c r="H49" s="154"/>
      <c r="I49" s="154"/>
      <c r="J49" s="154"/>
      <c r="K49" s="154"/>
      <c r="L49" s="154"/>
      <c r="M49" s="154"/>
      <c r="N49" s="154"/>
      <c r="O49" s="154"/>
      <c r="P49" s="154"/>
      <c r="Q49" s="154"/>
      <c r="R49" s="154"/>
      <c r="S49" s="154"/>
    </row>
    <row r="50" spans="1:33" ht="15" customHeight="1">
      <c r="A50" s="154" t="s">
        <v>887</v>
      </c>
      <c r="B50" s="154"/>
      <c r="C50" s="154"/>
      <c r="D50" s="154"/>
      <c r="E50" s="154"/>
      <c r="F50" s="154"/>
      <c r="G50" s="154"/>
      <c r="H50" s="154"/>
      <c r="I50" s="154"/>
      <c r="J50" s="154"/>
      <c r="K50" s="154"/>
      <c r="L50" s="154"/>
      <c r="M50" s="154"/>
      <c r="N50" s="154"/>
      <c r="O50" s="154"/>
      <c r="P50" s="154"/>
      <c r="Q50" s="154"/>
      <c r="R50" s="154"/>
      <c r="S50" s="154"/>
      <c r="AG50" s="29"/>
    </row>
    <row r="51" spans="1:37" ht="15" customHeight="1" thickBot="1">
      <c r="A51" s="154"/>
      <c r="B51" s="154"/>
      <c r="C51" s="154"/>
      <c r="D51" s="154"/>
      <c r="E51" s="154"/>
      <c r="F51" s="154"/>
      <c r="G51" s="154"/>
      <c r="H51" s="154"/>
      <c r="I51" s="154"/>
      <c r="J51" s="154"/>
      <c r="K51" s="154"/>
      <c r="L51" s="154"/>
      <c r="M51" s="154"/>
      <c r="N51" s="154"/>
      <c r="O51" s="154"/>
      <c r="P51" s="154"/>
      <c r="Q51" s="154"/>
      <c r="R51" s="154"/>
      <c r="S51" s="154"/>
      <c r="AK51" s="29" t="s">
        <v>0</v>
      </c>
    </row>
    <row r="52" spans="1:37" ht="15" customHeight="1">
      <c r="A52" s="1250"/>
      <c r="B52" s="1251"/>
      <c r="C52" s="1251"/>
      <c r="D52" s="1251"/>
      <c r="E52" s="1251"/>
      <c r="F52" s="1251"/>
      <c r="G52" s="1251" t="s">
        <v>1065</v>
      </c>
      <c r="H52" s="1251"/>
      <c r="I52" s="1251"/>
      <c r="J52" s="1251"/>
      <c r="K52" s="1361" t="s">
        <v>1036</v>
      </c>
      <c r="L52" s="1362"/>
      <c r="M52" s="1363"/>
      <c r="N52" s="1251" t="s">
        <v>1066</v>
      </c>
      <c r="O52" s="1251"/>
      <c r="P52" s="1251"/>
      <c r="Q52" s="1251"/>
      <c r="R52" s="1251"/>
      <c r="S52" s="1251"/>
      <c r="T52" s="1347" t="s">
        <v>1036</v>
      </c>
      <c r="U52" s="1348"/>
      <c r="V52" s="1349"/>
      <c r="W52" s="1291" t="s">
        <v>1067</v>
      </c>
      <c r="X52" s="1291"/>
      <c r="Y52" s="1291"/>
      <c r="Z52" s="1291"/>
      <c r="AA52" s="1291"/>
      <c r="AB52" s="1291"/>
      <c r="AC52" s="1291" t="s">
        <v>1068</v>
      </c>
      <c r="AD52" s="1291"/>
      <c r="AE52" s="1291"/>
      <c r="AF52" s="1291"/>
      <c r="AG52" s="1291"/>
      <c r="AH52" s="1291" t="s">
        <v>1069</v>
      </c>
      <c r="AI52" s="1291"/>
      <c r="AJ52" s="1291"/>
      <c r="AK52" s="1292"/>
    </row>
    <row r="53" spans="1:37" ht="15" customHeight="1">
      <c r="A53" s="1252" t="s">
        <v>1070</v>
      </c>
      <c r="B53" s="1253"/>
      <c r="C53" s="1253"/>
      <c r="D53" s="1253"/>
      <c r="E53" s="1253"/>
      <c r="F53" s="1253"/>
      <c r="G53" s="1233">
        <v>84480</v>
      </c>
      <c r="H53" s="1233"/>
      <c r="I53" s="1233"/>
      <c r="J53" s="1233"/>
      <c r="K53" s="1343">
        <f>ROUND(G53/$G$61,4)</f>
        <v>0.8372</v>
      </c>
      <c r="L53" s="1344"/>
      <c r="M53" s="1345"/>
      <c r="N53" s="1350">
        <v>4086734500</v>
      </c>
      <c r="O53" s="1350"/>
      <c r="P53" s="1350"/>
      <c r="Q53" s="1350"/>
      <c r="R53" s="1350"/>
      <c r="S53" s="1350"/>
      <c r="T53" s="1339">
        <f>ROUND(N53/$N$61,4)</f>
        <v>0.8885</v>
      </c>
      <c r="U53" s="1340"/>
      <c r="V53" s="1341"/>
      <c r="W53" s="1294">
        <v>4086734500</v>
      </c>
      <c r="X53" s="1294"/>
      <c r="Y53" s="1294"/>
      <c r="Z53" s="1294"/>
      <c r="AA53" s="1294"/>
      <c r="AB53" s="1294"/>
      <c r="AC53" s="1294">
        <v>0</v>
      </c>
      <c r="AD53" s="1294"/>
      <c r="AE53" s="1294"/>
      <c r="AF53" s="1294"/>
      <c r="AG53" s="1294"/>
      <c r="AH53" s="691">
        <f>ROUND(W53/N53,4)</f>
        <v>1</v>
      </c>
      <c r="AI53" s="691"/>
      <c r="AJ53" s="691"/>
      <c r="AK53" s="1293"/>
    </row>
    <row r="54" spans="1:37" ht="15" customHeight="1">
      <c r="A54" s="1254" t="s">
        <v>1071</v>
      </c>
      <c r="B54" s="1253"/>
      <c r="C54" s="1253"/>
      <c r="D54" s="1253"/>
      <c r="E54" s="1253"/>
      <c r="F54" s="1253"/>
      <c r="G54" s="1233">
        <f>SUM(G55,G57,G59)</f>
        <v>16426</v>
      </c>
      <c r="H54" s="1233"/>
      <c r="I54" s="1233"/>
      <c r="J54" s="1233"/>
      <c r="K54" s="1343">
        <f>ROUND(G54/$G$61,4)</f>
        <v>0.1628</v>
      </c>
      <c r="L54" s="1344"/>
      <c r="M54" s="1345"/>
      <c r="N54" s="1346">
        <f>SUM(N55,N57,N59)</f>
        <v>512784150</v>
      </c>
      <c r="O54" s="1346"/>
      <c r="P54" s="1346"/>
      <c r="Q54" s="1346"/>
      <c r="R54" s="1346"/>
      <c r="S54" s="1346"/>
      <c r="T54" s="1339">
        <f>ROUND(N54/$N$61,4)</f>
        <v>0.1115</v>
      </c>
      <c r="U54" s="1340"/>
      <c r="V54" s="1341"/>
      <c r="W54" s="1295">
        <f>SUM(W55,W57,W59)</f>
        <v>465510230</v>
      </c>
      <c r="X54" s="1295"/>
      <c r="Y54" s="1295"/>
      <c r="Z54" s="1295"/>
      <c r="AA54" s="1295"/>
      <c r="AB54" s="1295"/>
      <c r="AC54" s="1295">
        <f>N54-W54</f>
        <v>47273920</v>
      </c>
      <c r="AD54" s="1295"/>
      <c r="AE54" s="1295"/>
      <c r="AF54" s="1295"/>
      <c r="AG54" s="1295"/>
      <c r="AH54" s="691">
        <f>ROUND(W54/N54,4)</f>
        <v>0.9078</v>
      </c>
      <c r="AI54" s="691"/>
      <c r="AJ54" s="691"/>
      <c r="AK54" s="1293"/>
    </row>
    <row r="55" spans="1:37" ht="15" customHeight="1">
      <c r="A55" s="1258"/>
      <c r="B55" s="1255" t="s">
        <v>1072</v>
      </c>
      <c r="C55" s="1256"/>
      <c r="D55" s="1256"/>
      <c r="E55" s="1256"/>
      <c r="F55" s="1257"/>
      <c r="G55" s="1342">
        <v>3417</v>
      </c>
      <c r="H55" s="1342"/>
      <c r="I55" s="1342"/>
      <c r="J55" s="1342"/>
      <c r="K55" s="1327"/>
      <c r="L55" s="1328"/>
      <c r="M55" s="1329"/>
      <c r="N55" s="1333">
        <v>119526720</v>
      </c>
      <c r="O55" s="1334"/>
      <c r="P55" s="1334"/>
      <c r="Q55" s="1334"/>
      <c r="R55" s="1334"/>
      <c r="S55" s="1335"/>
      <c r="T55" s="1300"/>
      <c r="U55" s="1301"/>
      <c r="V55" s="1302"/>
      <c r="W55" s="1244">
        <v>116325950</v>
      </c>
      <c r="X55" s="1245"/>
      <c r="Y55" s="1245"/>
      <c r="Z55" s="1245"/>
      <c r="AA55" s="1245"/>
      <c r="AB55" s="1246"/>
      <c r="AC55" s="1244">
        <f>N55-W55</f>
        <v>3200770</v>
      </c>
      <c r="AD55" s="1245"/>
      <c r="AE55" s="1245"/>
      <c r="AF55" s="1245"/>
      <c r="AG55" s="1246"/>
      <c r="AH55" s="1352">
        <f>ROUND(W55/N55,4)</f>
        <v>0.9732</v>
      </c>
      <c r="AI55" s="1352"/>
      <c r="AJ55" s="1352"/>
      <c r="AK55" s="1353"/>
    </row>
    <row r="56" spans="1:37" ht="15" customHeight="1">
      <c r="A56" s="1258"/>
      <c r="B56" s="1268" t="s">
        <v>1032</v>
      </c>
      <c r="C56" s="1269"/>
      <c r="D56" s="1269"/>
      <c r="E56" s="1269"/>
      <c r="F56" s="1270"/>
      <c r="G56" s="1267">
        <f>ROUND(G55/G54,4)</f>
        <v>0.208</v>
      </c>
      <c r="H56" s="1267"/>
      <c r="I56" s="1267"/>
      <c r="J56" s="1267"/>
      <c r="K56" s="1330"/>
      <c r="L56" s="1331"/>
      <c r="M56" s="1332"/>
      <c r="N56" s="1336">
        <f>ROUND(N55/N54,4)</f>
        <v>0.2331</v>
      </c>
      <c r="O56" s="1337"/>
      <c r="P56" s="1337"/>
      <c r="Q56" s="1337"/>
      <c r="R56" s="1337"/>
      <c r="S56" s="1338"/>
      <c r="T56" s="1303"/>
      <c r="U56" s="1304"/>
      <c r="V56" s="1305"/>
      <c r="W56" s="1247"/>
      <c r="X56" s="1248"/>
      <c r="Y56" s="1248"/>
      <c r="Z56" s="1248"/>
      <c r="AA56" s="1248"/>
      <c r="AB56" s="1249"/>
      <c r="AC56" s="1241"/>
      <c r="AD56" s="1242"/>
      <c r="AE56" s="1242"/>
      <c r="AF56" s="1242"/>
      <c r="AG56" s="1243"/>
      <c r="AH56" s="1354"/>
      <c r="AI56" s="1354"/>
      <c r="AJ56" s="1354"/>
      <c r="AK56" s="1355"/>
    </row>
    <row r="57" spans="1:37" ht="15" customHeight="1">
      <c r="A57" s="1258"/>
      <c r="B57" s="1260" t="s">
        <v>1073</v>
      </c>
      <c r="C57" s="1261"/>
      <c r="D57" s="1261"/>
      <c r="E57" s="1261"/>
      <c r="F57" s="1262"/>
      <c r="G57" s="1342">
        <v>11144</v>
      </c>
      <c r="H57" s="1342"/>
      <c r="I57" s="1342"/>
      <c r="J57" s="1342"/>
      <c r="K57" s="1327"/>
      <c r="L57" s="1328"/>
      <c r="M57" s="1329"/>
      <c r="N57" s="1333">
        <v>348292740</v>
      </c>
      <c r="O57" s="1334"/>
      <c r="P57" s="1334"/>
      <c r="Q57" s="1334"/>
      <c r="R57" s="1334"/>
      <c r="S57" s="1335"/>
      <c r="T57" s="1300"/>
      <c r="U57" s="1301"/>
      <c r="V57" s="1302"/>
      <c r="W57" s="1244">
        <v>304219590</v>
      </c>
      <c r="X57" s="1245"/>
      <c r="Y57" s="1245"/>
      <c r="Z57" s="1245"/>
      <c r="AA57" s="1245"/>
      <c r="AB57" s="1246"/>
      <c r="AC57" s="1244">
        <f>N57-W57</f>
        <v>44073150</v>
      </c>
      <c r="AD57" s="1245"/>
      <c r="AE57" s="1245"/>
      <c r="AF57" s="1245"/>
      <c r="AG57" s="1246"/>
      <c r="AH57" s="1352">
        <f>ROUND(W57/N57,4)</f>
        <v>0.8735</v>
      </c>
      <c r="AI57" s="1352"/>
      <c r="AJ57" s="1352"/>
      <c r="AK57" s="1353"/>
    </row>
    <row r="58" spans="1:37" ht="15" customHeight="1">
      <c r="A58" s="1258"/>
      <c r="B58" s="1268" t="s">
        <v>1032</v>
      </c>
      <c r="C58" s="1269"/>
      <c r="D58" s="1269"/>
      <c r="E58" s="1269"/>
      <c r="F58" s="1270"/>
      <c r="G58" s="1267">
        <f>ROUND(G57/G54,4)</f>
        <v>0.6784</v>
      </c>
      <c r="H58" s="1267"/>
      <c r="I58" s="1267"/>
      <c r="J58" s="1267"/>
      <c r="K58" s="1330"/>
      <c r="L58" s="1331"/>
      <c r="M58" s="1332"/>
      <c r="N58" s="1336">
        <f>ROUND(N57/N54,4)</f>
        <v>0.6792</v>
      </c>
      <c r="O58" s="1337"/>
      <c r="P58" s="1337"/>
      <c r="Q58" s="1337"/>
      <c r="R58" s="1337"/>
      <c r="S58" s="1338"/>
      <c r="T58" s="1303"/>
      <c r="U58" s="1304"/>
      <c r="V58" s="1305"/>
      <c r="W58" s="1247"/>
      <c r="X58" s="1248"/>
      <c r="Y58" s="1248"/>
      <c r="Z58" s="1248"/>
      <c r="AA58" s="1248"/>
      <c r="AB58" s="1249"/>
      <c r="AC58" s="1241"/>
      <c r="AD58" s="1242"/>
      <c r="AE58" s="1242"/>
      <c r="AF58" s="1242"/>
      <c r="AG58" s="1243"/>
      <c r="AH58" s="1354"/>
      <c r="AI58" s="1354"/>
      <c r="AJ58" s="1354"/>
      <c r="AK58" s="1355"/>
    </row>
    <row r="59" spans="1:37" ht="15" customHeight="1">
      <c r="A59" s="1258"/>
      <c r="B59" s="1260" t="s">
        <v>1024</v>
      </c>
      <c r="C59" s="1261"/>
      <c r="D59" s="1261"/>
      <c r="E59" s="1261"/>
      <c r="F59" s="1262"/>
      <c r="G59" s="1373">
        <v>1865</v>
      </c>
      <c r="H59" s="1374"/>
      <c r="I59" s="1374"/>
      <c r="J59" s="1375"/>
      <c r="K59" s="1356"/>
      <c r="L59" s="1356"/>
      <c r="M59" s="1356"/>
      <c r="N59" s="1333">
        <v>44964690</v>
      </c>
      <c r="O59" s="1334"/>
      <c r="P59" s="1334"/>
      <c r="Q59" s="1334"/>
      <c r="R59" s="1334"/>
      <c r="S59" s="1335"/>
      <c r="T59" s="1307"/>
      <c r="U59" s="1307"/>
      <c r="V59" s="1307"/>
      <c r="W59" s="1244">
        <v>44964690</v>
      </c>
      <c r="X59" s="1245"/>
      <c r="Y59" s="1245"/>
      <c r="Z59" s="1245"/>
      <c r="AA59" s="1245"/>
      <c r="AB59" s="1246"/>
      <c r="AC59" s="1244">
        <f>N59-W59</f>
        <v>0</v>
      </c>
      <c r="AD59" s="1245"/>
      <c r="AE59" s="1245"/>
      <c r="AF59" s="1245"/>
      <c r="AG59" s="1246"/>
      <c r="AH59" s="1312">
        <f>ROUND(W59/N59,4)</f>
        <v>1</v>
      </c>
      <c r="AI59" s="1313"/>
      <c r="AJ59" s="1313"/>
      <c r="AK59" s="1314"/>
    </row>
    <row r="60" spans="1:37" ht="15" customHeight="1">
      <c r="A60" s="1259"/>
      <c r="B60" s="1268" t="s">
        <v>1032</v>
      </c>
      <c r="C60" s="1269"/>
      <c r="D60" s="1269"/>
      <c r="E60" s="1269"/>
      <c r="F60" s="1270"/>
      <c r="G60" s="1267">
        <f>ROUND(G59/G54,4)</f>
        <v>0.1135</v>
      </c>
      <c r="H60" s="1267"/>
      <c r="I60" s="1267"/>
      <c r="J60" s="1267"/>
      <c r="K60" s="1356"/>
      <c r="L60" s="1356"/>
      <c r="M60" s="1356"/>
      <c r="N60" s="1336">
        <f>ROUND(N59/N54,4)</f>
        <v>0.0877</v>
      </c>
      <c r="O60" s="1337"/>
      <c r="P60" s="1337"/>
      <c r="Q60" s="1337"/>
      <c r="R60" s="1337"/>
      <c r="S60" s="1338"/>
      <c r="T60" s="1307"/>
      <c r="U60" s="1307"/>
      <c r="V60" s="1307"/>
      <c r="W60" s="1247"/>
      <c r="X60" s="1248"/>
      <c r="Y60" s="1248"/>
      <c r="Z60" s="1248"/>
      <c r="AA60" s="1248"/>
      <c r="AB60" s="1249"/>
      <c r="AC60" s="1241"/>
      <c r="AD60" s="1242"/>
      <c r="AE60" s="1242"/>
      <c r="AF60" s="1242"/>
      <c r="AG60" s="1243"/>
      <c r="AH60" s="1315"/>
      <c r="AI60" s="1316"/>
      <c r="AJ60" s="1316"/>
      <c r="AK60" s="1317"/>
    </row>
    <row r="61" spans="1:37" ht="15" customHeight="1" thickBot="1">
      <c r="A61" s="1272" t="s">
        <v>1035</v>
      </c>
      <c r="B61" s="1273"/>
      <c r="C61" s="1273"/>
      <c r="D61" s="1273"/>
      <c r="E61" s="1273"/>
      <c r="F61" s="1273"/>
      <c r="G61" s="1271">
        <f>G53+G54</f>
        <v>100906</v>
      </c>
      <c r="H61" s="1271"/>
      <c r="I61" s="1271"/>
      <c r="J61" s="1271"/>
      <c r="K61" s="1358">
        <f>K53+K54</f>
        <v>1</v>
      </c>
      <c r="L61" s="1359"/>
      <c r="M61" s="1360"/>
      <c r="N61" s="1357">
        <f>N53+N54</f>
        <v>4599518650</v>
      </c>
      <c r="O61" s="1357"/>
      <c r="P61" s="1357"/>
      <c r="Q61" s="1357"/>
      <c r="R61" s="1357"/>
      <c r="S61" s="1357"/>
      <c r="T61" s="1308">
        <f>T53+T54</f>
        <v>1</v>
      </c>
      <c r="U61" s="1309"/>
      <c r="V61" s="1310"/>
      <c r="W61" s="1240">
        <f>W53+W54</f>
        <v>4552244730</v>
      </c>
      <c r="X61" s="1240"/>
      <c r="Y61" s="1240"/>
      <c r="Z61" s="1240"/>
      <c r="AA61" s="1240"/>
      <c r="AB61" s="1240"/>
      <c r="AC61" s="1240">
        <f>AC53+AC54</f>
        <v>47273920</v>
      </c>
      <c r="AD61" s="1240"/>
      <c r="AE61" s="1240"/>
      <c r="AF61" s="1240"/>
      <c r="AG61" s="1240"/>
      <c r="AH61" s="754">
        <f>ROUND(W61/N61,4)</f>
        <v>0.9897</v>
      </c>
      <c r="AI61" s="754"/>
      <c r="AJ61" s="754"/>
      <c r="AK61" s="1311"/>
    </row>
    <row r="62" spans="1:19" ht="15" customHeight="1">
      <c r="A62" s="154"/>
      <c r="B62" s="154" t="s">
        <v>1519</v>
      </c>
      <c r="C62" s="154"/>
      <c r="D62" s="154"/>
      <c r="E62" s="154"/>
      <c r="F62" s="154"/>
      <c r="G62" s="154"/>
      <c r="H62" s="154"/>
      <c r="I62" s="154"/>
      <c r="J62" s="154"/>
      <c r="K62" s="154"/>
      <c r="L62" s="154"/>
      <c r="M62" s="154"/>
      <c r="N62" s="154"/>
      <c r="O62" s="154"/>
      <c r="P62" s="154"/>
      <c r="Q62" s="154"/>
      <c r="R62" s="154"/>
      <c r="S62" s="154"/>
    </row>
    <row r="63" spans="1:19" ht="15" customHeight="1">
      <c r="A63" s="154"/>
      <c r="B63" s="154"/>
      <c r="C63" s="154"/>
      <c r="D63" s="154"/>
      <c r="E63" s="154"/>
      <c r="F63" s="154"/>
      <c r="G63" s="154"/>
      <c r="H63" s="154"/>
      <c r="I63" s="154"/>
      <c r="J63" s="154"/>
      <c r="K63" s="154"/>
      <c r="L63" s="154"/>
      <c r="M63" s="154"/>
      <c r="N63" s="154"/>
      <c r="O63" s="154"/>
      <c r="P63" s="154"/>
      <c r="Q63" s="154"/>
      <c r="R63" s="154"/>
      <c r="S63" s="154"/>
    </row>
    <row r="64" spans="1:19" ht="15" customHeight="1">
      <c r="A64" s="154"/>
      <c r="B64" s="154"/>
      <c r="C64" s="154"/>
      <c r="D64" s="154"/>
      <c r="E64" s="154"/>
      <c r="F64" s="154"/>
      <c r="G64" s="154"/>
      <c r="H64" s="154"/>
      <c r="I64" s="154"/>
      <c r="J64" s="154"/>
      <c r="K64" s="154"/>
      <c r="L64" s="154"/>
      <c r="M64" s="154"/>
      <c r="N64" s="154"/>
      <c r="O64" s="154"/>
      <c r="P64" s="154"/>
      <c r="Q64" s="154"/>
      <c r="R64" s="154"/>
      <c r="S64" s="154"/>
    </row>
    <row r="65" spans="1:33" ht="15" customHeight="1">
      <c r="A65" s="154" t="s">
        <v>888</v>
      </c>
      <c r="B65" s="154"/>
      <c r="C65" s="154"/>
      <c r="D65" s="154"/>
      <c r="E65" s="154"/>
      <c r="F65" s="154"/>
      <c r="G65" s="154"/>
      <c r="H65" s="154"/>
      <c r="I65" s="154"/>
      <c r="J65" s="154"/>
      <c r="K65" s="154"/>
      <c r="L65" s="154"/>
      <c r="M65" s="154"/>
      <c r="N65" s="154"/>
      <c r="O65" s="154"/>
      <c r="P65" s="154"/>
      <c r="Q65" s="154"/>
      <c r="R65" s="154"/>
      <c r="S65" s="154"/>
      <c r="AD65" s="29"/>
      <c r="AE65" s="29"/>
      <c r="AF65" s="29"/>
      <c r="AG65" s="29"/>
    </row>
    <row r="66" spans="1:33" ht="15" customHeight="1" thickBot="1">
      <c r="A66" s="154"/>
      <c r="B66" s="154"/>
      <c r="C66" s="154"/>
      <c r="D66" s="154"/>
      <c r="E66" s="154"/>
      <c r="F66" s="154"/>
      <c r="G66" s="154"/>
      <c r="H66" s="154"/>
      <c r="I66" s="154"/>
      <c r="J66" s="154"/>
      <c r="K66" s="154"/>
      <c r="L66" s="154"/>
      <c r="M66" s="154"/>
      <c r="N66" s="154"/>
      <c r="O66" s="154"/>
      <c r="P66" s="154"/>
      <c r="Q66" s="154"/>
      <c r="R66" s="154"/>
      <c r="S66" s="154"/>
      <c r="AD66" s="29"/>
      <c r="AE66" s="29"/>
      <c r="AF66" s="29"/>
      <c r="AG66" s="29" t="s">
        <v>0</v>
      </c>
    </row>
    <row r="67" spans="1:33" ht="15" customHeight="1">
      <c r="A67" s="1250"/>
      <c r="B67" s="1251"/>
      <c r="C67" s="1251"/>
      <c r="D67" s="1251"/>
      <c r="E67" s="1251"/>
      <c r="F67" s="1251" t="s">
        <v>1065</v>
      </c>
      <c r="G67" s="1251"/>
      <c r="H67" s="1251"/>
      <c r="I67" s="1251"/>
      <c r="J67" s="1234" t="s">
        <v>287</v>
      </c>
      <c r="K67" s="1234"/>
      <c r="L67" s="1234"/>
      <c r="M67" s="1234"/>
      <c r="N67" s="1234"/>
      <c r="O67" s="1234" t="s">
        <v>288</v>
      </c>
      <c r="P67" s="1234"/>
      <c r="Q67" s="1234"/>
      <c r="R67" s="1234"/>
      <c r="S67" s="1234"/>
      <c r="T67" s="720" t="s">
        <v>152</v>
      </c>
      <c r="U67" s="720"/>
      <c r="V67" s="720"/>
      <c r="W67" s="720"/>
      <c r="X67" s="720"/>
      <c r="Y67" s="720" t="s">
        <v>289</v>
      </c>
      <c r="Z67" s="720"/>
      <c r="AA67" s="720"/>
      <c r="AB67" s="720"/>
      <c r="AC67" s="720"/>
      <c r="AD67" s="1291" t="s">
        <v>1069</v>
      </c>
      <c r="AE67" s="1291"/>
      <c r="AF67" s="1291"/>
      <c r="AG67" s="1292"/>
    </row>
    <row r="68" spans="1:33" ht="15" customHeight="1" thickBot="1">
      <c r="A68" s="1272" t="s">
        <v>1071</v>
      </c>
      <c r="B68" s="1273"/>
      <c r="C68" s="1273"/>
      <c r="D68" s="1273"/>
      <c r="E68" s="1273"/>
      <c r="F68" s="1271">
        <v>2211</v>
      </c>
      <c r="G68" s="1271"/>
      <c r="H68" s="1271"/>
      <c r="I68" s="1271"/>
      <c r="J68" s="1271">
        <v>104596030</v>
      </c>
      <c r="K68" s="1271"/>
      <c r="L68" s="1271"/>
      <c r="M68" s="1271"/>
      <c r="N68" s="1271"/>
      <c r="O68" s="1271">
        <v>19738710</v>
      </c>
      <c r="P68" s="1271"/>
      <c r="Q68" s="1271"/>
      <c r="R68" s="1271"/>
      <c r="S68" s="1271"/>
      <c r="T68" s="842">
        <v>23028820</v>
      </c>
      <c r="U68" s="842"/>
      <c r="V68" s="842"/>
      <c r="W68" s="842"/>
      <c r="X68" s="842"/>
      <c r="Y68" s="842">
        <f>J68-O68-T68</f>
        <v>61828500</v>
      </c>
      <c r="Z68" s="842"/>
      <c r="AA68" s="842"/>
      <c r="AB68" s="842"/>
      <c r="AC68" s="842"/>
      <c r="AD68" s="754">
        <f>ROUND(O68/J68,4)</f>
        <v>0.1887</v>
      </c>
      <c r="AE68" s="754"/>
      <c r="AF68" s="754"/>
      <c r="AG68" s="1311"/>
    </row>
    <row r="69" spans="1:19" ht="15" customHeight="1">
      <c r="A69" s="154"/>
      <c r="B69" s="154"/>
      <c r="C69" s="154"/>
      <c r="D69" s="154"/>
      <c r="E69" s="154"/>
      <c r="F69" s="543"/>
      <c r="H69" s="495"/>
      <c r="I69" s="154"/>
      <c r="J69" s="154"/>
      <c r="K69" s="154"/>
      <c r="L69" s="154"/>
      <c r="M69" s="154"/>
      <c r="N69" s="154"/>
      <c r="O69" s="154"/>
      <c r="P69" s="154"/>
      <c r="Q69" s="154"/>
      <c r="R69" s="154"/>
      <c r="S69" s="154"/>
    </row>
    <row r="70" spans="1:19" ht="15" customHeight="1">
      <c r="A70" s="154"/>
      <c r="B70" s="154"/>
      <c r="C70" s="154"/>
      <c r="D70" s="154"/>
      <c r="E70" s="154"/>
      <c r="F70" s="154"/>
      <c r="G70" s="154"/>
      <c r="H70" s="154"/>
      <c r="I70" s="154"/>
      <c r="J70" s="154"/>
      <c r="K70" s="154"/>
      <c r="L70" s="154"/>
      <c r="M70" s="154"/>
      <c r="N70" s="154"/>
      <c r="O70" s="154"/>
      <c r="P70" s="154"/>
      <c r="Q70" s="154"/>
      <c r="R70" s="154"/>
      <c r="S70" s="154"/>
    </row>
    <row r="71" spans="1:33" ht="15" customHeight="1">
      <c r="A71" s="154" t="s">
        <v>889</v>
      </c>
      <c r="B71" s="154"/>
      <c r="C71" s="154"/>
      <c r="D71" s="154"/>
      <c r="E71" s="154"/>
      <c r="F71" s="154"/>
      <c r="G71" s="154"/>
      <c r="H71" s="154"/>
      <c r="I71" s="154"/>
      <c r="J71" s="154"/>
      <c r="K71" s="154"/>
      <c r="L71" s="154"/>
      <c r="M71" s="154"/>
      <c r="N71" s="154"/>
      <c r="O71" s="154"/>
      <c r="P71" s="154"/>
      <c r="Q71" s="154"/>
      <c r="R71" s="154"/>
      <c r="S71" s="154"/>
      <c r="Z71" s="132"/>
      <c r="AA71" s="132"/>
      <c r="AB71" s="132"/>
      <c r="AC71" s="132"/>
      <c r="AD71" s="132"/>
      <c r="AE71" s="132"/>
      <c r="AF71" s="132"/>
      <c r="AG71" s="132"/>
    </row>
    <row r="72" spans="1:37" ht="15" customHeight="1" thickBot="1">
      <c r="A72" s="154"/>
      <c r="B72" s="154"/>
      <c r="C72" s="154"/>
      <c r="D72" s="154"/>
      <c r="E72" s="154"/>
      <c r="F72" s="154"/>
      <c r="G72" s="154"/>
      <c r="H72" s="154"/>
      <c r="I72" s="154"/>
      <c r="J72" s="154"/>
      <c r="K72" s="154"/>
      <c r="L72" s="154"/>
      <c r="M72" s="154"/>
      <c r="N72" s="154"/>
      <c r="O72" s="154"/>
      <c r="P72" s="154"/>
      <c r="Q72" s="154"/>
      <c r="R72" s="154"/>
      <c r="S72" s="154"/>
      <c r="AK72" s="132" t="s">
        <v>1538</v>
      </c>
    </row>
    <row r="73" spans="1:37" ht="15" customHeight="1">
      <c r="A73" s="1276" t="s">
        <v>1244</v>
      </c>
      <c r="B73" s="1277"/>
      <c r="C73" s="1277"/>
      <c r="D73" s="1277"/>
      <c r="E73" s="1278"/>
      <c r="F73" s="1276" t="s">
        <v>1475</v>
      </c>
      <c r="G73" s="1277"/>
      <c r="H73" s="1277"/>
      <c r="I73" s="1385"/>
      <c r="J73" s="1263" t="s">
        <v>336</v>
      </c>
      <c r="K73" s="1263"/>
      <c r="L73" s="1263"/>
      <c r="M73" s="1263"/>
      <c r="N73" s="1263" t="s">
        <v>1446</v>
      </c>
      <c r="O73" s="1263"/>
      <c r="P73" s="1263"/>
      <c r="Q73" s="1263"/>
      <c r="R73" s="1263" t="s">
        <v>1449</v>
      </c>
      <c r="S73" s="1263"/>
      <c r="T73" s="1263"/>
      <c r="U73" s="1263"/>
      <c r="V73" s="1376" t="s">
        <v>528</v>
      </c>
      <c r="W73" s="1377"/>
      <c r="X73" s="1377"/>
      <c r="Y73" s="1377"/>
      <c r="Z73" s="1377"/>
      <c r="AA73" s="1377"/>
      <c r="AB73" s="1377"/>
      <c r="AC73" s="1378"/>
      <c r="AD73" s="1364" t="s">
        <v>1476</v>
      </c>
      <c r="AE73" s="1365"/>
      <c r="AF73" s="1365"/>
      <c r="AG73" s="1365"/>
      <c r="AH73" s="1263" t="s">
        <v>1479</v>
      </c>
      <c r="AI73" s="1263"/>
      <c r="AJ73" s="1263"/>
      <c r="AK73" s="1298"/>
    </row>
    <row r="74" spans="1:37" ht="15" customHeight="1">
      <c r="A74" s="1279"/>
      <c r="B74" s="1280"/>
      <c r="C74" s="1280"/>
      <c r="D74" s="1280"/>
      <c r="E74" s="1281"/>
      <c r="F74" s="1279"/>
      <c r="G74" s="1280"/>
      <c r="H74" s="1280"/>
      <c r="I74" s="1386"/>
      <c r="J74" s="1264"/>
      <c r="K74" s="1264"/>
      <c r="L74" s="1264"/>
      <c r="M74" s="1264"/>
      <c r="N74" s="1264"/>
      <c r="O74" s="1264"/>
      <c r="P74" s="1264"/>
      <c r="Q74" s="1264"/>
      <c r="R74" s="1264"/>
      <c r="S74" s="1264"/>
      <c r="T74" s="1264"/>
      <c r="U74" s="1264"/>
      <c r="V74" s="1379" t="s">
        <v>1477</v>
      </c>
      <c r="W74" s="1380"/>
      <c r="X74" s="1380"/>
      <c r="Y74" s="1381"/>
      <c r="Z74" s="1379" t="s">
        <v>1478</v>
      </c>
      <c r="AA74" s="1380"/>
      <c r="AB74" s="1380"/>
      <c r="AC74" s="1381"/>
      <c r="AD74" s="1366"/>
      <c r="AE74" s="1367"/>
      <c r="AF74" s="1367"/>
      <c r="AG74" s="1367"/>
      <c r="AH74" s="1264"/>
      <c r="AI74" s="1264"/>
      <c r="AJ74" s="1264"/>
      <c r="AK74" s="1370"/>
    </row>
    <row r="75" spans="1:37" ht="15" customHeight="1" thickBot="1">
      <c r="A75" s="1279"/>
      <c r="B75" s="1280"/>
      <c r="C75" s="1280"/>
      <c r="D75" s="1280"/>
      <c r="E75" s="1281"/>
      <c r="F75" s="1387"/>
      <c r="G75" s="1388"/>
      <c r="H75" s="1388"/>
      <c r="I75" s="1389"/>
      <c r="J75" s="1265"/>
      <c r="K75" s="1265"/>
      <c r="L75" s="1265"/>
      <c r="M75" s="1265"/>
      <c r="N75" s="1265"/>
      <c r="O75" s="1265"/>
      <c r="P75" s="1265"/>
      <c r="Q75" s="1265"/>
      <c r="R75" s="1265"/>
      <c r="S75" s="1265"/>
      <c r="T75" s="1265"/>
      <c r="U75" s="1265"/>
      <c r="V75" s="1382"/>
      <c r="W75" s="1383"/>
      <c r="X75" s="1383"/>
      <c r="Y75" s="1384"/>
      <c r="Z75" s="1382"/>
      <c r="AA75" s="1383"/>
      <c r="AB75" s="1383"/>
      <c r="AC75" s="1384"/>
      <c r="AD75" s="1368"/>
      <c r="AE75" s="1369"/>
      <c r="AF75" s="1369"/>
      <c r="AG75" s="1369"/>
      <c r="AH75" s="1265"/>
      <c r="AI75" s="1265"/>
      <c r="AJ75" s="1265"/>
      <c r="AK75" s="1299"/>
    </row>
    <row r="76" spans="1:37" ht="15" customHeight="1" thickTop="1">
      <c r="A76" s="1282" t="s">
        <v>958</v>
      </c>
      <c r="B76" s="1283"/>
      <c r="C76" s="1283"/>
      <c r="D76" s="1283"/>
      <c r="E76" s="1284"/>
      <c r="F76" s="1324">
        <v>7</v>
      </c>
      <c r="G76" s="1325"/>
      <c r="H76" s="1325"/>
      <c r="I76" s="1372"/>
      <c r="J76" s="1266">
        <v>70</v>
      </c>
      <c r="K76" s="1266"/>
      <c r="L76" s="1266"/>
      <c r="M76" s="1266"/>
      <c r="N76" s="1266">
        <v>0</v>
      </c>
      <c r="O76" s="1266"/>
      <c r="P76" s="1266"/>
      <c r="Q76" s="1266"/>
      <c r="R76" s="1266">
        <v>19</v>
      </c>
      <c r="S76" s="1266"/>
      <c r="T76" s="1266"/>
      <c r="U76" s="1266"/>
      <c r="V76" s="1371">
        <v>194</v>
      </c>
      <c r="W76" s="1325"/>
      <c r="X76" s="1325"/>
      <c r="Y76" s="1372"/>
      <c r="Z76" s="1371">
        <v>204</v>
      </c>
      <c r="AA76" s="1325"/>
      <c r="AB76" s="1325"/>
      <c r="AC76" s="1372"/>
      <c r="AD76" s="1371">
        <v>16</v>
      </c>
      <c r="AE76" s="1325"/>
      <c r="AF76" s="1325"/>
      <c r="AG76" s="1325"/>
      <c r="AH76" s="1371">
        <v>3</v>
      </c>
      <c r="AI76" s="1325"/>
      <c r="AJ76" s="1325"/>
      <c r="AK76" s="1326"/>
    </row>
    <row r="77" spans="1:37" ht="15" customHeight="1" thickBot="1">
      <c r="A77" s="1288" t="s">
        <v>503</v>
      </c>
      <c r="B77" s="1289"/>
      <c r="C77" s="1289"/>
      <c r="D77" s="1289"/>
      <c r="E77" s="1290"/>
      <c r="F77" s="851">
        <v>80650</v>
      </c>
      <c r="G77" s="852"/>
      <c r="H77" s="852"/>
      <c r="I77" s="853"/>
      <c r="J77" s="1274">
        <v>852500</v>
      </c>
      <c r="K77" s="1274"/>
      <c r="L77" s="1274"/>
      <c r="M77" s="1274"/>
      <c r="N77" s="1274">
        <v>0</v>
      </c>
      <c r="O77" s="1274"/>
      <c r="P77" s="1274"/>
      <c r="Q77" s="1274"/>
      <c r="R77" s="1274">
        <v>407620</v>
      </c>
      <c r="S77" s="1274"/>
      <c r="T77" s="1274"/>
      <c r="U77" s="1274"/>
      <c r="V77" s="854">
        <v>2494360</v>
      </c>
      <c r="W77" s="852"/>
      <c r="X77" s="852"/>
      <c r="Y77" s="853"/>
      <c r="Z77" s="854">
        <v>2542410</v>
      </c>
      <c r="AA77" s="852"/>
      <c r="AB77" s="852"/>
      <c r="AC77" s="853"/>
      <c r="AD77" s="854">
        <v>178650</v>
      </c>
      <c r="AE77" s="852"/>
      <c r="AF77" s="852"/>
      <c r="AG77" s="852"/>
      <c r="AH77" s="854">
        <v>30600</v>
      </c>
      <c r="AI77" s="852"/>
      <c r="AJ77" s="852"/>
      <c r="AK77" s="1306"/>
    </row>
    <row r="78" spans="1:33" ht="15" customHeight="1" thickBot="1">
      <c r="A78" s="411"/>
      <c r="B78" s="408"/>
      <c r="C78" s="411"/>
      <c r="D78" s="412"/>
      <c r="E78" s="412"/>
      <c r="F78" s="412"/>
      <c r="G78" s="412"/>
      <c r="H78" s="412"/>
      <c r="I78" s="412"/>
      <c r="J78" s="412"/>
      <c r="K78" s="412"/>
      <c r="L78" s="413"/>
      <c r="M78" s="413"/>
      <c r="N78" s="409"/>
      <c r="O78" s="409"/>
      <c r="P78" s="409"/>
      <c r="Q78" s="410"/>
      <c r="R78" s="410"/>
      <c r="S78" s="410"/>
      <c r="T78" s="410"/>
      <c r="U78" s="409"/>
      <c r="V78" s="409"/>
      <c r="W78" s="409"/>
      <c r="X78" s="409"/>
      <c r="Y78" s="409"/>
      <c r="Z78" s="409"/>
      <c r="AA78" s="409"/>
      <c r="AB78" s="409"/>
      <c r="AC78" s="409"/>
      <c r="AD78" s="409"/>
      <c r="AE78" s="409"/>
      <c r="AF78" s="409"/>
      <c r="AG78" s="409"/>
    </row>
    <row r="79" spans="1:38" ht="15" customHeight="1">
      <c r="A79" s="1276" t="s">
        <v>1248</v>
      </c>
      <c r="B79" s="1277"/>
      <c r="C79" s="1277"/>
      <c r="D79" s="1277"/>
      <c r="E79" s="1278"/>
      <c r="F79" s="1296" t="s">
        <v>1447</v>
      </c>
      <c r="G79" s="1263"/>
      <c r="H79" s="1263"/>
      <c r="I79" s="1263"/>
      <c r="J79" s="1263" t="s">
        <v>1448</v>
      </c>
      <c r="K79" s="1263"/>
      <c r="L79" s="1263"/>
      <c r="M79" s="1298"/>
      <c r="AE79" s="1318" t="s">
        <v>1531</v>
      </c>
      <c r="AF79" s="1319"/>
      <c r="AG79" s="1319"/>
      <c r="AH79" s="1319"/>
      <c r="AI79" s="1319"/>
      <c r="AJ79" s="1319"/>
      <c r="AK79" s="1320"/>
      <c r="AL79" s="17"/>
    </row>
    <row r="80" spans="1:37" ht="15" customHeight="1" thickBot="1">
      <c r="A80" s="1279"/>
      <c r="B80" s="1280"/>
      <c r="C80" s="1280"/>
      <c r="D80" s="1280"/>
      <c r="E80" s="1281"/>
      <c r="F80" s="1297"/>
      <c r="G80" s="1265"/>
      <c r="H80" s="1265"/>
      <c r="I80" s="1265"/>
      <c r="J80" s="1265"/>
      <c r="K80" s="1265"/>
      <c r="L80" s="1265"/>
      <c r="M80" s="1299"/>
      <c r="AE80" s="1321"/>
      <c r="AF80" s="1322"/>
      <c r="AG80" s="1322"/>
      <c r="AH80" s="1322"/>
      <c r="AI80" s="1322"/>
      <c r="AJ80" s="1322"/>
      <c r="AK80" s="1323"/>
    </row>
    <row r="81" spans="1:37" ht="15" customHeight="1" thickTop="1">
      <c r="A81" s="1282" t="s">
        <v>958</v>
      </c>
      <c r="B81" s="1283"/>
      <c r="C81" s="1283"/>
      <c r="D81" s="1283"/>
      <c r="E81" s="1284"/>
      <c r="F81" s="1285">
        <v>4</v>
      </c>
      <c r="G81" s="1266"/>
      <c r="H81" s="1266"/>
      <c r="I81" s="1266"/>
      <c r="J81" s="1266">
        <v>119</v>
      </c>
      <c r="K81" s="1266"/>
      <c r="L81" s="1266"/>
      <c r="M81" s="1287"/>
      <c r="AE81" s="1324">
        <f>SUM(F76:AK76,F81:M81)</f>
        <v>636</v>
      </c>
      <c r="AF81" s="1325"/>
      <c r="AG81" s="1325"/>
      <c r="AH81" s="1325"/>
      <c r="AI81" s="1325"/>
      <c r="AJ81" s="1325"/>
      <c r="AK81" s="1326"/>
    </row>
    <row r="82" spans="1:37" ht="15" customHeight="1" thickBot="1">
      <c r="A82" s="1288" t="s">
        <v>503</v>
      </c>
      <c r="B82" s="1289"/>
      <c r="C82" s="1289"/>
      <c r="D82" s="1289"/>
      <c r="E82" s="1290"/>
      <c r="F82" s="1286">
        <v>83790</v>
      </c>
      <c r="G82" s="1274"/>
      <c r="H82" s="1274"/>
      <c r="I82" s="1274"/>
      <c r="J82" s="1274">
        <v>1989480</v>
      </c>
      <c r="K82" s="1274"/>
      <c r="L82" s="1274"/>
      <c r="M82" s="1275"/>
      <c r="AE82" s="851">
        <f>SUM(F77:AK77,F82:M82)</f>
        <v>8660060</v>
      </c>
      <c r="AF82" s="852"/>
      <c r="AG82" s="852"/>
      <c r="AH82" s="852"/>
      <c r="AI82" s="852"/>
      <c r="AJ82" s="852"/>
      <c r="AK82" s="1306"/>
    </row>
    <row r="85" spans="25:31" ht="15" customHeight="1">
      <c r="Y85" s="132"/>
      <c r="Z85" s="132"/>
      <c r="AA85" s="132"/>
      <c r="AB85" s="132"/>
      <c r="AC85" s="132"/>
      <c r="AD85" s="132"/>
      <c r="AE85" s="132"/>
    </row>
  </sheetData>
  <sheetProtection password="C7C4" sheet="1" objects="1" scenarios="1"/>
  <mergeCells count="350">
    <mergeCell ref="AH76:AK76"/>
    <mergeCell ref="AH77:AK77"/>
    <mergeCell ref="F77:I77"/>
    <mergeCell ref="F76:I76"/>
    <mergeCell ref="R77:U77"/>
    <mergeCell ref="AD77:AG77"/>
    <mergeCell ref="AD76:AG76"/>
    <mergeCell ref="N77:Q77"/>
    <mergeCell ref="V77:Y77"/>
    <mergeCell ref="Z77:AC77"/>
    <mergeCell ref="Z76:AC76"/>
    <mergeCell ref="V76:Y76"/>
    <mergeCell ref="G61:J61"/>
    <mergeCell ref="G59:J59"/>
    <mergeCell ref="V73:AC73"/>
    <mergeCell ref="Z74:AC75"/>
    <mergeCell ref="V74:Y75"/>
    <mergeCell ref="F73:I75"/>
    <mergeCell ref="T68:X68"/>
    <mergeCell ref="J67:N67"/>
    <mergeCell ref="AD73:AG75"/>
    <mergeCell ref="AH73:AK75"/>
    <mergeCell ref="AD67:AG67"/>
    <mergeCell ref="AD68:AG68"/>
    <mergeCell ref="N46:S46"/>
    <mergeCell ref="T46:Y46"/>
    <mergeCell ref="Z46:AD46"/>
    <mergeCell ref="AE46:AH46"/>
    <mergeCell ref="Z44:AD44"/>
    <mergeCell ref="AE44:AH44"/>
    <mergeCell ref="A45:E45"/>
    <mergeCell ref="F45:I45"/>
    <mergeCell ref="J45:M45"/>
    <mergeCell ref="N45:S45"/>
    <mergeCell ref="T45:Y45"/>
    <mergeCell ref="Z45:AD45"/>
    <mergeCell ref="AE45:AH45"/>
    <mergeCell ref="T44:Y44"/>
    <mergeCell ref="O68:S68"/>
    <mergeCell ref="A44:E44"/>
    <mergeCell ref="F44:I44"/>
    <mergeCell ref="J44:M44"/>
    <mergeCell ref="N44:S44"/>
    <mergeCell ref="A46:E46"/>
    <mergeCell ref="F46:I46"/>
    <mergeCell ref="G57:J57"/>
    <mergeCell ref="K52:M52"/>
    <mergeCell ref="K53:M53"/>
    <mergeCell ref="W61:AB61"/>
    <mergeCell ref="G60:J60"/>
    <mergeCell ref="T67:X67"/>
    <mergeCell ref="K59:M60"/>
    <mergeCell ref="O67:S67"/>
    <mergeCell ref="N59:S59"/>
    <mergeCell ref="N61:S61"/>
    <mergeCell ref="N60:S60"/>
    <mergeCell ref="F67:I67"/>
    <mergeCell ref="K61:M61"/>
    <mergeCell ref="AC57:AG57"/>
    <mergeCell ref="Y67:AC67"/>
    <mergeCell ref="Y68:AC68"/>
    <mergeCell ref="AE40:AH40"/>
    <mergeCell ref="AE41:AH41"/>
    <mergeCell ref="AE47:AH47"/>
    <mergeCell ref="AE42:AH42"/>
    <mergeCell ref="AE43:AH43"/>
    <mergeCell ref="W59:AB59"/>
    <mergeCell ref="W60:AB60"/>
    <mergeCell ref="AH55:AK55"/>
    <mergeCell ref="AH56:AK56"/>
    <mergeCell ref="AH57:AK57"/>
    <mergeCell ref="AH58:AK58"/>
    <mergeCell ref="AE36:AH36"/>
    <mergeCell ref="AE37:AH37"/>
    <mergeCell ref="AE38:AH38"/>
    <mergeCell ref="AE39:AH39"/>
    <mergeCell ref="J39:M39"/>
    <mergeCell ref="F40:I40"/>
    <mergeCell ref="F41:I41"/>
    <mergeCell ref="F47:I47"/>
    <mergeCell ref="F42:I42"/>
    <mergeCell ref="J40:M40"/>
    <mergeCell ref="J41:M41"/>
    <mergeCell ref="J47:M47"/>
    <mergeCell ref="J46:M46"/>
    <mergeCell ref="J42:M42"/>
    <mergeCell ref="T52:V52"/>
    <mergeCell ref="T53:V53"/>
    <mergeCell ref="G52:J52"/>
    <mergeCell ref="G53:J53"/>
    <mergeCell ref="N52:S52"/>
    <mergeCell ref="N53:S53"/>
    <mergeCell ref="T54:V54"/>
    <mergeCell ref="G54:J54"/>
    <mergeCell ref="G55:J55"/>
    <mergeCell ref="G56:J56"/>
    <mergeCell ref="T55:V56"/>
    <mergeCell ref="K55:M56"/>
    <mergeCell ref="K54:M54"/>
    <mergeCell ref="N54:S54"/>
    <mergeCell ref="K57:M58"/>
    <mergeCell ref="N55:S55"/>
    <mergeCell ref="N57:S57"/>
    <mergeCell ref="N56:S56"/>
    <mergeCell ref="N58:S58"/>
    <mergeCell ref="T57:V58"/>
    <mergeCell ref="AE82:AK82"/>
    <mergeCell ref="T59:V60"/>
    <mergeCell ref="T61:V61"/>
    <mergeCell ref="AH61:AK61"/>
    <mergeCell ref="AH59:AK59"/>
    <mergeCell ref="AH60:AK60"/>
    <mergeCell ref="AE79:AK80"/>
    <mergeCell ref="AE81:AK81"/>
    <mergeCell ref="R73:U75"/>
    <mergeCell ref="R76:U76"/>
    <mergeCell ref="F43:I43"/>
    <mergeCell ref="J43:M43"/>
    <mergeCell ref="F79:I80"/>
    <mergeCell ref="J79:M80"/>
    <mergeCell ref="J77:M77"/>
    <mergeCell ref="B60:F60"/>
    <mergeCell ref="A61:F61"/>
    <mergeCell ref="A79:E80"/>
    <mergeCell ref="A77:E77"/>
    <mergeCell ref="AH52:AK52"/>
    <mergeCell ref="AH53:AK53"/>
    <mergeCell ref="AH54:AK54"/>
    <mergeCell ref="Z47:AD47"/>
    <mergeCell ref="W52:AB52"/>
    <mergeCell ref="W53:AB53"/>
    <mergeCell ref="W54:AB54"/>
    <mergeCell ref="AC52:AG52"/>
    <mergeCell ref="AC53:AG53"/>
    <mergeCell ref="AC54:AG54"/>
    <mergeCell ref="J82:M82"/>
    <mergeCell ref="J73:M75"/>
    <mergeCell ref="J76:M76"/>
    <mergeCell ref="A73:E75"/>
    <mergeCell ref="A76:E76"/>
    <mergeCell ref="F81:I81"/>
    <mergeCell ref="F82:I82"/>
    <mergeCell ref="J81:M81"/>
    <mergeCell ref="A81:E81"/>
    <mergeCell ref="A82:E82"/>
    <mergeCell ref="N73:Q75"/>
    <mergeCell ref="N76:Q76"/>
    <mergeCell ref="G58:J58"/>
    <mergeCell ref="B56:F56"/>
    <mergeCell ref="B57:F57"/>
    <mergeCell ref="B58:F58"/>
    <mergeCell ref="F68:I68"/>
    <mergeCell ref="J68:N68"/>
    <mergeCell ref="A67:E67"/>
    <mergeCell ref="A68:E68"/>
    <mergeCell ref="A52:F52"/>
    <mergeCell ref="A53:F53"/>
    <mergeCell ref="A54:F54"/>
    <mergeCell ref="B55:F55"/>
    <mergeCell ref="A55:A60"/>
    <mergeCell ref="B59:F59"/>
    <mergeCell ref="AC61:AG61"/>
    <mergeCell ref="AC60:AG60"/>
    <mergeCell ref="AC59:AG59"/>
    <mergeCell ref="W55:AB55"/>
    <mergeCell ref="W56:AB56"/>
    <mergeCell ref="W57:AB57"/>
    <mergeCell ref="W58:AB58"/>
    <mergeCell ref="AC55:AG55"/>
    <mergeCell ref="AC56:AG56"/>
    <mergeCell ref="AC58:AG58"/>
    <mergeCell ref="F7:H7"/>
    <mergeCell ref="I7:N7"/>
    <mergeCell ref="A5:E6"/>
    <mergeCell ref="Z43:AD43"/>
    <mergeCell ref="F5:H5"/>
    <mergeCell ref="I5:N5"/>
    <mergeCell ref="F6:H6"/>
    <mergeCell ref="I6:N6"/>
    <mergeCell ref="F36:I36"/>
    <mergeCell ref="F37:I37"/>
    <mergeCell ref="F8:H8"/>
    <mergeCell ref="I8:N8"/>
    <mergeCell ref="T47:Y47"/>
    <mergeCell ref="Z36:AD36"/>
    <mergeCell ref="Z37:AD37"/>
    <mergeCell ref="Z38:AD38"/>
    <mergeCell ref="Z39:AD39"/>
    <mergeCell ref="Z40:AD40"/>
    <mergeCell ref="Z41:AD41"/>
    <mergeCell ref="Z42:AD42"/>
    <mergeCell ref="F9:H9"/>
    <mergeCell ref="I9:N9"/>
    <mergeCell ref="O9:T9"/>
    <mergeCell ref="T43:Y43"/>
    <mergeCell ref="F38:I38"/>
    <mergeCell ref="F39:I39"/>
    <mergeCell ref="J36:M36"/>
    <mergeCell ref="J37:M37"/>
    <mergeCell ref="J38:M38"/>
    <mergeCell ref="F10:H11"/>
    <mergeCell ref="I10:N11"/>
    <mergeCell ref="T41:Y41"/>
    <mergeCell ref="T42:Y42"/>
    <mergeCell ref="F12:H12"/>
    <mergeCell ref="I12:K12"/>
    <mergeCell ref="L12:N12"/>
    <mergeCell ref="T39:Y39"/>
    <mergeCell ref="T40:Y40"/>
    <mergeCell ref="F13:H13"/>
    <mergeCell ref="I13:K13"/>
    <mergeCell ref="A47:E47"/>
    <mergeCell ref="N47:S47"/>
    <mergeCell ref="AA12:AC12"/>
    <mergeCell ref="AD12:AL12"/>
    <mergeCell ref="A42:E42"/>
    <mergeCell ref="A43:E43"/>
    <mergeCell ref="N42:S42"/>
    <mergeCell ref="N43:S43"/>
    <mergeCell ref="T37:Y37"/>
    <mergeCell ref="T38:Y38"/>
    <mergeCell ref="L13:N13"/>
    <mergeCell ref="AA13:AC13"/>
    <mergeCell ref="O13:T13"/>
    <mergeCell ref="F14:H15"/>
    <mergeCell ref="I14:K15"/>
    <mergeCell ref="L14:N15"/>
    <mergeCell ref="O14:T15"/>
    <mergeCell ref="U14:Z15"/>
    <mergeCell ref="A41:E41"/>
    <mergeCell ref="N41:S41"/>
    <mergeCell ref="AA14:AC15"/>
    <mergeCell ref="A38:E38"/>
    <mergeCell ref="A39:E39"/>
    <mergeCell ref="A40:E40"/>
    <mergeCell ref="N37:S37"/>
    <mergeCell ref="N38:S38"/>
    <mergeCell ref="N39:S39"/>
    <mergeCell ref="N40:S40"/>
    <mergeCell ref="N36:S36"/>
    <mergeCell ref="T36:Y36"/>
    <mergeCell ref="F16:H17"/>
    <mergeCell ref="A16:E18"/>
    <mergeCell ref="A36:E36"/>
    <mergeCell ref="R19:T20"/>
    <mergeCell ref="O18:Q18"/>
    <mergeCell ref="O19:Q20"/>
    <mergeCell ref="O16:T16"/>
    <mergeCell ref="U18:W18"/>
    <mergeCell ref="A37:E37"/>
    <mergeCell ref="U19:W20"/>
    <mergeCell ref="X19:Z20"/>
    <mergeCell ref="F18:H18"/>
    <mergeCell ref="I18:K18"/>
    <mergeCell ref="L18:N18"/>
    <mergeCell ref="R18:T18"/>
    <mergeCell ref="F19:H20"/>
    <mergeCell ref="I19:K20"/>
    <mergeCell ref="L19:N20"/>
    <mergeCell ref="X18:Z18"/>
    <mergeCell ref="AA18:AC18"/>
    <mergeCell ref="AD18:AF18"/>
    <mergeCell ref="AG16:AI17"/>
    <mergeCell ref="AD19:AF20"/>
    <mergeCell ref="AG19:AI20"/>
    <mergeCell ref="AJ19:AL20"/>
    <mergeCell ref="AA16:AC17"/>
    <mergeCell ref="AD16:AF17"/>
    <mergeCell ref="AA19:AC20"/>
    <mergeCell ref="AG18:AI18"/>
    <mergeCell ref="AJ16:AL17"/>
    <mergeCell ref="AJ18:AL18"/>
    <mergeCell ref="I16:K17"/>
    <mergeCell ref="L16:N17"/>
    <mergeCell ref="U16:W17"/>
    <mergeCell ref="X16:Z17"/>
    <mergeCell ref="O17:Q17"/>
    <mergeCell ref="R17:T17"/>
    <mergeCell ref="O5:T5"/>
    <mergeCell ref="O6:T6"/>
    <mergeCell ref="O7:T7"/>
    <mergeCell ref="O8:T8"/>
    <mergeCell ref="AA9:AL9"/>
    <mergeCell ref="AA10:AL11"/>
    <mergeCell ref="U5:Z5"/>
    <mergeCell ref="U6:Z6"/>
    <mergeCell ref="U7:Z7"/>
    <mergeCell ref="U8:Z8"/>
    <mergeCell ref="AA5:AL5"/>
    <mergeCell ref="AA6:AL6"/>
    <mergeCell ref="AA7:AL7"/>
    <mergeCell ref="AA8:AL8"/>
    <mergeCell ref="U9:Z9"/>
    <mergeCell ref="O10:T11"/>
    <mergeCell ref="U10:Z11"/>
    <mergeCell ref="O12:T12"/>
    <mergeCell ref="AD13:AL13"/>
    <mergeCell ref="AD14:AL15"/>
    <mergeCell ref="A7:E7"/>
    <mergeCell ref="A8:E8"/>
    <mergeCell ref="A9:E9"/>
    <mergeCell ref="A10:E11"/>
    <mergeCell ref="A12:E13"/>
    <mergeCell ref="A14:E15"/>
    <mergeCell ref="U13:Z13"/>
    <mergeCell ref="U12:Z12"/>
    <mergeCell ref="A19:E20"/>
    <mergeCell ref="A27:B27"/>
    <mergeCell ref="A28:B28"/>
    <mergeCell ref="A29:B29"/>
    <mergeCell ref="A24:E25"/>
    <mergeCell ref="F24:H25"/>
    <mergeCell ref="I24:K25"/>
    <mergeCell ref="L24:N25"/>
    <mergeCell ref="O24:Q25"/>
    <mergeCell ref="R24:T25"/>
    <mergeCell ref="U24:W25"/>
    <mergeCell ref="X24:Z25"/>
    <mergeCell ref="AA24:AC25"/>
    <mergeCell ref="AD24:AF25"/>
    <mergeCell ref="AG24:AI25"/>
    <mergeCell ref="AJ24:AL25"/>
    <mergeCell ref="A21:E23"/>
    <mergeCell ref="F21:H22"/>
    <mergeCell ref="I21:K22"/>
    <mergeCell ref="F23:H23"/>
    <mergeCell ref="I23:K23"/>
    <mergeCell ref="L21:Q21"/>
    <mergeCell ref="L22:N22"/>
    <mergeCell ref="L23:N23"/>
    <mergeCell ref="O23:Q23"/>
    <mergeCell ref="R21:W21"/>
    <mergeCell ref="R22:T22"/>
    <mergeCell ref="U22:W22"/>
    <mergeCell ref="R23:T23"/>
    <mergeCell ref="U23:W23"/>
    <mergeCell ref="AA21:AC22"/>
    <mergeCell ref="AD21:AF22"/>
    <mergeCell ref="AG21:AI22"/>
    <mergeCell ref="O22:Q22"/>
    <mergeCell ref="AM24:AO25"/>
    <mergeCell ref="AJ21:AL22"/>
    <mergeCell ref="AM21:AO22"/>
    <mergeCell ref="X23:Z23"/>
    <mergeCell ref="AA23:AC23"/>
    <mergeCell ref="AD23:AF23"/>
    <mergeCell ref="AG23:AI23"/>
    <mergeCell ref="AJ23:AL23"/>
    <mergeCell ref="AM23:AO23"/>
    <mergeCell ref="X21:Z22"/>
  </mergeCells>
  <printOptions/>
  <pageMargins left="0.75" right="0.2" top="1" bottom="0.75" header="0.512" footer="0.512"/>
  <pageSetup firstPageNumber="9" useFirstPageNumber="1" horizontalDpi="600" verticalDpi="600" orientation="portrait" paperSize="9" scale="98" r:id="rId1"/>
  <headerFooter alignWithMargins="0">
    <oddFooter>&amp;C－&amp;P－</oddFooter>
  </headerFooter>
  <rowBreaks count="1" manualBreakCount="1">
    <brk id="49" max="255" man="1"/>
  </rowBreaks>
</worksheet>
</file>

<file path=xl/worksheets/sheet9.xml><?xml version="1.0" encoding="utf-8"?>
<worksheet xmlns="http://schemas.openxmlformats.org/spreadsheetml/2006/main" xmlns:r="http://schemas.openxmlformats.org/officeDocument/2006/relationships">
  <sheetPr>
    <tabColor indexed="34"/>
  </sheetPr>
  <dimension ref="A1:AD83"/>
  <sheetViews>
    <sheetView zoomScaleSheetLayoutView="100" workbookViewId="0" topLeftCell="A67">
      <selection activeCell="AB12" sqref="AB12"/>
    </sheetView>
  </sheetViews>
  <sheetFormatPr defaultColWidth="9.00390625" defaultRowHeight="17.25" customHeight="1"/>
  <cols>
    <col min="1" max="29" width="3.00390625" style="154" customWidth="1"/>
    <col min="30" max="16384" width="3.00390625" style="11" customWidth="1"/>
  </cols>
  <sheetData>
    <row r="1" ht="17.25" customHeight="1">
      <c r="A1" s="154" t="s">
        <v>386</v>
      </c>
    </row>
    <row r="3" ht="17.25" customHeight="1">
      <c r="A3" s="154" t="s">
        <v>639</v>
      </c>
    </row>
    <row r="4" ht="17.25" customHeight="1">
      <c r="A4" s="154" t="s">
        <v>137</v>
      </c>
    </row>
    <row r="5" ht="17.25" customHeight="1" thickBot="1">
      <c r="A5" s="154" t="s">
        <v>146</v>
      </c>
    </row>
    <row r="6" spans="1:30" ht="17.25" customHeight="1">
      <c r="A6" s="809" t="s">
        <v>388</v>
      </c>
      <c r="B6" s="810"/>
      <c r="C6" s="810"/>
      <c r="D6" s="810"/>
      <c r="E6" s="810"/>
      <c r="F6" s="810"/>
      <c r="G6" s="810"/>
      <c r="H6" s="810"/>
      <c r="I6" s="810"/>
      <c r="J6" s="810"/>
      <c r="K6" s="810"/>
      <c r="L6" s="810"/>
      <c r="M6" s="810"/>
      <c r="N6" s="810"/>
      <c r="O6" s="810"/>
      <c r="P6" s="810"/>
      <c r="Q6" s="810"/>
      <c r="R6" s="810"/>
      <c r="S6" s="810"/>
      <c r="T6" s="810"/>
      <c r="U6" s="1401"/>
      <c r="V6" s="1402" t="s">
        <v>16</v>
      </c>
      <c r="W6" s="1402"/>
      <c r="X6" s="1402"/>
      <c r="Y6" s="1403"/>
      <c r="AD6" s="154"/>
    </row>
    <row r="7" spans="1:30" ht="17.25" customHeight="1">
      <c r="A7" s="428" t="s">
        <v>1348</v>
      </c>
      <c r="B7" s="161"/>
      <c r="C7" s="161"/>
      <c r="D7" s="209" t="s">
        <v>1351</v>
      </c>
      <c r="E7" s="161"/>
      <c r="F7" s="161"/>
      <c r="G7" s="161"/>
      <c r="H7" s="161"/>
      <c r="I7" s="161"/>
      <c r="J7" s="161"/>
      <c r="K7" s="161"/>
      <c r="L7" s="429"/>
      <c r="M7" s="210" t="s">
        <v>909</v>
      </c>
      <c r="N7" s="430"/>
      <c r="O7" s="430"/>
      <c r="P7" s="430"/>
      <c r="Q7" s="430"/>
      <c r="R7" s="430"/>
      <c r="S7" s="430"/>
      <c r="T7" s="430"/>
      <c r="U7" s="431"/>
      <c r="V7" s="1393" t="s">
        <v>576</v>
      </c>
      <c r="W7" s="1393"/>
      <c r="X7" s="1393"/>
      <c r="Y7" s="1394"/>
      <c r="AD7" s="154"/>
    </row>
    <row r="8" spans="1:30" ht="17.25" customHeight="1">
      <c r="A8" s="444" t="s">
        <v>1349</v>
      </c>
      <c r="B8" s="161"/>
      <c r="C8" s="161"/>
      <c r="D8" s="210"/>
      <c r="E8" s="430"/>
      <c r="F8" s="430"/>
      <c r="G8" s="430"/>
      <c r="H8" s="430"/>
      <c r="I8" s="430"/>
      <c r="J8" s="430"/>
      <c r="K8" s="430"/>
      <c r="L8" s="431"/>
      <c r="M8" s="566" t="s">
        <v>1352</v>
      </c>
      <c r="N8" s="564"/>
      <c r="O8" s="564"/>
      <c r="P8" s="564"/>
      <c r="Q8" s="564"/>
      <c r="R8" s="564"/>
      <c r="S8" s="564"/>
      <c r="T8" s="564"/>
      <c r="U8" s="565"/>
      <c r="V8" s="1393" t="s">
        <v>577</v>
      </c>
      <c r="W8" s="1393"/>
      <c r="X8" s="1393"/>
      <c r="Y8" s="1394"/>
      <c r="AD8" s="154"/>
    </row>
    <row r="9" spans="1:30" ht="17.25" customHeight="1">
      <c r="A9" s="428"/>
      <c r="B9" s="161"/>
      <c r="C9" s="161"/>
      <c r="D9" s="432" t="s">
        <v>508</v>
      </c>
      <c r="E9" s="433"/>
      <c r="F9" s="433"/>
      <c r="G9" s="433"/>
      <c r="H9" s="433"/>
      <c r="I9" s="433"/>
      <c r="J9" s="433"/>
      <c r="K9" s="433"/>
      <c r="L9" s="434"/>
      <c r="M9" s="424" t="s">
        <v>1252</v>
      </c>
      <c r="N9" s="422"/>
      <c r="O9" s="422"/>
      <c r="P9" s="422"/>
      <c r="Q9" s="422"/>
      <c r="R9" s="422"/>
      <c r="S9" s="422"/>
      <c r="T9" s="422"/>
      <c r="U9" s="423"/>
      <c r="V9" s="1393" t="s">
        <v>578</v>
      </c>
      <c r="W9" s="1393"/>
      <c r="X9" s="1393"/>
      <c r="Y9" s="1394"/>
      <c r="AD9" s="154"/>
    </row>
    <row r="10" spans="1:30" ht="17.25" customHeight="1">
      <c r="A10" s="435"/>
      <c r="B10" s="430"/>
      <c r="C10" s="430"/>
      <c r="D10" s="210"/>
      <c r="E10" s="430"/>
      <c r="F10" s="430"/>
      <c r="G10" s="430"/>
      <c r="H10" s="430"/>
      <c r="I10" s="430"/>
      <c r="J10" s="430"/>
      <c r="K10" s="430"/>
      <c r="L10" s="431"/>
      <c r="M10" s="424" t="s">
        <v>389</v>
      </c>
      <c r="N10" s="422"/>
      <c r="O10" s="422"/>
      <c r="P10" s="422"/>
      <c r="Q10" s="422"/>
      <c r="R10" s="422"/>
      <c r="S10" s="422"/>
      <c r="T10" s="422"/>
      <c r="U10" s="423"/>
      <c r="V10" s="1393" t="s">
        <v>579</v>
      </c>
      <c r="W10" s="1393"/>
      <c r="X10" s="1393"/>
      <c r="Y10" s="1394"/>
      <c r="AD10" s="154"/>
    </row>
    <row r="11" spans="1:30" ht="17.25" customHeight="1">
      <c r="A11" s="436" t="s">
        <v>1350</v>
      </c>
      <c r="B11" s="433"/>
      <c r="C11" s="433"/>
      <c r="D11" s="432" t="s">
        <v>509</v>
      </c>
      <c r="E11" s="433"/>
      <c r="F11" s="433"/>
      <c r="G11" s="433"/>
      <c r="H11" s="433"/>
      <c r="I11" s="433"/>
      <c r="J11" s="433"/>
      <c r="K11" s="433"/>
      <c r="L11" s="434"/>
      <c r="M11" s="432" t="s">
        <v>1234</v>
      </c>
      <c r="N11" s="433"/>
      <c r="O11" s="433"/>
      <c r="P11" s="433"/>
      <c r="Q11" s="434"/>
      <c r="R11" s="424" t="s">
        <v>1252</v>
      </c>
      <c r="S11" s="422"/>
      <c r="T11" s="422"/>
      <c r="U11" s="423"/>
      <c r="V11" s="1393" t="s">
        <v>624</v>
      </c>
      <c r="W11" s="1393"/>
      <c r="X11" s="1393"/>
      <c r="Y11" s="1394"/>
      <c r="AD11" s="154"/>
    </row>
    <row r="12" spans="1:30" ht="17.25" customHeight="1">
      <c r="A12" s="444" t="s">
        <v>1349</v>
      </c>
      <c r="B12" s="161"/>
      <c r="C12" s="161"/>
      <c r="D12" s="209"/>
      <c r="E12" s="161"/>
      <c r="F12" s="161"/>
      <c r="G12" s="161"/>
      <c r="H12" s="161"/>
      <c r="I12" s="161"/>
      <c r="J12" s="161"/>
      <c r="K12" s="161"/>
      <c r="L12" s="429"/>
      <c r="M12" s="210"/>
      <c r="N12" s="430"/>
      <c r="O12" s="430"/>
      <c r="P12" s="430"/>
      <c r="Q12" s="431"/>
      <c r="R12" s="445" t="s">
        <v>389</v>
      </c>
      <c r="S12" s="422"/>
      <c r="T12" s="422"/>
      <c r="U12" s="423"/>
      <c r="V12" s="1393" t="s">
        <v>625</v>
      </c>
      <c r="W12" s="1393"/>
      <c r="X12" s="1393"/>
      <c r="Y12" s="1394"/>
      <c r="AD12" s="154"/>
    </row>
    <row r="13" spans="1:30" ht="17.25" customHeight="1">
      <c r="A13" s="428"/>
      <c r="B13" s="161"/>
      <c r="C13" s="161"/>
      <c r="D13" s="209"/>
      <c r="E13" s="161"/>
      <c r="F13" s="161"/>
      <c r="G13" s="161"/>
      <c r="H13" s="161"/>
      <c r="I13" s="161"/>
      <c r="J13" s="161"/>
      <c r="K13" s="161"/>
      <c r="L13" s="429"/>
      <c r="M13" s="432" t="s">
        <v>678</v>
      </c>
      <c r="N13" s="433"/>
      <c r="O13" s="433"/>
      <c r="P13" s="433"/>
      <c r="Q13" s="434"/>
      <c r="R13" s="424" t="s">
        <v>1252</v>
      </c>
      <c r="S13" s="422"/>
      <c r="T13" s="422"/>
      <c r="U13" s="423"/>
      <c r="V13" s="1393" t="s">
        <v>626</v>
      </c>
      <c r="W13" s="1393"/>
      <c r="X13" s="1393"/>
      <c r="Y13" s="1394"/>
      <c r="AD13" s="154"/>
    </row>
    <row r="14" spans="1:30" ht="17.25" customHeight="1">
      <c r="A14" s="428"/>
      <c r="B14" s="161"/>
      <c r="C14" s="161"/>
      <c r="D14" s="209"/>
      <c r="E14" s="161"/>
      <c r="F14" s="161"/>
      <c r="G14" s="161"/>
      <c r="H14" s="161"/>
      <c r="I14" s="161"/>
      <c r="J14" s="161"/>
      <c r="K14" s="161"/>
      <c r="L14" s="429"/>
      <c r="M14" s="210"/>
      <c r="N14" s="430"/>
      <c r="O14" s="430"/>
      <c r="P14" s="430"/>
      <c r="Q14" s="431"/>
      <c r="R14" s="445" t="s">
        <v>389</v>
      </c>
      <c r="S14" s="422"/>
      <c r="T14" s="422"/>
      <c r="U14" s="423"/>
      <c r="V14" s="1393" t="s">
        <v>627</v>
      </c>
      <c r="W14" s="1393"/>
      <c r="X14" s="1393"/>
      <c r="Y14" s="1394"/>
      <c r="AD14" s="154"/>
    </row>
    <row r="15" spans="1:30" ht="17.25" customHeight="1">
      <c r="A15" s="428"/>
      <c r="B15" s="161"/>
      <c r="C15" s="161"/>
      <c r="D15" s="432" t="s">
        <v>1500</v>
      </c>
      <c r="E15" s="433"/>
      <c r="F15" s="433"/>
      <c r="G15" s="433"/>
      <c r="H15" s="433"/>
      <c r="I15" s="433"/>
      <c r="J15" s="433"/>
      <c r="K15" s="433"/>
      <c r="L15" s="434"/>
      <c r="M15" s="432" t="s">
        <v>390</v>
      </c>
      <c r="N15" s="433"/>
      <c r="O15" s="433"/>
      <c r="P15" s="433"/>
      <c r="Q15" s="434"/>
      <c r="R15" s="424" t="s">
        <v>1252</v>
      </c>
      <c r="S15" s="422"/>
      <c r="T15" s="422"/>
      <c r="U15" s="423"/>
      <c r="V15" s="1393" t="s">
        <v>628</v>
      </c>
      <c r="W15" s="1393"/>
      <c r="X15" s="1393"/>
      <c r="Y15" s="1394"/>
      <c r="AD15" s="154"/>
    </row>
    <row r="16" spans="1:30" ht="17.25" customHeight="1" thickBot="1">
      <c r="A16" s="158"/>
      <c r="B16" s="159"/>
      <c r="C16" s="159"/>
      <c r="D16" s="438"/>
      <c r="E16" s="159"/>
      <c r="F16" s="159"/>
      <c r="G16" s="159"/>
      <c r="H16" s="159"/>
      <c r="I16" s="159"/>
      <c r="J16" s="159"/>
      <c r="K16" s="159"/>
      <c r="L16" s="437"/>
      <c r="M16" s="438" t="s">
        <v>391</v>
      </c>
      <c r="N16" s="159"/>
      <c r="O16" s="159"/>
      <c r="P16" s="159"/>
      <c r="Q16" s="437"/>
      <c r="R16" s="446" t="s">
        <v>389</v>
      </c>
      <c r="S16" s="426"/>
      <c r="T16" s="426"/>
      <c r="U16" s="427"/>
      <c r="V16" s="1391" t="s">
        <v>629</v>
      </c>
      <c r="W16" s="1391"/>
      <c r="X16" s="1391"/>
      <c r="Y16" s="1392"/>
      <c r="AD16" s="154"/>
    </row>
    <row r="19" ht="17.25" customHeight="1">
      <c r="A19" s="154" t="s">
        <v>1253</v>
      </c>
    </row>
    <row r="20" spans="1:19" ht="17.25" customHeight="1" thickBot="1">
      <c r="A20" s="154" t="s">
        <v>1256</v>
      </c>
      <c r="S20" s="439"/>
    </row>
    <row r="21" spans="1:18" ht="17.25" customHeight="1">
      <c r="A21" s="418"/>
      <c r="B21" s="419"/>
      <c r="C21" s="419"/>
      <c r="D21" s="419"/>
      <c r="E21" s="419"/>
      <c r="F21" s="419"/>
      <c r="G21" s="419"/>
      <c r="H21" s="419"/>
      <c r="I21" s="420"/>
      <c r="J21" s="1402" t="s">
        <v>1258</v>
      </c>
      <c r="K21" s="1402"/>
      <c r="L21" s="1402"/>
      <c r="M21" s="1402" t="s">
        <v>1259</v>
      </c>
      <c r="N21" s="1402"/>
      <c r="O21" s="1402"/>
      <c r="P21" s="1402" t="s">
        <v>1029</v>
      </c>
      <c r="Q21" s="1402"/>
      <c r="R21" s="1403"/>
    </row>
    <row r="22" spans="1:18" ht="17.25" customHeight="1" thickBot="1">
      <c r="A22" s="440" t="s">
        <v>1257</v>
      </c>
      <c r="B22" s="426"/>
      <c r="C22" s="426"/>
      <c r="D22" s="426"/>
      <c r="E22" s="426"/>
      <c r="F22" s="426"/>
      <c r="G22" s="426"/>
      <c r="H22" s="426"/>
      <c r="I22" s="427"/>
      <c r="J22" s="1404">
        <v>0</v>
      </c>
      <c r="K22" s="1404"/>
      <c r="L22" s="1404"/>
      <c r="M22" s="1404">
        <v>13</v>
      </c>
      <c r="N22" s="1404"/>
      <c r="O22" s="1404"/>
      <c r="P22" s="1404">
        <f>SUM(J22:O22)</f>
        <v>13</v>
      </c>
      <c r="Q22" s="1404"/>
      <c r="R22" s="1405"/>
    </row>
    <row r="24" ht="17.25" customHeight="1" thickBot="1">
      <c r="A24" s="154" t="s">
        <v>387</v>
      </c>
    </row>
    <row r="25" spans="1:30" ht="17.25" customHeight="1">
      <c r="A25" s="809" t="s">
        <v>388</v>
      </c>
      <c r="B25" s="810"/>
      <c r="C25" s="810"/>
      <c r="D25" s="810"/>
      <c r="E25" s="810"/>
      <c r="F25" s="810"/>
      <c r="G25" s="810"/>
      <c r="H25" s="810"/>
      <c r="I25" s="810"/>
      <c r="J25" s="810"/>
      <c r="K25" s="810"/>
      <c r="L25" s="810"/>
      <c r="M25" s="810"/>
      <c r="N25" s="810"/>
      <c r="O25" s="810"/>
      <c r="P25" s="810"/>
      <c r="Q25" s="1401"/>
      <c r="R25" s="1402" t="s">
        <v>405</v>
      </c>
      <c r="S25" s="1402"/>
      <c r="T25" s="1402"/>
      <c r="U25" s="1403"/>
      <c r="AD25" s="154"/>
    </row>
    <row r="26" spans="1:30" ht="17.25" customHeight="1">
      <c r="A26" s="436" t="s">
        <v>17</v>
      </c>
      <c r="B26" s="433"/>
      <c r="C26" s="433"/>
      <c r="D26" s="433"/>
      <c r="E26" s="433"/>
      <c r="F26" s="433"/>
      <c r="G26" s="433"/>
      <c r="H26" s="433"/>
      <c r="I26" s="434"/>
      <c r="J26" s="567" t="s">
        <v>1353</v>
      </c>
      <c r="K26" s="422"/>
      <c r="L26" s="422"/>
      <c r="M26" s="422"/>
      <c r="N26" s="422"/>
      <c r="O26" s="422"/>
      <c r="P26" s="422"/>
      <c r="Q26" s="423"/>
      <c r="R26" s="1395" t="s">
        <v>577</v>
      </c>
      <c r="S26" s="1396"/>
      <c r="T26" s="1396"/>
      <c r="U26" s="1397"/>
      <c r="AD26" s="154"/>
    </row>
    <row r="27" spans="1:30" ht="17.25" customHeight="1">
      <c r="A27" s="435"/>
      <c r="B27" s="430"/>
      <c r="C27" s="430"/>
      <c r="D27" s="430"/>
      <c r="E27" s="430"/>
      <c r="F27" s="430"/>
      <c r="G27" s="430"/>
      <c r="H27" s="430"/>
      <c r="I27" s="431"/>
      <c r="J27" s="424" t="s">
        <v>20</v>
      </c>
      <c r="K27" s="422"/>
      <c r="L27" s="422"/>
      <c r="M27" s="422"/>
      <c r="N27" s="422"/>
      <c r="O27" s="422"/>
      <c r="P27" s="422"/>
      <c r="Q27" s="423"/>
      <c r="R27" s="1395" t="s">
        <v>630</v>
      </c>
      <c r="S27" s="1396"/>
      <c r="T27" s="1396"/>
      <c r="U27" s="1397"/>
      <c r="AD27" s="154"/>
    </row>
    <row r="28" spans="1:30" ht="17.25" customHeight="1">
      <c r="A28" s="421" t="s">
        <v>18</v>
      </c>
      <c r="B28" s="422"/>
      <c r="C28" s="422"/>
      <c r="D28" s="422"/>
      <c r="E28" s="422"/>
      <c r="F28" s="422"/>
      <c r="G28" s="422"/>
      <c r="H28" s="422"/>
      <c r="I28" s="423"/>
      <c r="J28" s="424" t="s">
        <v>98</v>
      </c>
      <c r="K28" s="422"/>
      <c r="L28" s="422"/>
      <c r="M28" s="422"/>
      <c r="N28" s="422"/>
      <c r="O28" s="422"/>
      <c r="P28" s="422"/>
      <c r="Q28" s="423"/>
      <c r="R28" s="1395" t="s">
        <v>631</v>
      </c>
      <c r="S28" s="1396"/>
      <c r="T28" s="1396"/>
      <c r="U28" s="1397"/>
      <c r="AD28" s="154"/>
    </row>
    <row r="29" spans="1:30" ht="17.25" customHeight="1">
      <c r="A29" s="436" t="s">
        <v>19</v>
      </c>
      <c r="B29" s="161"/>
      <c r="C29" s="161"/>
      <c r="D29" s="161"/>
      <c r="E29" s="161"/>
      <c r="F29" s="161"/>
      <c r="G29" s="161"/>
      <c r="H29" s="161"/>
      <c r="I29" s="429"/>
      <c r="J29" s="424" t="s">
        <v>99</v>
      </c>
      <c r="K29" s="422"/>
      <c r="L29" s="422"/>
      <c r="M29" s="422"/>
      <c r="N29" s="422"/>
      <c r="O29" s="422"/>
      <c r="P29" s="422"/>
      <c r="Q29" s="423"/>
      <c r="R29" s="1395" t="s">
        <v>632</v>
      </c>
      <c r="S29" s="1396"/>
      <c r="T29" s="1396"/>
      <c r="U29" s="1397"/>
      <c r="AD29" s="154"/>
    </row>
    <row r="30" spans="1:30" ht="17.25" customHeight="1">
      <c r="A30" s="428"/>
      <c r="B30" s="161"/>
      <c r="C30" s="161"/>
      <c r="D30" s="161"/>
      <c r="E30" s="161"/>
      <c r="F30" s="161"/>
      <c r="G30" s="161"/>
      <c r="H30" s="161"/>
      <c r="I30" s="429"/>
      <c r="J30" s="424" t="s">
        <v>404</v>
      </c>
      <c r="K30" s="422"/>
      <c r="L30" s="422"/>
      <c r="M30" s="422"/>
      <c r="N30" s="422"/>
      <c r="O30" s="422"/>
      <c r="P30" s="422"/>
      <c r="Q30" s="423"/>
      <c r="R30" s="1395" t="s">
        <v>633</v>
      </c>
      <c r="S30" s="1396"/>
      <c r="T30" s="1396"/>
      <c r="U30" s="1397"/>
      <c r="AD30" s="154"/>
    </row>
    <row r="31" spans="1:30" ht="17.25" customHeight="1" thickBot="1">
      <c r="A31" s="158"/>
      <c r="B31" s="159"/>
      <c r="C31" s="159"/>
      <c r="D31" s="159"/>
      <c r="E31" s="159"/>
      <c r="F31" s="159"/>
      <c r="G31" s="159"/>
      <c r="H31" s="159"/>
      <c r="I31" s="437"/>
      <c r="J31" s="572" t="s">
        <v>635</v>
      </c>
      <c r="K31" s="426"/>
      <c r="L31" s="426"/>
      <c r="M31" s="426"/>
      <c r="N31" s="426"/>
      <c r="O31" s="426"/>
      <c r="P31" s="426"/>
      <c r="Q31" s="427"/>
      <c r="R31" s="1398" t="s">
        <v>634</v>
      </c>
      <c r="S31" s="1399"/>
      <c r="T31" s="1399"/>
      <c r="U31" s="1400"/>
      <c r="AD31" s="154"/>
    </row>
    <row r="33" ht="17.25" customHeight="1" thickBot="1">
      <c r="A33" s="154" t="s">
        <v>406</v>
      </c>
    </row>
    <row r="34" spans="1:20" ht="17.25" customHeight="1">
      <c r="A34" s="809" t="s">
        <v>134</v>
      </c>
      <c r="B34" s="810"/>
      <c r="C34" s="810"/>
      <c r="D34" s="810"/>
      <c r="E34" s="810"/>
      <c r="F34" s="810"/>
      <c r="G34" s="810"/>
      <c r="H34" s="810"/>
      <c r="I34" s="810"/>
      <c r="J34" s="810"/>
      <c r="K34" s="810"/>
      <c r="L34" s="810"/>
      <c r="M34" s="810"/>
      <c r="N34" s="810"/>
      <c r="O34" s="810"/>
      <c r="P34" s="1401"/>
      <c r="Q34" s="1402" t="s">
        <v>235</v>
      </c>
      <c r="R34" s="1402"/>
      <c r="S34" s="1402"/>
      <c r="T34" s="1403"/>
    </row>
    <row r="35" spans="1:20" ht="17.25" customHeight="1">
      <c r="A35" s="421" t="s">
        <v>407</v>
      </c>
      <c r="B35" s="422"/>
      <c r="C35" s="422"/>
      <c r="D35" s="422"/>
      <c r="E35" s="422"/>
      <c r="F35" s="422"/>
      <c r="G35" s="422"/>
      <c r="H35" s="422"/>
      <c r="I35" s="423"/>
      <c r="J35" s="424" t="s">
        <v>412</v>
      </c>
      <c r="K35" s="422"/>
      <c r="L35" s="422"/>
      <c r="M35" s="422"/>
      <c r="N35" s="422"/>
      <c r="O35" s="422"/>
      <c r="P35" s="423"/>
      <c r="Q35" s="1393" t="s">
        <v>636</v>
      </c>
      <c r="R35" s="1393"/>
      <c r="S35" s="1393"/>
      <c r="T35" s="1394"/>
    </row>
    <row r="36" spans="1:20" ht="17.25" customHeight="1">
      <c r="A36" s="421" t="s">
        <v>408</v>
      </c>
      <c r="B36" s="422"/>
      <c r="C36" s="422"/>
      <c r="D36" s="422"/>
      <c r="E36" s="422"/>
      <c r="F36" s="422"/>
      <c r="G36" s="422"/>
      <c r="H36" s="422"/>
      <c r="I36" s="423"/>
      <c r="J36" s="424" t="s">
        <v>413</v>
      </c>
      <c r="K36" s="422"/>
      <c r="L36" s="422"/>
      <c r="M36" s="422"/>
      <c r="N36" s="422"/>
      <c r="O36" s="422"/>
      <c r="P36" s="423"/>
      <c r="Q36" s="1393" t="s">
        <v>969</v>
      </c>
      <c r="R36" s="1393"/>
      <c r="S36" s="1393"/>
      <c r="T36" s="1394"/>
    </row>
    <row r="37" spans="1:20" ht="17.25" customHeight="1">
      <c r="A37" s="421" t="s">
        <v>409</v>
      </c>
      <c r="B37" s="422"/>
      <c r="C37" s="422"/>
      <c r="D37" s="422"/>
      <c r="E37" s="422"/>
      <c r="F37" s="422"/>
      <c r="G37" s="422"/>
      <c r="H37" s="422"/>
      <c r="I37" s="423"/>
      <c r="J37" s="424" t="s">
        <v>414</v>
      </c>
      <c r="K37" s="422"/>
      <c r="L37" s="422"/>
      <c r="M37" s="422"/>
      <c r="N37" s="422"/>
      <c r="O37" s="422"/>
      <c r="P37" s="423"/>
      <c r="Q37" s="1393" t="s">
        <v>637</v>
      </c>
      <c r="R37" s="1393"/>
      <c r="S37" s="1393"/>
      <c r="T37" s="1394"/>
    </row>
    <row r="38" spans="1:20" ht="17.25" customHeight="1">
      <c r="A38" s="421" t="s">
        <v>410</v>
      </c>
      <c r="B38" s="422"/>
      <c r="C38" s="422"/>
      <c r="D38" s="422"/>
      <c r="E38" s="422"/>
      <c r="F38" s="422"/>
      <c r="G38" s="422"/>
      <c r="H38" s="422"/>
      <c r="I38" s="423"/>
      <c r="J38" s="424" t="s">
        <v>415</v>
      </c>
      <c r="K38" s="422"/>
      <c r="L38" s="422"/>
      <c r="M38" s="422"/>
      <c r="N38" s="422"/>
      <c r="O38" s="422"/>
      <c r="P38" s="423"/>
      <c r="Q38" s="1393" t="s">
        <v>1524</v>
      </c>
      <c r="R38" s="1393"/>
      <c r="S38" s="1393"/>
      <c r="T38" s="1394"/>
    </row>
    <row r="39" spans="1:20" ht="17.25" customHeight="1" thickBot="1">
      <c r="A39" s="440" t="s">
        <v>411</v>
      </c>
      <c r="B39" s="426"/>
      <c r="C39" s="426"/>
      <c r="D39" s="426"/>
      <c r="E39" s="426"/>
      <c r="F39" s="426"/>
      <c r="G39" s="426"/>
      <c r="H39" s="426"/>
      <c r="I39" s="427"/>
      <c r="J39" s="425" t="s">
        <v>234</v>
      </c>
      <c r="K39" s="426"/>
      <c r="L39" s="426"/>
      <c r="M39" s="426"/>
      <c r="N39" s="426"/>
      <c r="O39" s="426"/>
      <c r="P39" s="427"/>
      <c r="Q39" s="1391" t="s">
        <v>638</v>
      </c>
      <c r="R39" s="1391"/>
      <c r="S39" s="1391"/>
      <c r="T39" s="1392"/>
    </row>
    <row r="40" spans="1:20" ht="17.25" customHeight="1">
      <c r="A40" s="161"/>
      <c r="B40" s="161"/>
      <c r="C40" s="161"/>
      <c r="D40" s="161"/>
      <c r="E40" s="161"/>
      <c r="F40" s="161"/>
      <c r="G40" s="161"/>
      <c r="H40" s="161"/>
      <c r="I40" s="161"/>
      <c r="J40" s="161"/>
      <c r="K40" s="161"/>
      <c r="L40" s="161"/>
      <c r="M40" s="161"/>
      <c r="N40" s="161"/>
      <c r="O40" s="161"/>
      <c r="P40" s="161"/>
      <c r="Q40" s="441"/>
      <c r="R40" s="441"/>
      <c r="S40" s="441"/>
      <c r="T40" s="441"/>
    </row>
    <row r="41" spans="1:20" ht="17.25" customHeight="1">
      <c r="A41" s="161"/>
      <c r="B41" s="161"/>
      <c r="C41" s="161"/>
      <c r="D41" s="161"/>
      <c r="E41" s="161"/>
      <c r="F41" s="161"/>
      <c r="G41" s="161"/>
      <c r="H41" s="161"/>
      <c r="I41" s="161"/>
      <c r="J41" s="161"/>
      <c r="K41" s="161"/>
      <c r="L41" s="161"/>
      <c r="M41" s="161"/>
      <c r="N41" s="161"/>
      <c r="O41" s="161"/>
      <c r="P41" s="161"/>
      <c r="Q41" s="441"/>
      <c r="R41" s="441"/>
      <c r="S41" s="441"/>
      <c r="T41" s="441"/>
    </row>
    <row r="42" ht="17.25" customHeight="1">
      <c r="A42" s="154" t="s">
        <v>1518</v>
      </c>
    </row>
    <row r="43" ht="17.25" customHeight="1" thickBot="1">
      <c r="AC43" s="417" t="s">
        <v>1056</v>
      </c>
    </row>
    <row r="44" spans="1:29" ht="35.25" customHeight="1" thickBot="1">
      <c r="A44" s="1448" t="s">
        <v>507</v>
      </c>
      <c r="B44" s="1428"/>
      <c r="C44" s="1429"/>
      <c r="D44" s="1427" t="s">
        <v>1481</v>
      </c>
      <c r="E44" s="1428"/>
      <c r="F44" s="1428"/>
      <c r="G44" s="1428"/>
      <c r="H44" s="1428"/>
      <c r="I44" s="1428"/>
      <c r="J44" s="1428"/>
      <c r="K44" s="1428"/>
      <c r="L44" s="1428"/>
      <c r="M44" s="1428"/>
      <c r="N44" s="1428"/>
      <c r="O44" s="1428"/>
      <c r="P44" s="1428"/>
      <c r="Q44" s="1428"/>
      <c r="R44" s="1428"/>
      <c r="S44" s="1429"/>
      <c r="T44" s="1427" t="s">
        <v>135</v>
      </c>
      <c r="U44" s="1428"/>
      <c r="V44" s="1428"/>
      <c r="W44" s="1428"/>
      <c r="X44" s="1429"/>
      <c r="Y44" s="1430" t="s">
        <v>136</v>
      </c>
      <c r="Z44" s="1431"/>
      <c r="AA44" s="1431"/>
      <c r="AB44" s="1431"/>
      <c r="AC44" s="1432"/>
    </row>
    <row r="45" spans="1:29" ht="17.25" customHeight="1">
      <c r="A45" s="1442" t="s">
        <v>133</v>
      </c>
      <c r="B45" s="1443"/>
      <c r="C45" s="1444"/>
      <c r="D45" s="1439" t="s">
        <v>1480</v>
      </c>
      <c r="E45" s="1440"/>
      <c r="F45" s="1440"/>
      <c r="G45" s="1440"/>
      <c r="H45" s="1440"/>
      <c r="I45" s="1440"/>
      <c r="J45" s="1440"/>
      <c r="K45" s="1440"/>
      <c r="L45" s="1440"/>
      <c r="M45" s="1440"/>
      <c r="N45" s="1440"/>
      <c r="O45" s="1440"/>
      <c r="P45" s="1440"/>
      <c r="Q45" s="1440"/>
      <c r="R45" s="1440"/>
      <c r="S45" s="1441"/>
      <c r="T45" s="1433">
        <v>3954498</v>
      </c>
      <c r="U45" s="1434"/>
      <c r="V45" s="1434"/>
      <c r="W45" s="1434"/>
      <c r="X45" s="1436"/>
      <c r="Y45" s="1433"/>
      <c r="Z45" s="1434"/>
      <c r="AA45" s="1434"/>
      <c r="AB45" s="1434"/>
      <c r="AC45" s="1435"/>
    </row>
    <row r="46" spans="1:29" ht="17.25" customHeight="1">
      <c r="A46" s="1442"/>
      <c r="B46" s="1443"/>
      <c r="C46" s="1444"/>
      <c r="D46" s="1426" t="s">
        <v>1520</v>
      </c>
      <c r="E46" s="1419"/>
      <c r="F46" s="1419"/>
      <c r="G46" s="1419"/>
      <c r="H46" s="1419"/>
      <c r="I46" s="1419"/>
      <c r="J46" s="1419"/>
      <c r="K46" s="1419"/>
      <c r="L46" s="1419"/>
      <c r="M46" s="1419"/>
      <c r="N46" s="1419"/>
      <c r="O46" s="1419"/>
      <c r="P46" s="1419"/>
      <c r="Q46" s="1419"/>
      <c r="R46" s="1419"/>
      <c r="S46" s="1419"/>
      <c r="T46" s="1216">
        <f>SUM(T47:X50)</f>
        <v>7618360</v>
      </c>
      <c r="U46" s="1217"/>
      <c r="V46" s="1217"/>
      <c r="W46" s="1217"/>
      <c r="X46" s="1218"/>
      <c r="Y46" s="1216">
        <f>SUM(Y47:AC50)</f>
        <v>230200</v>
      </c>
      <c r="Z46" s="1217"/>
      <c r="AA46" s="1217"/>
      <c r="AB46" s="1217"/>
      <c r="AC46" s="1390"/>
    </row>
    <row r="47" spans="1:29" ht="17.25" customHeight="1">
      <c r="A47" s="1442"/>
      <c r="B47" s="1443"/>
      <c r="C47" s="1444"/>
      <c r="D47" s="778"/>
      <c r="E47" s="1419" t="s">
        <v>1351</v>
      </c>
      <c r="F47" s="1419"/>
      <c r="G47" s="1419"/>
      <c r="H47" s="1419"/>
      <c r="I47" s="1419"/>
      <c r="J47" s="1419"/>
      <c r="K47" s="1419"/>
      <c r="L47" s="1419"/>
      <c r="M47" s="1419"/>
      <c r="N47" s="1419"/>
      <c r="O47" s="1419"/>
      <c r="P47" s="1419"/>
      <c r="Q47" s="1419"/>
      <c r="R47" s="1419"/>
      <c r="S47" s="1419"/>
      <c r="T47" s="1216">
        <v>0</v>
      </c>
      <c r="U47" s="1217"/>
      <c r="V47" s="1217"/>
      <c r="W47" s="1217"/>
      <c r="X47" s="1218"/>
      <c r="Y47" s="1216"/>
      <c r="Z47" s="1217"/>
      <c r="AA47" s="1217"/>
      <c r="AB47" s="1217"/>
      <c r="AC47" s="1390"/>
    </row>
    <row r="48" spans="1:29" ht="17.25" customHeight="1">
      <c r="A48" s="1442"/>
      <c r="B48" s="1443"/>
      <c r="C48" s="1444"/>
      <c r="D48" s="1418"/>
      <c r="E48" s="1419" t="s">
        <v>508</v>
      </c>
      <c r="F48" s="1419"/>
      <c r="G48" s="1419"/>
      <c r="H48" s="1419"/>
      <c r="I48" s="1419"/>
      <c r="J48" s="1419"/>
      <c r="K48" s="1419"/>
      <c r="L48" s="1419"/>
      <c r="M48" s="1419"/>
      <c r="N48" s="1419"/>
      <c r="O48" s="1419"/>
      <c r="P48" s="1419"/>
      <c r="Q48" s="1419"/>
      <c r="R48" s="1419"/>
      <c r="S48" s="1419"/>
      <c r="T48" s="1216">
        <v>7618360</v>
      </c>
      <c r="U48" s="1217"/>
      <c r="V48" s="1217"/>
      <c r="W48" s="1217"/>
      <c r="X48" s="1218"/>
      <c r="Y48" s="1216">
        <v>230200</v>
      </c>
      <c r="Z48" s="1217"/>
      <c r="AA48" s="1217"/>
      <c r="AB48" s="1217"/>
      <c r="AC48" s="1390"/>
    </row>
    <row r="49" spans="1:29" ht="17.25" customHeight="1">
      <c r="A49" s="1442"/>
      <c r="B49" s="1443"/>
      <c r="C49" s="1444"/>
      <c r="D49" s="1418"/>
      <c r="E49" s="1419" t="s">
        <v>143</v>
      </c>
      <c r="F49" s="1419"/>
      <c r="G49" s="1419"/>
      <c r="H49" s="1419"/>
      <c r="I49" s="1419"/>
      <c r="J49" s="1419"/>
      <c r="K49" s="1419"/>
      <c r="L49" s="1419"/>
      <c r="M49" s="1419"/>
      <c r="N49" s="1419"/>
      <c r="O49" s="1419"/>
      <c r="P49" s="1419"/>
      <c r="Q49" s="1419"/>
      <c r="R49" s="1419"/>
      <c r="S49" s="1419"/>
      <c r="T49" s="1216">
        <v>0</v>
      </c>
      <c r="U49" s="1217"/>
      <c r="V49" s="1217"/>
      <c r="W49" s="1217"/>
      <c r="X49" s="1218"/>
      <c r="Y49" s="1216"/>
      <c r="Z49" s="1217"/>
      <c r="AA49" s="1217"/>
      <c r="AB49" s="1217"/>
      <c r="AC49" s="1390"/>
    </row>
    <row r="50" spans="1:29" ht="17.25" customHeight="1">
      <c r="A50" s="1442"/>
      <c r="B50" s="1443"/>
      <c r="C50" s="1444"/>
      <c r="D50" s="1418"/>
      <c r="E50" s="1419" t="s">
        <v>1521</v>
      </c>
      <c r="F50" s="1419"/>
      <c r="G50" s="1419"/>
      <c r="H50" s="1419"/>
      <c r="I50" s="1419"/>
      <c r="J50" s="1419"/>
      <c r="K50" s="1419"/>
      <c r="L50" s="1419"/>
      <c r="M50" s="1419"/>
      <c r="N50" s="1419"/>
      <c r="O50" s="1419"/>
      <c r="P50" s="1419"/>
      <c r="Q50" s="1419"/>
      <c r="R50" s="1419"/>
      <c r="S50" s="1419"/>
      <c r="T50" s="1216">
        <v>0</v>
      </c>
      <c r="U50" s="1217"/>
      <c r="V50" s="1217"/>
      <c r="W50" s="1217"/>
      <c r="X50" s="1218"/>
      <c r="Y50" s="1216"/>
      <c r="Z50" s="1217"/>
      <c r="AA50" s="1217"/>
      <c r="AB50" s="1217"/>
      <c r="AC50" s="1390"/>
    </row>
    <row r="51" spans="1:29" ht="17.25" customHeight="1">
      <c r="A51" s="1442"/>
      <c r="B51" s="1443"/>
      <c r="C51" s="1444"/>
      <c r="D51" s="1419" t="s">
        <v>1179</v>
      </c>
      <c r="E51" s="1419"/>
      <c r="F51" s="1419"/>
      <c r="G51" s="1419"/>
      <c r="H51" s="1419"/>
      <c r="I51" s="1419"/>
      <c r="J51" s="1419"/>
      <c r="K51" s="1419"/>
      <c r="L51" s="1419"/>
      <c r="M51" s="1419"/>
      <c r="N51" s="1419"/>
      <c r="O51" s="1419"/>
      <c r="P51" s="1419"/>
      <c r="Q51" s="1419"/>
      <c r="R51" s="1419"/>
      <c r="S51" s="1419"/>
      <c r="T51" s="1216">
        <v>123233901</v>
      </c>
      <c r="U51" s="1217"/>
      <c r="V51" s="1217"/>
      <c r="W51" s="1217"/>
      <c r="X51" s="1218"/>
      <c r="Y51" s="1216"/>
      <c r="Z51" s="1217"/>
      <c r="AA51" s="1217"/>
      <c r="AB51" s="1217"/>
      <c r="AC51" s="1390"/>
    </row>
    <row r="52" spans="1:29" ht="17.25" customHeight="1">
      <c r="A52" s="1442"/>
      <c r="B52" s="1443"/>
      <c r="C52" s="1444"/>
      <c r="D52" s="1426" t="s">
        <v>1522</v>
      </c>
      <c r="E52" s="1419"/>
      <c r="F52" s="1419"/>
      <c r="G52" s="1419"/>
      <c r="H52" s="1419"/>
      <c r="I52" s="1419"/>
      <c r="J52" s="1419"/>
      <c r="K52" s="1419"/>
      <c r="L52" s="1419"/>
      <c r="M52" s="1419"/>
      <c r="N52" s="1419"/>
      <c r="O52" s="1419"/>
      <c r="P52" s="1419"/>
      <c r="Q52" s="1419"/>
      <c r="R52" s="1419"/>
      <c r="S52" s="1419"/>
      <c r="T52" s="1216">
        <f>SUM(T53:X55)</f>
        <v>67361</v>
      </c>
      <c r="U52" s="1217"/>
      <c r="V52" s="1217"/>
      <c r="W52" s="1217"/>
      <c r="X52" s="1218"/>
      <c r="Y52" s="1216"/>
      <c r="Z52" s="1217"/>
      <c r="AA52" s="1217"/>
      <c r="AB52" s="1217"/>
      <c r="AC52" s="1390"/>
    </row>
    <row r="53" spans="1:29" ht="17.25" customHeight="1">
      <c r="A53" s="1442"/>
      <c r="B53" s="1443"/>
      <c r="C53" s="1444"/>
      <c r="D53" s="778"/>
      <c r="E53" s="1419" t="s">
        <v>509</v>
      </c>
      <c r="F53" s="1419"/>
      <c r="G53" s="1419"/>
      <c r="H53" s="1419"/>
      <c r="I53" s="1419"/>
      <c r="J53" s="1419"/>
      <c r="K53" s="1419"/>
      <c r="L53" s="1419"/>
      <c r="M53" s="1419"/>
      <c r="N53" s="1419"/>
      <c r="O53" s="1419"/>
      <c r="P53" s="1419"/>
      <c r="Q53" s="1419"/>
      <c r="R53" s="1419"/>
      <c r="S53" s="1419"/>
      <c r="T53" s="1216">
        <v>53361</v>
      </c>
      <c r="U53" s="1217"/>
      <c r="V53" s="1217"/>
      <c r="W53" s="1217"/>
      <c r="X53" s="1218"/>
      <c r="Y53" s="1216"/>
      <c r="Z53" s="1217"/>
      <c r="AA53" s="1217"/>
      <c r="AB53" s="1217"/>
      <c r="AC53" s="1390"/>
    </row>
    <row r="54" spans="1:29" ht="17.25" customHeight="1">
      <c r="A54" s="1442"/>
      <c r="B54" s="1443"/>
      <c r="C54" s="1444"/>
      <c r="D54" s="1418"/>
      <c r="E54" s="1419" t="s">
        <v>1500</v>
      </c>
      <c r="F54" s="1419"/>
      <c r="G54" s="1419"/>
      <c r="H54" s="1419"/>
      <c r="I54" s="1419"/>
      <c r="J54" s="1419"/>
      <c r="K54" s="1419"/>
      <c r="L54" s="1419"/>
      <c r="M54" s="1419"/>
      <c r="N54" s="1419"/>
      <c r="O54" s="1419"/>
      <c r="P54" s="1419"/>
      <c r="Q54" s="1419"/>
      <c r="R54" s="1419"/>
      <c r="S54" s="1419"/>
      <c r="T54" s="1216">
        <v>14000</v>
      </c>
      <c r="U54" s="1217"/>
      <c r="V54" s="1217"/>
      <c r="W54" s="1217"/>
      <c r="X54" s="1218"/>
      <c r="Y54" s="1216"/>
      <c r="Z54" s="1217"/>
      <c r="AA54" s="1217"/>
      <c r="AB54" s="1217"/>
      <c r="AC54" s="1390"/>
    </row>
    <row r="55" spans="1:29" ht="17.25" customHeight="1">
      <c r="A55" s="1442"/>
      <c r="B55" s="1443"/>
      <c r="C55" s="1444"/>
      <c r="D55" s="1418"/>
      <c r="E55" s="1419" t="s">
        <v>1523</v>
      </c>
      <c r="F55" s="1419"/>
      <c r="G55" s="1419"/>
      <c r="H55" s="1419"/>
      <c r="I55" s="1419"/>
      <c r="J55" s="1419"/>
      <c r="K55" s="1419"/>
      <c r="L55" s="1419"/>
      <c r="M55" s="1419"/>
      <c r="N55" s="1419"/>
      <c r="O55" s="1419"/>
      <c r="P55" s="1419"/>
      <c r="Q55" s="1419"/>
      <c r="R55" s="1419"/>
      <c r="S55" s="1419"/>
      <c r="T55" s="1216">
        <v>0</v>
      </c>
      <c r="U55" s="1217"/>
      <c r="V55" s="1217"/>
      <c r="W55" s="1217"/>
      <c r="X55" s="1218"/>
      <c r="Y55" s="1216"/>
      <c r="Z55" s="1217"/>
      <c r="AA55" s="1217"/>
      <c r="AB55" s="1217"/>
      <c r="AC55" s="1390"/>
    </row>
    <row r="56" spans="1:29" ht="17.25" customHeight="1" thickBot="1">
      <c r="A56" s="1445"/>
      <c r="B56" s="1446"/>
      <c r="C56" s="1447"/>
      <c r="D56" s="1437" t="s">
        <v>1035</v>
      </c>
      <c r="E56" s="1437"/>
      <c r="F56" s="1437"/>
      <c r="G56" s="1437"/>
      <c r="H56" s="1437"/>
      <c r="I56" s="1437"/>
      <c r="J56" s="1437"/>
      <c r="K56" s="1437"/>
      <c r="L56" s="1437"/>
      <c r="M56" s="1437"/>
      <c r="N56" s="1437"/>
      <c r="O56" s="1437"/>
      <c r="P56" s="1437"/>
      <c r="Q56" s="1437"/>
      <c r="R56" s="1437"/>
      <c r="S56" s="1437"/>
      <c r="T56" s="1224">
        <f>SUM(T45:X46,T51:X52)</f>
        <v>134874120</v>
      </c>
      <c r="U56" s="1225"/>
      <c r="V56" s="1225"/>
      <c r="W56" s="1225"/>
      <c r="X56" s="1226"/>
      <c r="Y56" s="1224">
        <f>SUM(Y45:AC46,Y51:AC52)</f>
        <v>230200</v>
      </c>
      <c r="Z56" s="1225"/>
      <c r="AA56" s="1225"/>
      <c r="AB56" s="1225"/>
      <c r="AC56" s="1408"/>
    </row>
    <row r="57" spans="1:29" ht="17.25" customHeight="1">
      <c r="A57" s="1420" t="s">
        <v>1187</v>
      </c>
      <c r="B57" s="1421"/>
      <c r="C57" s="1421"/>
      <c r="D57" s="1438" t="s">
        <v>1185</v>
      </c>
      <c r="E57" s="1438"/>
      <c r="F57" s="1438"/>
      <c r="G57" s="1438"/>
      <c r="H57" s="1438"/>
      <c r="I57" s="1438"/>
      <c r="J57" s="1438"/>
      <c r="K57" s="1438"/>
      <c r="L57" s="1438"/>
      <c r="M57" s="1438"/>
      <c r="N57" s="1438"/>
      <c r="O57" s="1438"/>
      <c r="P57" s="1438"/>
      <c r="Q57" s="1438"/>
      <c r="R57" s="1438"/>
      <c r="S57" s="1438"/>
      <c r="T57" s="1409">
        <v>113400</v>
      </c>
      <c r="U57" s="1410"/>
      <c r="V57" s="1410"/>
      <c r="W57" s="1410"/>
      <c r="X57" s="1411"/>
      <c r="Y57" s="1409"/>
      <c r="Z57" s="1410"/>
      <c r="AA57" s="1410"/>
      <c r="AB57" s="1410"/>
      <c r="AC57" s="1412"/>
    </row>
    <row r="58" spans="1:29" ht="17.25" customHeight="1">
      <c r="A58" s="1422"/>
      <c r="B58" s="1423"/>
      <c r="C58" s="1423"/>
      <c r="D58" s="1426" t="s">
        <v>1186</v>
      </c>
      <c r="E58" s="1419"/>
      <c r="F58" s="1419"/>
      <c r="G58" s="1419"/>
      <c r="H58" s="1419"/>
      <c r="I58" s="1419"/>
      <c r="J58" s="1419"/>
      <c r="K58" s="1419"/>
      <c r="L58" s="1419"/>
      <c r="M58" s="1419"/>
      <c r="N58" s="1419"/>
      <c r="O58" s="1419"/>
      <c r="P58" s="1419"/>
      <c r="Q58" s="1419"/>
      <c r="R58" s="1419"/>
      <c r="S58" s="1419"/>
      <c r="T58" s="1216">
        <f>SUM(T59:X60)</f>
        <v>970105</v>
      </c>
      <c r="U58" s="1217"/>
      <c r="V58" s="1217"/>
      <c r="W58" s="1217"/>
      <c r="X58" s="1218"/>
      <c r="Y58" s="1216"/>
      <c r="Z58" s="1217"/>
      <c r="AA58" s="1217"/>
      <c r="AB58" s="1217"/>
      <c r="AC58" s="1390"/>
    </row>
    <row r="59" spans="1:29" ht="17.25" customHeight="1">
      <c r="A59" s="1422"/>
      <c r="B59" s="1423"/>
      <c r="C59" s="1423"/>
      <c r="D59" s="1449"/>
      <c r="E59" s="1450" t="s">
        <v>690</v>
      </c>
      <c r="F59" s="1451"/>
      <c r="G59" s="1451"/>
      <c r="H59" s="1451"/>
      <c r="I59" s="1451"/>
      <c r="J59" s="1451"/>
      <c r="K59" s="1451"/>
      <c r="L59" s="1451"/>
      <c r="M59" s="1451"/>
      <c r="N59" s="1451"/>
      <c r="O59" s="1451"/>
      <c r="P59" s="1451"/>
      <c r="Q59" s="1451"/>
      <c r="R59" s="1451"/>
      <c r="S59" s="1452"/>
      <c r="T59" s="1216">
        <v>807625</v>
      </c>
      <c r="U59" s="1217"/>
      <c r="V59" s="1217"/>
      <c r="W59" s="1217"/>
      <c r="X59" s="1218"/>
      <c r="Y59" s="1216"/>
      <c r="Z59" s="1217"/>
      <c r="AA59" s="1217"/>
      <c r="AB59" s="1217"/>
      <c r="AC59" s="1390"/>
    </row>
    <row r="60" spans="1:29" ht="17.25" customHeight="1">
      <c r="A60" s="1422"/>
      <c r="B60" s="1423"/>
      <c r="C60" s="1423"/>
      <c r="D60" s="778"/>
      <c r="E60" s="1450" t="s">
        <v>691</v>
      </c>
      <c r="F60" s="1451"/>
      <c r="G60" s="1451"/>
      <c r="H60" s="1451"/>
      <c r="I60" s="1451"/>
      <c r="J60" s="1451"/>
      <c r="K60" s="1451"/>
      <c r="L60" s="1451"/>
      <c r="M60" s="1451"/>
      <c r="N60" s="1451"/>
      <c r="O60" s="1451"/>
      <c r="P60" s="1451"/>
      <c r="Q60" s="1451"/>
      <c r="R60" s="1451"/>
      <c r="S60" s="1452"/>
      <c r="T60" s="1216">
        <v>162480</v>
      </c>
      <c r="U60" s="1217"/>
      <c r="V60" s="1217"/>
      <c r="W60" s="1217"/>
      <c r="X60" s="1218"/>
      <c r="Y60" s="1216"/>
      <c r="Z60" s="1217"/>
      <c r="AA60" s="1217"/>
      <c r="AB60" s="1217"/>
      <c r="AC60" s="1390"/>
    </row>
    <row r="61" spans="1:29" ht="17.25" customHeight="1">
      <c r="A61" s="1422"/>
      <c r="B61" s="1423"/>
      <c r="C61" s="1423"/>
      <c r="D61" s="1419" t="s">
        <v>1180</v>
      </c>
      <c r="E61" s="1419"/>
      <c r="F61" s="1419"/>
      <c r="G61" s="1419"/>
      <c r="H61" s="1419"/>
      <c r="I61" s="1419"/>
      <c r="J61" s="1419"/>
      <c r="K61" s="1419"/>
      <c r="L61" s="1419"/>
      <c r="M61" s="1419"/>
      <c r="N61" s="1419"/>
      <c r="O61" s="1419"/>
      <c r="P61" s="1419"/>
      <c r="Q61" s="1419"/>
      <c r="R61" s="1419"/>
      <c r="S61" s="1419"/>
      <c r="T61" s="1216">
        <v>108800</v>
      </c>
      <c r="U61" s="1217"/>
      <c r="V61" s="1217"/>
      <c r="W61" s="1217"/>
      <c r="X61" s="1218"/>
      <c r="Y61" s="1216"/>
      <c r="Z61" s="1217"/>
      <c r="AA61" s="1217"/>
      <c r="AB61" s="1217"/>
      <c r="AC61" s="1390"/>
    </row>
    <row r="62" spans="1:29" ht="17.25" customHeight="1">
      <c r="A62" s="1422"/>
      <c r="B62" s="1423"/>
      <c r="C62" s="1423"/>
      <c r="D62" s="1426" t="s">
        <v>1181</v>
      </c>
      <c r="E62" s="1419"/>
      <c r="F62" s="1419"/>
      <c r="G62" s="1419"/>
      <c r="H62" s="1419"/>
      <c r="I62" s="1419"/>
      <c r="J62" s="1419"/>
      <c r="K62" s="1419"/>
      <c r="L62" s="1419"/>
      <c r="M62" s="1419"/>
      <c r="N62" s="1419"/>
      <c r="O62" s="1419"/>
      <c r="P62" s="1419"/>
      <c r="Q62" s="1419"/>
      <c r="R62" s="1419"/>
      <c r="S62" s="1419"/>
      <c r="T62" s="1216">
        <f>SUM(T63:X64)</f>
        <v>334415</v>
      </c>
      <c r="U62" s="1217"/>
      <c r="V62" s="1217"/>
      <c r="W62" s="1217"/>
      <c r="X62" s="1218"/>
      <c r="Y62" s="1216"/>
      <c r="Z62" s="1217"/>
      <c r="AA62" s="1217"/>
      <c r="AB62" s="1217"/>
      <c r="AC62" s="1390"/>
    </row>
    <row r="63" spans="1:29" ht="17.25" customHeight="1">
      <c r="A63" s="1422"/>
      <c r="B63" s="1423"/>
      <c r="C63" s="1423"/>
      <c r="D63" s="778"/>
      <c r="E63" s="1419" t="s">
        <v>1182</v>
      </c>
      <c r="F63" s="1419"/>
      <c r="G63" s="1419"/>
      <c r="H63" s="1419"/>
      <c r="I63" s="1419"/>
      <c r="J63" s="1419"/>
      <c r="K63" s="1419"/>
      <c r="L63" s="1419"/>
      <c r="M63" s="1419"/>
      <c r="N63" s="1419"/>
      <c r="O63" s="1419"/>
      <c r="P63" s="1419"/>
      <c r="Q63" s="1419"/>
      <c r="R63" s="1419"/>
      <c r="S63" s="1419"/>
      <c r="T63" s="1216">
        <v>28165</v>
      </c>
      <c r="U63" s="1217"/>
      <c r="V63" s="1217"/>
      <c r="W63" s="1217"/>
      <c r="X63" s="1218"/>
      <c r="Y63" s="1216"/>
      <c r="Z63" s="1217"/>
      <c r="AA63" s="1217"/>
      <c r="AB63" s="1217"/>
      <c r="AC63" s="1390"/>
    </row>
    <row r="64" spans="1:29" ht="17.25" customHeight="1">
      <c r="A64" s="1422"/>
      <c r="B64" s="1423"/>
      <c r="C64" s="1423"/>
      <c r="D64" s="1418"/>
      <c r="E64" s="1419" t="s">
        <v>144</v>
      </c>
      <c r="F64" s="1419"/>
      <c r="G64" s="1419"/>
      <c r="H64" s="1419"/>
      <c r="I64" s="1419"/>
      <c r="J64" s="1419"/>
      <c r="K64" s="1419"/>
      <c r="L64" s="1419"/>
      <c r="M64" s="1419"/>
      <c r="N64" s="1419"/>
      <c r="O64" s="1419"/>
      <c r="P64" s="1419"/>
      <c r="Q64" s="1419"/>
      <c r="R64" s="1419"/>
      <c r="S64" s="1419"/>
      <c r="T64" s="1216">
        <v>306250</v>
      </c>
      <c r="U64" s="1217"/>
      <c r="V64" s="1217"/>
      <c r="W64" s="1217"/>
      <c r="X64" s="1218"/>
      <c r="Y64" s="1216"/>
      <c r="Z64" s="1217"/>
      <c r="AA64" s="1217"/>
      <c r="AB64" s="1217"/>
      <c r="AC64" s="1390"/>
    </row>
    <row r="65" spans="1:29" ht="17.25" customHeight="1">
      <c r="A65" s="1422"/>
      <c r="B65" s="1423"/>
      <c r="C65" s="1423"/>
      <c r="D65" s="1419" t="s">
        <v>1188</v>
      </c>
      <c r="E65" s="1419"/>
      <c r="F65" s="1419"/>
      <c r="G65" s="1419"/>
      <c r="H65" s="1419"/>
      <c r="I65" s="1419"/>
      <c r="J65" s="1419"/>
      <c r="K65" s="1419"/>
      <c r="L65" s="1419"/>
      <c r="M65" s="1419"/>
      <c r="N65" s="1419"/>
      <c r="O65" s="1419"/>
      <c r="P65" s="1419"/>
      <c r="Q65" s="1419"/>
      <c r="R65" s="1419"/>
      <c r="S65" s="1419"/>
      <c r="T65" s="1216">
        <v>21983850</v>
      </c>
      <c r="U65" s="1217"/>
      <c r="V65" s="1217"/>
      <c r="W65" s="1217"/>
      <c r="X65" s="1218"/>
      <c r="Y65" s="1216"/>
      <c r="Z65" s="1217"/>
      <c r="AA65" s="1217"/>
      <c r="AB65" s="1217"/>
      <c r="AC65" s="1390"/>
    </row>
    <row r="66" spans="1:29" ht="17.25" customHeight="1">
      <c r="A66" s="1422"/>
      <c r="B66" s="1423"/>
      <c r="C66" s="1423"/>
      <c r="D66" s="1419" t="s">
        <v>1183</v>
      </c>
      <c r="E66" s="1419"/>
      <c r="F66" s="1419"/>
      <c r="G66" s="1419"/>
      <c r="H66" s="1419"/>
      <c r="I66" s="1419"/>
      <c r="J66" s="1419"/>
      <c r="K66" s="1419"/>
      <c r="L66" s="1419"/>
      <c r="M66" s="1419"/>
      <c r="N66" s="1419"/>
      <c r="O66" s="1419"/>
      <c r="P66" s="1419"/>
      <c r="Q66" s="1419"/>
      <c r="R66" s="1419"/>
      <c r="S66" s="1419"/>
      <c r="T66" s="1216">
        <v>20692056</v>
      </c>
      <c r="U66" s="1217"/>
      <c r="V66" s="1217"/>
      <c r="W66" s="1217"/>
      <c r="X66" s="1218"/>
      <c r="Y66" s="1216">
        <v>11215815</v>
      </c>
      <c r="Z66" s="1217"/>
      <c r="AA66" s="1217"/>
      <c r="AB66" s="1217"/>
      <c r="AC66" s="1390"/>
    </row>
    <row r="67" spans="1:29" ht="17.25" customHeight="1">
      <c r="A67" s="1422"/>
      <c r="B67" s="1423"/>
      <c r="C67" s="1423"/>
      <c r="D67" s="1426" t="s">
        <v>1184</v>
      </c>
      <c r="E67" s="1419"/>
      <c r="F67" s="1419"/>
      <c r="G67" s="1419"/>
      <c r="H67" s="1419"/>
      <c r="I67" s="1419"/>
      <c r="J67" s="1419"/>
      <c r="K67" s="1419"/>
      <c r="L67" s="1419"/>
      <c r="M67" s="1419"/>
      <c r="N67" s="1419"/>
      <c r="O67" s="1419"/>
      <c r="P67" s="1419"/>
      <c r="Q67" s="1419"/>
      <c r="R67" s="1419"/>
      <c r="S67" s="1419"/>
      <c r="T67" s="1216">
        <f>SUM(T68:X70)</f>
        <v>7109584</v>
      </c>
      <c r="U67" s="1217"/>
      <c r="V67" s="1217"/>
      <c r="W67" s="1217"/>
      <c r="X67" s="1218"/>
      <c r="Y67" s="1216">
        <f>SUM(Y68:AC70)</f>
        <v>135251</v>
      </c>
      <c r="Z67" s="1217"/>
      <c r="AA67" s="1217"/>
      <c r="AB67" s="1217"/>
      <c r="AC67" s="1390"/>
    </row>
    <row r="68" spans="1:29" ht="17.25" customHeight="1">
      <c r="A68" s="1422"/>
      <c r="B68" s="1423"/>
      <c r="C68" s="1423"/>
      <c r="D68" s="778"/>
      <c r="E68" s="1419" t="s">
        <v>409</v>
      </c>
      <c r="F68" s="1419"/>
      <c r="G68" s="1419"/>
      <c r="H68" s="1419"/>
      <c r="I68" s="1419"/>
      <c r="J68" s="1419"/>
      <c r="K68" s="1419"/>
      <c r="L68" s="1419"/>
      <c r="M68" s="1419"/>
      <c r="N68" s="1419"/>
      <c r="O68" s="1419"/>
      <c r="P68" s="1419"/>
      <c r="Q68" s="1419"/>
      <c r="R68" s="1419"/>
      <c r="S68" s="1419"/>
      <c r="T68" s="1216">
        <v>6298028</v>
      </c>
      <c r="U68" s="1217"/>
      <c r="V68" s="1217"/>
      <c r="W68" s="1217"/>
      <c r="X68" s="1218"/>
      <c r="Y68" s="1216"/>
      <c r="Z68" s="1217"/>
      <c r="AA68" s="1217"/>
      <c r="AB68" s="1217"/>
      <c r="AC68" s="1390"/>
    </row>
    <row r="69" spans="1:29" ht="17.25" customHeight="1">
      <c r="A69" s="1422"/>
      <c r="B69" s="1423"/>
      <c r="C69" s="1423"/>
      <c r="D69" s="1418"/>
      <c r="E69" s="1419" t="s">
        <v>145</v>
      </c>
      <c r="F69" s="1419"/>
      <c r="G69" s="1419"/>
      <c r="H69" s="1419"/>
      <c r="I69" s="1419"/>
      <c r="J69" s="1419"/>
      <c r="K69" s="1419"/>
      <c r="L69" s="1419"/>
      <c r="M69" s="1419"/>
      <c r="N69" s="1419"/>
      <c r="O69" s="1419"/>
      <c r="P69" s="1419"/>
      <c r="Q69" s="1419"/>
      <c r="R69" s="1419"/>
      <c r="S69" s="1419"/>
      <c r="T69" s="1216">
        <v>600000</v>
      </c>
      <c r="U69" s="1217"/>
      <c r="V69" s="1217"/>
      <c r="W69" s="1217"/>
      <c r="X69" s="1218"/>
      <c r="Y69" s="1216"/>
      <c r="Z69" s="1217"/>
      <c r="AA69" s="1217"/>
      <c r="AB69" s="1217"/>
      <c r="AC69" s="1390"/>
    </row>
    <row r="70" spans="1:29" ht="17.25" customHeight="1">
      <c r="A70" s="1422"/>
      <c r="B70" s="1423"/>
      <c r="C70" s="1423"/>
      <c r="D70" s="1418"/>
      <c r="E70" s="1419" t="s">
        <v>1194</v>
      </c>
      <c r="F70" s="1419"/>
      <c r="G70" s="1419"/>
      <c r="H70" s="1419"/>
      <c r="I70" s="1419"/>
      <c r="J70" s="1419"/>
      <c r="K70" s="1419"/>
      <c r="L70" s="1419"/>
      <c r="M70" s="1419"/>
      <c r="N70" s="1419"/>
      <c r="O70" s="1419"/>
      <c r="P70" s="1419"/>
      <c r="Q70" s="1419"/>
      <c r="R70" s="1419"/>
      <c r="S70" s="1419"/>
      <c r="T70" s="1216">
        <v>211556</v>
      </c>
      <c r="U70" s="1217"/>
      <c r="V70" s="1217"/>
      <c r="W70" s="1217"/>
      <c r="X70" s="1218"/>
      <c r="Y70" s="1216">
        <v>135251</v>
      </c>
      <c r="Z70" s="1217"/>
      <c r="AA70" s="1217"/>
      <c r="AB70" s="1217"/>
      <c r="AC70" s="1390"/>
    </row>
    <row r="71" spans="1:29" ht="17.25" customHeight="1">
      <c r="A71" s="1422"/>
      <c r="B71" s="1423"/>
      <c r="C71" s="1423"/>
      <c r="D71" s="1426" t="s">
        <v>1189</v>
      </c>
      <c r="E71" s="1419"/>
      <c r="F71" s="1419"/>
      <c r="G71" s="1419"/>
      <c r="H71" s="1419"/>
      <c r="I71" s="1419"/>
      <c r="J71" s="1419"/>
      <c r="K71" s="1419"/>
      <c r="L71" s="1419"/>
      <c r="M71" s="1419"/>
      <c r="N71" s="1419"/>
      <c r="O71" s="1419"/>
      <c r="P71" s="1419"/>
      <c r="Q71" s="1419"/>
      <c r="R71" s="1419"/>
      <c r="S71" s="1419"/>
      <c r="T71" s="1216">
        <f>SUM(T72:X73)</f>
        <v>764750</v>
      </c>
      <c r="U71" s="1217"/>
      <c r="V71" s="1217"/>
      <c r="W71" s="1217"/>
      <c r="X71" s="1218"/>
      <c r="Y71" s="1216">
        <f>SUM(Y72:AC73)</f>
        <v>38200</v>
      </c>
      <c r="Z71" s="1217"/>
      <c r="AA71" s="1217"/>
      <c r="AB71" s="1217"/>
      <c r="AC71" s="1390"/>
    </row>
    <row r="72" spans="1:29" ht="17.25" customHeight="1">
      <c r="A72" s="1422"/>
      <c r="B72" s="1423"/>
      <c r="C72" s="1423"/>
      <c r="D72" s="778"/>
      <c r="E72" s="1419" t="s">
        <v>1195</v>
      </c>
      <c r="F72" s="1419"/>
      <c r="G72" s="1419"/>
      <c r="H72" s="1419"/>
      <c r="I72" s="1419"/>
      <c r="J72" s="1419"/>
      <c r="K72" s="1419"/>
      <c r="L72" s="1419"/>
      <c r="M72" s="1419"/>
      <c r="N72" s="1419"/>
      <c r="O72" s="1419"/>
      <c r="P72" s="1419"/>
      <c r="Q72" s="1419"/>
      <c r="R72" s="1419"/>
      <c r="S72" s="1419"/>
      <c r="T72" s="1216">
        <v>199500</v>
      </c>
      <c r="U72" s="1217"/>
      <c r="V72" s="1217"/>
      <c r="W72" s="1217"/>
      <c r="X72" s="1218"/>
      <c r="Y72" s="1216"/>
      <c r="Z72" s="1217"/>
      <c r="AA72" s="1217"/>
      <c r="AB72" s="1217"/>
      <c r="AC72" s="1390"/>
    </row>
    <row r="73" spans="1:29" ht="17.25" customHeight="1">
      <c r="A73" s="1422"/>
      <c r="B73" s="1423"/>
      <c r="C73" s="1423"/>
      <c r="D73" s="1418"/>
      <c r="E73" s="1419" t="s">
        <v>1196</v>
      </c>
      <c r="F73" s="1419"/>
      <c r="G73" s="1419"/>
      <c r="H73" s="1419"/>
      <c r="I73" s="1419"/>
      <c r="J73" s="1419"/>
      <c r="K73" s="1419"/>
      <c r="L73" s="1419"/>
      <c r="M73" s="1419"/>
      <c r="N73" s="1419"/>
      <c r="O73" s="1419"/>
      <c r="P73" s="1419"/>
      <c r="Q73" s="1419"/>
      <c r="R73" s="1419"/>
      <c r="S73" s="1419"/>
      <c r="T73" s="1216">
        <v>565250</v>
      </c>
      <c r="U73" s="1217"/>
      <c r="V73" s="1217"/>
      <c r="W73" s="1217"/>
      <c r="X73" s="1218"/>
      <c r="Y73" s="1216">
        <v>38200</v>
      </c>
      <c r="Z73" s="1217"/>
      <c r="AA73" s="1217"/>
      <c r="AB73" s="1217"/>
      <c r="AC73" s="1390"/>
    </row>
    <row r="74" spans="1:29" ht="17.25" customHeight="1">
      <c r="A74" s="1422"/>
      <c r="B74" s="1423"/>
      <c r="C74" s="1423"/>
      <c r="D74" s="1419" t="s">
        <v>1190</v>
      </c>
      <c r="E74" s="1419"/>
      <c r="F74" s="1419"/>
      <c r="G74" s="1419"/>
      <c r="H74" s="1419"/>
      <c r="I74" s="1419"/>
      <c r="J74" s="1419"/>
      <c r="K74" s="1419"/>
      <c r="L74" s="1419"/>
      <c r="M74" s="1419"/>
      <c r="N74" s="1419"/>
      <c r="O74" s="1419"/>
      <c r="P74" s="1419"/>
      <c r="Q74" s="1419"/>
      <c r="R74" s="1419"/>
      <c r="S74" s="1419"/>
      <c r="T74" s="1216">
        <v>569500</v>
      </c>
      <c r="U74" s="1217"/>
      <c r="V74" s="1217"/>
      <c r="W74" s="1217"/>
      <c r="X74" s="1218"/>
      <c r="Y74" s="1216"/>
      <c r="Z74" s="1217"/>
      <c r="AA74" s="1217"/>
      <c r="AB74" s="1217"/>
      <c r="AC74" s="1390"/>
    </row>
    <row r="75" spans="1:29" ht="17.25" customHeight="1">
      <c r="A75" s="1422"/>
      <c r="B75" s="1423"/>
      <c r="C75" s="1423"/>
      <c r="D75" s="1419" t="s">
        <v>1191</v>
      </c>
      <c r="E75" s="1419"/>
      <c r="F75" s="1419"/>
      <c r="G75" s="1419"/>
      <c r="H75" s="1419"/>
      <c r="I75" s="1419"/>
      <c r="J75" s="1419"/>
      <c r="K75" s="1419"/>
      <c r="L75" s="1419"/>
      <c r="M75" s="1419"/>
      <c r="N75" s="1419"/>
      <c r="O75" s="1419"/>
      <c r="P75" s="1419"/>
      <c r="Q75" s="1419"/>
      <c r="R75" s="1419"/>
      <c r="S75" s="1419"/>
      <c r="T75" s="1216">
        <v>0</v>
      </c>
      <c r="U75" s="1217"/>
      <c r="V75" s="1217"/>
      <c r="W75" s="1217"/>
      <c r="X75" s="1218"/>
      <c r="Y75" s="1216"/>
      <c r="Z75" s="1217"/>
      <c r="AA75" s="1217"/>
      <c r="AB75" s="1217"/>
      <c r="AC75" s="1390"/>
    </row>
    <row r="76" spans="1:29" ht="17.25" customHeight="1">
      <c r="A76" s="1422"/>
      <c r="B76" s="1423"/>
      <c r="C76" s="1423"/>
      <c r="D76" s="1426" t="s">
        <v>1192</v>
      </c>
      <c r="E76" s="1419"/>
      <c r="F76" s="1419"/>
      <c r="G76" s="1419"/>
      <c r="H76" s="1419"/>
      <c r="I76" s="1419"/>
      <c r="J76" s="1419"/>
      <c r="K76" s="1419"/>
      <c r="L76" s="1419"/>
      <c r="M76" s="1419"/>
      <c r="N76" s="1419"/>
      <c r="O76" s="1419"/>
      <c r="P76" s="1419"/>
      <c r="Q76" s="1419"/>
      <c r="R76" s="1419"/>
      <c r="S76" s="1419"/>
      <c r="T76" s="1216">
        <f>SUM(T77:X78)</f>
        <v>227647272</v>
      </c>
      <c r="U76" s="1217"/>
      <c r="V76" s="1217"/>
      <c r="W76" s="1217"/>
      <c r="X76" s="1218"/>
      <c r="Y76" s="1216"/>
      <c r="Z76" s="1217"/>
      <c r="AA76" s="1217"/>
      <c r="AB76" s="1217"/>
      <c r="AC76" s="1390"/>
    </row>
    <row r="77" spans="1:29" ht="17.25" customHeight="1">
      <c r="A77" s="1422"/>
      <c r="B77" s="1423"/>
      <c r="C77" s="1423"/>
      <c r="D77" s="778"/>
      <c r="E77" s="1419" t="s">
        <v>1197</v>
      </c>
      <c r="F77" s="1419"/>
      <c r="G77" s="1419"/>
      <c r="H77" s="1419"/>
      <c r="I77" s="1419"/>
      <c r="J77" s="1419"/>
      <c r="K77" s="1419"/>
      <c r="L77" s="1419"/>
      <c r="M77" s="1419"/>
      <c r="N77" s="1419"/>
      <c r="O77" s="1419"/>
      <c r="P77" s="1419"/>
      <c r="Q77" s="1419"/>
      <c r="R77" s="1419"/>
      <c r="S77" s="1419"/>
      <c r="T77" s="1216">
        <v>227587272</v>
      </c>
      <c r="U77" s="1217"/>
      <c r="V77" s="1217"/>
      <c r="W77" s="1217"/>
      <c r="X77" s="1218"/>
      <c r="Y77" s="1216"/>
      <c r="Z77" s="1217"/>
      <c r="AA77" s="1217"/>
      <c r="AB77" s="1217"/>
      <c r="AC77" s="1390"/>
    </row>
    <row r="78" spans="1:29" ht="17.25" customHeight="1">
      <c r="A78" s="1422"/>
      <c r="B78" s="1423"/>
      <c r="C78" s="1423"/>
      <c r="D78" s="1418"/>
      <c r="E78" s="1419" t="s">
        <v>1198</v>
      </c>
      <c r="F78" s="1419"/>
      <c r="G78" s="1419"/>
      <c r="H78" s="1419"/>
      <c r="I78" s="1419"/>
      <c r="J78" s="1419"/>
      <c r="K78" s="1419"/>
      <c r="L78" s="1419"/>
      <c r="M78" s="1419"/>
      <c r="N78" s="1419"/>
      <c r="O78" s="1419"/>
      <c r="P78" s="1419"/>
      <c r="Q78" s="1419"/>
      <c r="R78" s="1419"/>
      <c r="S78" s="1419"/>
      <c r="T78" s="1216">
        <v>60000</v>
      </c>
      <c r="U78" s="1217"/>
      <c r="V78" s="1217"/>
      <c r="W78" s="1217"/>
      <c r="X78" s="1218"/>
      <c r="Y78" s="1216"/>
      <c r="Z78" s="1217"/>
      <c r="AA78" s="1217"/>
      <c r="AB78" s="1217"/>
      <c r="AC78" s="1390"/>
    </row>
    <row r="79" spans="1:29" ht="17.25" customHeight="1">
      <c r="A79" s="1422"/>
      <c r="B79" s="1423"/>
      <c r="C79" s="1423"/>
      <c r="D79" s="1426" t="s">
        <v>1193</v>
      </c>
      <c r="E79" s="1419"/>
      <c r="F79" s="1419"/>
      <c r="G79" s="1419"/>
      <c r="H79" s="1419"/>
      <c r="I79" s="1419"/>
      <c r="J79" s="1419"/>
      <c r="K79" s="1419"/>
      <c r="L79" s="1419"/>
      <c r="M79" s="1419"/>
      <c r="N79" s="1419"/>
      <c r="O79" s="1419"/>
      <c r="P79" s="1419"/>
      <c r="Q79" s="1419"/>
      <c r="R79" s="1419"/>
      <c r="S79" s="1419"/>
      <c r="T79" s="1216">
        <f>SUM(T80:X81)</f>
        <v>2168466</v>
      </c>
      <c r="U79" s="1217"/>
      <c r="V79" s="1217"/>
      <c r="W79" s="1217"/>
      <c r="X79" s="1218"/>
      <c r="Y79" s="1216">
        <f>SUM(Y80:AC81)</f>
        <v>122750</v>
      </c>
      <c r="Z79" s="1217"/>
      <c r="AA79" s="1217"/>
      <c r="AB79" s="1217"/>
      <c r="AC79" s="1390"/>
    </row>
    <row r="80" spans="1:29" ht="17.25" customHeight="1">
      <c r="A80" s="1422"/>
      <c r="B80" s="1423"/>
      <c r="C80" s="1423"/>
      <c r="D80" s="778"/>
      <c r="E80" s="1419" t="s">
        <v>1199</v>
      </c>
      <c r="F80" s="1419"/>
      <c r="G80" s="1419"/>
      <c r="H80" s="1419"/>
      <c r="I80" s="1419"/>
      <c r="J80" s="1419"/>
      <c r="K80" s="1419"/>
      <c r="L80" s="1419"/>
      <c r="M80" s="1419"/>
      <c r="N80" s="1419"/>
      <c r="O80" s="1419"/>
      <c r="P80" s="1419"/>
      <c r="Q80" s="1419"/>
      <c r="R80" s="1419"/>
      <c r="S80" s="1419"/>
      <c r="T80" s="1216">
        <v>1234304</v>
      </c>
      <c r="U80" s="1217"/>
      <c r="V80" s="1217"/>
      <c r="W80" s="1217"/>
      <c r="X80" s="1218"/>
      <c r="Y80" s="1216">
        <v>122750</v>
      </c>
      <c r="Z80" s="1217"/>
      <c r="AA80" s="1217"/>
      <c r="AB80" s="1217"/>
      <c r="AC80" s="1390"/>
    </row>
    <row r="81" spans="1:29" ht="17.25" customHeight="1">
      <c r="A81" s="1422"/>
      <c r="B81" s="1423"/>
      <c r="C81" s="1423"/>
      <c r="D81" s="1418"/>
      <c r="E81" s="1419" t="s">
        <v>1200</v>
      </c>
      <c r="F81" s="1419"/>
      <c r="G81" s="1419"/>
      <c r="H81" s="1419"/>
      <c r="I81" s="1419"/>
      <c r="J81" s="1419"/>
      <c r="K81" s="1419"/>
      <c r="L81" s="1419"/>
      <c r="M81" s="1419"/>
      <c r="N81" s="1419"/>
      <c r="O81" s="1419"/>
      <c r="P81" s="1419"/>
      <c r="Q81" s="1419"/>
      <c r="R81" s="1419"/>
      <c r="S81" s="1419"/>
      <c r="T81" s="1216">
        <v>934162</v>
      </c>
      <c r="U81" s="1217"/>
      <c r="V81" s="1217"/>
      <c r="W81" s="1217"/>
      <c r="X81" s="1218"/>
      <c r="Y81" s="1216"/>
      <c r="Z81" s="1217"/>
      <c r="AA81" s="1217"/>
      <c r="AB81" s="1217"/>
      <c r="AC81" s="1390"/>
    </row>
    <row r="82" spans="1:30" ht="17.25" customHeight="1" thickBot="1">
      <c r="A82" s="1424"/>
      <c r="B82" s="1425"/>
      <c r="C82" s="1425"/>
      <c r="D82" s="781" t="s">
        <v>1035</v>
      </c>
      <c r="E82" s="781"/>
      <c r="F82" s="781"/>
      <c r="G82" s="781"/>
      <c r="H82" s="781"/>
      <c r="I82" s="781"/>
      <c r="J82" s="781"/>
      <c r="K82" s="781"/>
      <c r="L82" s="781"/>
      <c r="M82" s="781"/>
      <c r="N82" s="781"/>
      <c r="O82" s="781"/>
      <c r="P82" s="781"/>
      <c r="Q82" s="781"/>
      <c r="R82" s="781"/>
      <c r="S82" s="781"/>
      <c r="T82" s="1333">
        <f>SUM(T57:X58,T65:X67,T71,T74:X76,T79,T61:X62)</f>
        <v>282462198</v>
      </c>
      <c r="U82" s="1334"/>
      <c r="V82" s="1334"/>
      <c r="W82" s="1334"/>
      <c r="X82" s="1335"/>
      <c r="Y82" s="1333">
        <f>SUM(Y57:AC62,Y65:AC67,Y71,Y74:AC76,Y79)</f>
        <v>11512016</v>
      </c>
      <c r="Z82" s="1334"/>
      <c r="AA82" s="1334"/>
      <c r="AB82" s="1334"/>
      <c r="AC82" s="1413"/>
      <c r="AD82" s="154"/>
    </row>
    <row r="83" spans="1:30" ht="17.25" customHeight="1" thickBot="1" thickTop="1">
      <c r="A83" s="1406" t="s">
        <v>1029</v>
      </c>
      <c r="B83" s="1407"/>
      <c r="C83" s="1407"/>
      <c r="D83" s="1407"/>
      <c r="E83" s="1407"/>
      <c r="F83" s="1407"/>
      <c r="G83" s="1407"/>
      <c r="H83" s="1407"/>
      <c r="I83" s="1407"/>
      <c r="J83" s="1407"/>
      <c r="K83" s="1407"/>
      <c r="L83" s="1407"/>
      <c r="M83" s="1407"/>
      <c r="N83" s="1407"/>
      <c r="O83" s="1407"/>
      <c r="P83" s="1407"/>
      <c r="Q83" s="1407"/>
      <c r="R83" s="1407"/>
      <c r="S83" s="1407"/>
      <c r="T83" s="1414">
        <f>SUM(T56,T82)</f>
        <v>417336318</v>
      </c>
      <c r="U83" s="1415"/>
      <c r="V83" s="1415"/>
      <c r="W83" s="1415"/>
      <c r="X83" s="1416"/>
      <c r="Y83" s="1414">
        <f>SUM(Y56,Y82)</f>
        <v>11742216</v>
      </c>
      <c r="Z83" s="1415"/>
      <c r="AA83" s="1415"/>
      <c r="AB83" s="1415"/>
      <c r="AC83" s="1417"/>
      <c r="AD83" s="154"/>
    </row>
  </sheetData>
  <sheetProtection password="C7C4" sheet="1" objects="1" scenarios="1"/>
  <mergeCells count="164">
    <mergeCell ref="D59:D60"/>
    <mergeCell ref="E59:S59"/>
    <mergeCell ref="E60:S60"/>
    <mergeCell ref="T59:X59"/>
    <mergeCell ref="T60:X60"/>
    <mergeCell ref="E55:S55"/>
    <mergeCell ref="A6:U6"/>
    <mergeCell ref="A25:Q25"/>
    <mergeCell ref="D44:S44"/>
    <mergeCell ref="D45:S45"/>
    <mergeCell ref="A45:C56"/>
    <mergeCell ref="R29:U29"/>
    <mergeCell ref="A44:C44"/>
    <mergeCell ref="R28:U28"/>
    <mergeCell ref="R25:U25"/>
    <mergeCell ref="E70:S70"/>
    <mergeCell ref="D46:S46"/>
    <mergeCell ref="D65:S65"/>
    <mergeCell ref="D51:S51"/>
    <mergeCell ref="E50:S50"/>
    <mergeCell ref="E53:S53"/>
    <mergeCell ref="D47:D50"/>
    <mergeCell ref="D53:D55"/>
    <mergeCell ref="D56:S56"/>
    <mergeCell ref="D57:S57"/>
    <mergeCell ref="E77:S77"/>
    <mergeCell ref="E78:S78"/>
    <mergeCell ref="D66:S66"/>
    <mergeCell ref="D67:S67"/>
    <mergeCell ref="D76:S76"/>
    <mergeCell ref="D71:S71"/>
    <mergeCell ref="D68:D70"/>
    <mergeCell ref="D72:D73"/>
    <mergeCell ref="E68:S68"/>
    <mergeCell ref="E69:S69"/>
    <mergeCell ref="T78:X78"/>
    <mergeCell ref="Y78:AC78"/>
    <mergeCell ref="T81:X81"/>
    <mergeCell ref="Y81:AC81"/>
    <mergeCell ref="T79:X79"/>
    <mergeCell ref="Y79:AC79"/>
    <mergeCell ref="T80:X80"/>
    <mergeCell ref="Y80:AC80"/>
    <mergeCell ref="T76:X76"/>
    <mergeCell ref="Y76:AC76"/>
    <mergeCell ref="T77:X77"/>
    <mergeCell ref="Y77:AC77"/>
    <mergeCell ref="T74:X74"/>
    <mergeCell ref="Y74:AC74"/>
    <mergeCell ref="T75:X75"/>
    <mergeCell ref="Y75:AC75"/>
    <mergeCell ref="Y70:AC70"/>
    <mergeCell ref="T71:X71"/>
    <mergeCell ref="Y71:AC71"/>
    <mergeCell ref="T73:X73"/>
    <mergeCell ref="Y73:AC73"/>
    <mergeCell ref="T72:X72"/>
    <mergeCell ref="Y72:AC72"/>
    <mergeCell ref="T64:X64"/>
    <mergeCell ref="Y64:AC64"/>
    <mergeCell ref="T65:X65"/>
    <mergeCell ref="Y65:AC65"/>
    <mergeCell ref="Y54:AC54"/>
    <mergeCell ref="T55:X55"/>
    <mergeCell ref="Y55:AC55"/>
    <mergeCell ref="Y63:AC63"/>
    <mergeCell ref="T62:X62"/>
    <mergeCell ref="Y62:AC62"/>
    <mergeCell ref="T63:X63"/>
    <mergeCell ref="Y59:AC59"/>
    <mergeCell ref="Y60:AC60"/>
    <mergeCell ref="Y51:AC51"/>
    <mergeCell ref="T52:X52"/>
    <mergeCell ref="Y52:AC52"/>
    <mergeCell ref="T53:X53"/>
    <mergeCell ref="Y53:AC53"/>
    <mergeCell ref="T51:X51"/>
    <mergeCell ref="Y48:AC48"/>
    <mergeCell ref="T49:X49"/>
    <mergeCell ref="Y49:AC49"/>
    <mergeCell ref="T50:X50"/>
    <mergeCell ref="Y50:AC50"/>
    <mergeCell ref="T48:X48"/>
    <mergeCell ref="Y46:AC46"/>
    <mergeCell ref="T47:X47"/>
    <mergeCell ref="Y47:AC47"/>
    <mergeCell ref="T44:X44"/>
    <mergeCell ref="Y44:AC44"/>
    <mergeCell ref="Y45:AC45"/>
    <mergeCell ref="T45:X45"/>
    <mergeCell ref="E48:S48"/>
    <mergeCell ref="E49:S49"/>
    <mergeCell ref="E54:S54"/>
    <mergeCell ref="T46:X46"/>
    <mergeCell ref="E47:S47"/>
    <mergeCell ref="T54:X54"/>
    <mergeCell ref="D52:S52"/>
    <mergeCell ref="A57:C82"/>
    <mergeCell ref="D58:S58"/>
    <mergeCell ref="D61:S61"/>
    <mergeCell ref="D62:S62"/>
    <mergeCell ref="D74:S74"/>
    <mergeCell ref="D75:S75"/>
    <mergeCell ref="D63:D64"/>
    <mergeCell ref="D82:S82"/>
    <mergeCell ref="D79:S79"/>
    <mergeCell ref="D77:D78"/>
    <mergeCell ref="T66:X66"/>
    <mergeCell ref="T67:X67"/>
    <mergeCell ref="D80:D81"/>
    <mergeCell ref="E63:S63"/>
    <mergeCell ref="E64:S64"/>
    <mergeCell ref="E72:S72"/>
    <mergeCell ref="E73:S73"/>
    <mergeCell ref="E80:S80"/>
    <mergeCell ref="E81:S81"/>
    <mergeCell ref="T70:X70"/>
    <mergeCell ref="T82:X82"/>
    <mergeCell ref="Y82:AC82"/>
    <mergeCell ref="T83:X83"/>
    <mergeCell ref="Y83:AC83"/>
    <mergeCell ref="A83:S83"/>
    <mergeCell ref="T56:X56"/>
    <mergeCell ref="Y56:AC56"/>
    <mergeCell ref="T57:X57"/>
    <mergeCell ref="Y57:AC57"/>
    <mergeCell ref="T58:X58"/>
    <mergeCell ref="Y58:AC58"/>
    <mergeCell ref="T61:X61"/>
    <mergeCell ref="Y61:AC61"/>
    <mergeCell ref="Y66:AC66"/>
    <mergeCell ref="V10:Y10"/>
    <mergeCell ref="V6:Y6"/>
    <mergeCell ref="V7:Y7"/>
    <mergeCell ref="V8:Y8"/>
    <mergeCell ref="V9:Y9"/>
    <mergeCell ref="V11:Y11"/>
    <mergeCell ref="V12:Y12"/>
    <mergeCell ref="V15:Y15"/>
    <mergeCell ref="V16:Y16"/>
    <mergeCell ref="V13:Y13"/>
    <mergeCell ref="V14:Y14"/>
    <mergeCell ref="R27:U27"/>
    <mergeCell ref="J21:L21"/>
    <mergeCell ref="M21:O21"/>
    <mergeCell ref="P21:R21"/>
    <mergeCell ref="J22:L22"/>
    <mergeCell ref="M22:O22"/>
    <mergeCell ref="P22:R22"/>
    <mergeCell ref="R26:U26"/>
    <mergeCell ref="R30:U30"/>
    <mergeCell ref="R31:U31"/>
    <mergeCell ref="A34:P34"/>
    <mergeCell ref="Q34:T34"/>
    <mergeCell ref="Q39:T39"/>
    <mergeCell ref="Q35:T35"/>
    <mergeCell ref="Q36:T36"/>
    <mergeCell ref="Q37:T37"/>
    <mergeCell ref="Q38:T38"/>
    <mergeCell ref="Y67:AC67"/>
    <mergeCell ref="T68:X68"/>
    <mergeCell ref="Y68:AC68"/>
    <mergeCell ref="T69:X69"/>
    <mergeCell ref="Y69:AC69"/>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Footer>&amp;C- &amp;P -</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jyosys01</cp:lastModifiedBy>
  <cp:lastPrinted>2012-12-11T00:53:30Z</cp:lastPrinted>
  <dcterms:created xsi:type="dcterms:W3CDTF">2002-08-05T05:15:47Z</dcterms:created>
  <dcterms:modified xsi:type="dcterms:W3CDTF">2013-02-19T01:42:21Z</dcterms:modified>
  <cp:category/>
  <cp:version/>
  <cp:contentType/>
  <cp:contentStatus/>
</cp:coreProperties>
</file>