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 refMode="R1C1"/>
</workbook>
</file>

<file path=xl/sharedStrings.xml><?xml version="1.0" encoding="utf-8"?>
<sst xmlns="http://schemas.openxmlformats.org/spreadsheetml/2006/main" count="360" uniqueCount="134">
  <si>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</si>
  <si>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</si>
  <si>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</si>
  <si>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</si>
  <si>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</si>
  <si>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</si>
  <si>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</si>
  <si>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</si>
  <si>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</si>
  <si>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</si>
  <si>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</si>
  <si>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</si>
  <si>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</si>
  <si>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</si>
  <si>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</si>
  <si>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</si>
  <si>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</si>
  <si>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</si>
  <si>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</si>
  <si>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</si>
  <si>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</si>
  <si>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</si>
  <si>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</si>
  <si>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</si>
  <si>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</si>
  <si>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</si>
  <si>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</si>
  <si>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</si>
  <si>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</si>
  <si>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</si>
  <si>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</si>
  <si>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</si>
  <si>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</si>
  <si>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</si>
  <si>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</si>
  <si>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</si>
  <si>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</si>
  <si>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</si>
  <si>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</si>
  <si>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</si>
  <si>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</si>
  <si>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</si>
  <si>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</si>
  <si>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</si>
  <si>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</si>
  <si>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</si>
  <si>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</si>
  <si>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</si>
  <si>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</si>
  <si>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</si>
  <si>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</si>
  <si>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</si>
  <si>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</si>
  <si>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</si>
  <si>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</si>
  <si>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</si>
  <si>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</si>
  <si>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</si>
  <si>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</si>
  <si>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</si>
  <si>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</si>
  <si>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</si>
  <si>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</si>
  <si>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</si>
  <si>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</si>
  <si>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</si>
  <si>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</si>
  <si>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</si>
  <si>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</si>
  <si>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</si>
  <si>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</si>
  <si>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</si>
  <si>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</si>
  <si>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</si>
  <si>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</si>
  <si>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</si>
  <si>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</si>
  <si>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</si>
  <si>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</si>
  <si>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</si>
  <si>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</si>
  <si>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</si>
  <si>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</si>
  <si>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</si>
  <si>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</si>
  <si>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</si>
  <si>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</si>
  <si>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</si>
  <si>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</si>
  <si>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</si>
  <si>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</si>
  <si>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</si>
  <si>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</si>
  <si>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</si>
  <si>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</si>
  <si>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</si>
  <si>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</si>
  <si>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</si>
  <si>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</si>
  <si>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</si>
  <si>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</si>
  <si>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</si>
  <si>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</si>
  <si>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</si>
  <si>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</si>
  <si>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</si>
  <si>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</si>
  <si>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</si>
  <si>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</si>
  <si>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</si>
  <si>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</si>
  <si>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</si>
  <si>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</si>
  <si>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</si>
  <si>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</si>
  <si>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</si>
  <si>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</si>
  <si>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</si>
  <si>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</si>
  <si>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</si>
  <si>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</si>
  <si>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</si>
  <si>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</si>
  <si>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</si>
  <si>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</si>
  <si>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</si>
  <si>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</si>
  <si>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</si>
  <si>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</si>
  <si>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カ 再掲：利用者負担第三段階</t>
  </si>
  <si>
    <t>　（税制改正の激変緩和措置による利用者負担第三段階の適用）</t>
  </si>
  <si>
    <t>キ 再掲：利用者負担第二段階</t>
  </si>
  <si>
    <t>　（税制改正の激変緩和措置による利用者負担第二段階の適用）</t>
  </si>
  <si>
    <t>平成２０年５月月報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</si>
</sst>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38" fontId="13" fillId="0" borderId="127" xfId="17" applyFont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5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27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D18" sqref="D18:H18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133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61">
        <v>47852</v>
      </c>
      <c r="E14" s="263"/>
      <c r="F14" s="263"/>
      <c r="G14" s="263"/>
      <c r="H14" s="264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61">
        <v>47913</v>
      </c>
      <c r="T14" s="262"/>
    </row>
    <row r="15" spans="3:20" ht="21.75" customHeight="1">
      <c r="C15" s="73" t="s">
        <v>18</v>
      </c>
      <c r="D15" s="261">
        <v>37484</v>
      </c>
      <c r="E15" s="263"/>
      <c r="F15" s="263"/>
      <c r="G15" s="263"/>
      <c r="H15" s="264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61">
        <v>37567</v>
      </c>
      <c r="T15" s="262"/>
    </row>
    <row r="16" spans="3:20" ht="21.75" customHeight="1">
      <c r="C16" s="75" t="s">
        <v>19</v>
      </c>
      <c r="D16" s="261">
        <v>875</v>
      </c>
      <c r="E16" s="263"/>
      <c r="F16" s="263"/>
      <c r="G16" s="263"/>
      <c r="H16" s="264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61">
        <v>871</v>
      </c>
      <c r="T16" s="262"/>
    </row>
    <row r="17" spans="3:20" ht="21.75" customHeight="1">
      <c r="C17" s="75" t="s">
        <v>20</v>
      </c>
      <c r="D17" s="261">
        <v>213</v>
      </c>
      <c r="E17" s="263"/>
      <c r="F17" s="263"/>
      <c r="G17" s="263"/>
      <c r="H17" s="264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61">
        <v>217</v>
      </c>
      <c r="T17" s="262"/>
    </row>
    <row r="18" spans="3:20" ht="21.75" customHeight="1" thickBot="1">
      <c r="C18" s="76" t="s">
        <v>2</v>
      </c>
      <c r="D18" s="257">
        <f>SUM(D14:H15)</f>
        <v>85336</v>
      </c>
      <c r="E18" s="258"/>
      <c r="F18" s="258"/>
      <c r="G18" s="258"/>
      <c r="H18" s="259"/>
      <c r="I18" s="77" t="s">
        <v>21</v>
      </c>
      <c r="J18" s="78"/>
      <c r="K18" s="258">
        <f>S23</f>
        <v>446</v>
      </c>
      <c r="L18" s="258"/>
      <c r="M18" s="259"/>
      <c r="N18" s="77" t="s">
        <v>22</v>
      </c>
      <c r="O18" s="78"/>
      <c r="P18" s="258">
        <f>S25</f>
        <v>302</v>
      </c>
      <c r="Q18" s="258"/>
      <c r="R18" s="259"/>
      <c r="S18" s="257">
        <f>SUM(S14:T15)</f>
        <v>85480</v>
      </c>
      <c r="T18" s="260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5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69" t="s">
        <v>37</v>
      </c>
      <c r="N22" s="270"/>
      <c r="O22" s="271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6"/>
      <c r="D23" s="261">
        <v>82</v>
      </c>
      <c r="E23" s="263"/>
      <c r="F23" s="264"/>
      <c r="G23" s="261">
        <v>2</v>
      </c>
      <c r="H23" s="263"/>
      <c r="I23" s="264"/>
      <c r="J23" s="261">
        <v>354</v>
      </c>
      <c r="K23" s="263"/>
      <c r="L23" s="264"/>
      <c r="M23" s="261">
        <v>2</v>
      </c>
      <c r="N23" s="263"/>
      <c r="O23" s="264"/>
      <c r="P23" s="261">
        <v>6</v>
      </c>
      <c r="Q23" s="263"/>
      <c r="R23" s="264"/>
      <c r="S23" s="89">
        <f>SUM(D23:R23)</f>
        <v>446</v>
      </c>
      <c r="T23" s="11"/>
    </row>
    <row r="24" spans="3:20" ht="24.75" customHeight="1">
      <c r="C24" s="267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2" t="s">
        <v>38</v>
      </c>
      <c r="N24" s="273"/>
      <c r="O24" s="274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8"/>
      <c r="D25" s="257">
        <v>73</v>
      </c>
      <c r="E25" s="258"/>
      <c r="F25" s="259"/>
      <c r="G25" s="257">
        <v>0</v>
      </c>
      <c r="H25" s="258"/>
      <c r="I25" s="259"/>
      <c r="J25" s="257">
        <v>221</v>
      </c>
      <c r="K25" s="258"/>
      <c r="L25" s="259"/>
      <c r="M25" s="257">
        <v>0</v>
      </c>
      <c r="N25" s="258"/>
      <c r="O25" s="259"/>
      <c r="P25" s="257">
        <v>8</v>
      </c>
      <c r="Q25" s="258"/>
      <c r="R25" s="259"/>
      <c r="S25" s="90">
        <f>SUM(D25:R25)</f>
        <v>302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E2" sqref="E2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平成２０年５月月報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2760</v>
      </c>
      <c r="G12" s="91">
        <f>SUM(G13:G14)</f>
        <v>1176</v>
      </c>
      <c r="H12" s="92">
        <f>SUM(F12:G12)</f>
        <v>3936</v>
      </c>
      <c r="I12" s="93">
        <f aca="true" t="shared" si="0" ref="I12:N12">SUM(I13:I14)</f>
        <v>0</v>
      </c>
      <c r="J12" s="95">
        <f t="shared" si="0"/>
        <v>2337</v>
      </c>
      <c r="K12" s="91">
        <f t="shared" si="0"/>
        <v>2020</v>
      </c>
      <c r="L12" s="91">
        <f t="shared" si="0"/>
        <v>1757</v>
      </c>
      <c r="M12" s="91">
        <f t="shared" si="0"/>
        <v>1252</v>
      </c>
      <c r="N12" s="91">
        <f t="shared" si="0"/>
        <v>1380</v>
      </c>
      <c r="O12" s="91">
        <f>SUM(I12:N12)</f>
        <v>8746</v>
      </c>
      <c r="P12" s="94">
        <f>H12+O12</f>
        <v>12682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466</v>
      </c>
      <c r="G13" s="91">
        <v>206</v>
      </c>
      <c r="H13" s="92">
        <f>SUM(F13:G13)</f>
        <v>672</v>
      </c>
      <c r="I13" s="93">
        <v>0</v>
      </c>
      <c r="J13" s="95">
        <v>336</v>
      </c>
      <c r="K13" s="91">
        <v>278</v>
      </c>
      <c r="L13" s="91">
        <v>232</v>
      </c>
      <c r="M13" s="91">
        <v>147</v>
      </c>
      <c r="N13" s="91">
        <v>186</v>
      </c>
      <c r="O13" s="91">
        <f>SUM(I13:N13)</f>
        <v>1179</v>
      </c>
      <c r="P13" s="94">
        <f>H13+O13</f>
        <v>1851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2294</v>
      </c>
      <c r="G14" s="91">
        <v>970</v>
      </c>
      <c r="H14" s="92">
        <f>SUM(F14:G14)</f>
        <v>3264</v>
      </c>
      <c r="I14" s="93">
        <v>0</v>
      </c>
      <c r="J14" s="95">
        <v>2001</v>
      </c>
      <c r="K14" s="91">
        <v>1742</v>
      </c>
      <c r="L14" s="91">
        <v>1525</v>
      </c>
      <c r="M14" s="91">
        <v>1105</v>
      </c>
      <c r="N14" s="91">
        <v>1194</v>
      </c>
      <c r="O14" s="91">
        <f>SUM(I14:N14)</f>
        <v>7567</v>
      </c>
      <c r="P14" s="94">
        <f>H14+O14</f>
        <v>10831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59</v>
      </c>
      <c r="G15" s="91">
        <v>54</v>
      </c>
      <c r="H15" s="92">
        <f>SUM(F15:G15)</f>
        <v>113</v>
      </c>
      <c r="I15" s="93">
        <v>0</v>
      </c>
      <c r="J15" s="95">
        <v>88</v>
      </c>
      <c r="K15" s="91">
        <v>65</v>
      </c>
      <c r="L15" s="91">
        <v>69</v>
      </c>
      <c r="M15" s="91">
        <v>56</v>
      </c>
      <c r="N15" s="91">
        <v>60</v>
      </c>
      <c r="O15" s="91">
        <f>SUM(I15:N15)</f>
        <v>338</v>
      </c>
      <c r="P15" s="94">
        <f>H15+O15</f>
        <v>451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2819</v>
      </c>
      <c r="G16" s="96">
        <f>G12+G15</f>
        <v>1230</v>
      </c>
      <c r="H16" s="97">
        <f>SUM(F16:G16)</f>
        <v>4049</v>
      </c>
      <c r="I16" s="98">
        <f aca="true" t="shared" si="1" ref="I16:N16">I12+I15</f>
        <v>0</v>
      </c>
      <c r="J16" s="100">
        <f t="shared" si="1"/>
        <v>2425</v>
      </c>
      <c r="K16" s="96">
        <f t="shared" si="1"/>
        <v>2085</v>
      </c>
      <c r="L16" s="96">
        <f t="shared" si="1"/>
        <v>1826</v>
      </c>
      <c r="M16" s="96">
        <f t="shared" si="1"/>
        <v>1308</v>
      </c>
      <c r="N16" s="96">
        <f t="shared" si="1"/>
        <v>1440</v>
      </c>
      <c r="O16" s="96">
        <f>SUM(I16:N16)</f>
        <v>9084</v>
      </c>
      <c r="P16" s="99">
        <f>H16+O16</f>
        <v>13133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5" t="s">
        <v>49</v>
      </c>
      <c r="G19" s="276"/>
      <c r="H19" s="277"/>
      <c r="I19" s="281" t="s">
        <v>50</v>
      </c>
      <c r="J19" s="276"/>
      <c r="K19" s="276"/>
      <c r="L19" s="276"/>
      <c r="M19" s="276"/>
      <c r="N19" s="276"/>
      <c r="O19" s="277"/>
      <c r="P19" s="278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80"/>
      <c r="Q20" s="3"/>
    </row>
    <row r="21" spans="3:17" s="15" customFormat="1" ht="18.75" customHeight="1">
      <c r="C21" s="40" t="s">
        <v>29</v>
      </c>
      <c r="D21" s="28"/>
      <c r="E21" s="28"/>
      <c r="F21" s="91">
        <v>1846</v>
      </c>
      <c r="G21" s="91">
        <v>878</v>
      </c>
      <c r="H21" s="92">
        <f>SUM(F21:G21)</f>
        <v>2724</v>
      </c>
      <c r="I21" s="93">
        <v>0</v>
      </c>
      <c r="J21" s="95">
        <v>1683</v>
      </c>
      <c r="K21" s="91">
        <v>1337</v>
      </c>
      <c r="L21" s="91">
        <v>1025</v>
      </c>
      <c r="M21" s="91">
        <v>559</v>
      </c>
      <c r="N21" s="91">
        <v>461</v>
      </c>
      <c r="O21" s="101">
        <f>SUM(I21:N21)</f>
        <v>5065</v>
      </c>
      <c r="P21" s="94">
        <f>O21+H21</f>
        <v>7789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39</v>
      </c>
      <c r="G22" s="91">
        <v>43</v>
      </c>
      <c r="H22" s="92">
        <f>SUM(F22:G22)</f>
        <v>82</v>
      </c>
      <c r="I22" s="93">
        <v>0</v>
      </c>
      <c r="J22" s="95">
        <v>58</v>
      </c>
      <c r="K22" s="91">
        <v>55</v>
      </c>
      <c r="L22" s="91">
        <v>50</v>
      </c>
      <c r="M22" s="91">
        <v>34</v>
      </c>
      <c r="N22" s="91">
        <v>23</v>
      </c>
      <c r="O22" s="101">
        <f>SUM(I22:N22)</f>
        <v>220</v>
      </c>
      <c r="P22" s="94">
        <f>O22+H22</f>
        <v>302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1885</v>
      </c>
      <c r="G23" s="96">
        <f aca="true" t="shared" si="2" ref="G23:N23">SUM(G21:G22)</f>
        <v>921</v>
      </c>
      <c r="H23" s="97">
        <f>SUM(F23:G23)</f>
        <v>2806</v>
      </c>
      <c r="I23" s="98">
        <f t="shared" si="2"/>
        <v>0</v>
      </c>
      <c r="J23" s="100">
        <f t="shared" si="2"/>
        <v>1741</v>
      </c>
      <c r="K23" s="96">
        <f t="shared" si="2"/>
        <v>1392</v>
      </c>
      <c r="L23" s="96">
        <f t="shared" si="2"/>
        <v>1075</v>
      </c>
      <c r="M23" s="96">
        <f t="shared" si="2"/>
        <v>593</v>
      </c>
      <c r="N23" s="96">
        <f t="shared" si="2"/>
        <v>484</v>
      </c>
      <c r="O23" s="102">
        <f>SUM(I23:N23)</f>
        <v>5285</v>
      </c>
      <c r="P23" s="99">
        <f>O23+H23</f>
        <v>8091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5" t="s">
        <v>49</v>
      </c>
      <c r="G26" s="276"/>
      <c r="H26" s="277"/>
      <c r="I26" s="281" t="s">
        <v>50</v>
      </c>
      <c r="J26" s="282"/>
      <c r="K26" s="276"/>
      <c r="L26" s="276"/>
      <c r="M26" s="276"/>
      <c r="N26" s="276"/>
      <c r="O26" s="277"/>
      <c r="P26" s="278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80"/>
      <c r="Q27" s="3"/>
    </row>
    <row r="28" spans="3:17" s="15" customFormat="1" ht="18.75" customHeight="1">
      <c r="C28" s="40" t="s">
        <v>29</v>
      </c>
      <c r="D28" s="28"/>
      <c r="E28" s="28"/>
      <c r="F28" s="91">
        <v>6</v>
      </c>
      <c r="G28" s="91">
        <v>3</v>
      </c>
      <c r="H28" s="92">
        <f>SUM(F28:G28)</f>
        <v>9</v>
      </c>
      <c r="I28" s="93">
        <v>0</v>
      </c>
      <c r="J28" s="95">
        <v>103</v>
      </c>
      <c r="K28" s="91">
        <v>116</v>
      </c>
      <c r="L28" s="91">
        <v>103</v>
      </c>
      <c r="M28" s="91">
        <v>90</v>
      </c>
      <c r="N28" s="91">
        <v>43</v>
      </c>
      <c r="O28" s="101">
        <f>SUM(I28:N28)</f>
        <v>455</v>
      </c>
      <c r="P28" s="94">
        <f>O28+H28</f>
        <v>464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0</v>
      </c>
      <c r="K29" s="91">
        <v>0</v>
      </c>
      <c r="L29" s="91">
        <v>1</v>
      </c>
      <c r="M29" s="91">
        <v>1</v>
      </c>
      <c r="N29" s="91">
        <v>2</v>
      </c>
      <c r="O29" s="101">
        <f>SUM(I29:N29)</f>
        <v>4</v>
      </c>
      <c r="P29" s="94">
        <f>O29+H29</f>
        <v>4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6</v>
      </c>
      <c r="G30" s="96">
        <f>SUM(G28:G29)</f>
        <v>3</v>
      </c>
      <c r="H30" s="97">
        <f>SUM(F30:G30)</f>
        <v>9</v>
      </c>
      <c r="I30" s="98">
        <f aca="true" t="shared" si="3" ref="I30:N30">SUM(I28:I29)</f>
        <v>0</v>
      </c>
      <c r="J30" s="100">
        <f t="shared" si="3"/>
        <v>103</v>
      </c>
      <c r="K30" s="96">
        <f t="shared" si="3"/>
        <v>116</v>
      </c>
      <c r="L30" s="96">
        <f t="shared" si="3"/>
        <v>104</v>
      </c>
      <c r="M30" s="96">
        <f t="shared" si="3"/>
        <v>91</v>
      </c>
      <c r="N30" s="96">
        <f t="shared" si="3"/>
        <v>45</v>
      </c>
      <c r="O30" s="102">
        <f>SUM(I30:N30)</f>
        <v>459</v>
      </c>
      <c r="P30" s="99">
        <f>O30+H30</f>
        <v>468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5" t="s">
        <v>49</v>
      </c>
      <c r="G33" s="276"/>
      <c r="H33" s="277"/>
      <c r="I33" s="283" t="s">
        <v>40</v>
      </c>
      <c r="J33" s="276"/>
      <c r="K33" s="276"/>
      <c r="L33" s="276"/>
      <c r="M33" s="276"/>
      <c r="N33" s="277"/>
      <c r="O33" s="278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79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4" ref="G35:M35">SUM(G36:G37)</f>
        <v>2</v>
      </c>
      <c r="H35" s="104">
        <f aca="true" t="shared" si="5" ref="H35:H44">SUM(F35:G35)</f>
        <v>2</v>
      </c>
      <c r="I35" s="103">
        <f t="shared" si="4"/>
        <v>77</v>
      </c>
      <c r="J35" s="105">
        <f t="shared" si="4"/>
        <v>159</v>
      </c>
      <c r="K35" s="105">
        <f t="shared" si="4"/>
        <v>239</v>
      </c>
      <c r="L35" s="105">
        <f t="shared" si="4"/>
        <v>263</v>
      </c>
      <c r="M35" s="105">
        <f t="shared" si="4"/>
        <v>342</v>
      </c>
      <c r="N35" s="106">
        <f aca="true" t="shared" si="6" ref="N35:N44">SUM(I35:M35)</f>
        <v>1080</v>
      </c>
      <c r="O35" s="107">
        <f aca="true" t="shared" si="7" ref="O35:O43">SUM(H35+N35)</f>
        <v>1082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2</v>
      </c>
      <c r="H36" s="92">
        <f t="shared" si="5"/>
        <v>2</v>
      </c>
      <c r="I36" s="95">
        <v>77</v>
      </c>
      <c r="J36" s="91">
        <v>159</v>
      </c>
      <c r="K36" s="91">
        <v>239</v>
      </c>
      <c r="L36" s="91">
        <v>262</v>
      </c>
      <c r="M36" s="91">
        <v>336</v>
      </c>
      <c r="N36" s="101">
        <f t="shared" si="6"/>
        <v>1073</v>
      </c>
      <c r="O36" s="94">
        <f t="shared" si="7"/>
        <v>1075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5"/>
        <v>0</v>
      </c>
      <c r="I37" s="100">
        <v>0</v>
      </c>
      <c r="J37" s="96">
        <v>0</v>
      </c>
      <c r="K37" s="96">
        <v>0</v>
      </c>
      <c r="L37" s="96">
        <v>1</v>
      </c>
      <c r="M37" s="96">
        <v>6</v>
      </c>
      <c r="N37" s="102">
        <f t="shared" si="6"/>
        <v>7</v>
      </c>
      <c r="O37" s="99">
        <f t="shared" si="7"/>
        <v>7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5"/>
        <v>0</v>
      </c>
      <c r="I38" s="103">
        <f>SUM(I39:I40)</f>
        <v>145</v>
      </c>
      <c r="J38" s="105">
        <f>SUM(J39:J40)</f>
        <v>230</v>
      </c>
      <c r="K38" s="105">
        <f>SUM(K39:K40)</f>
        <v>234</v>
      </c>
      <c r="L38" s="105">
        <f>SUM(L39:L40)</f>
        <v>174</v>
      </c>
      <c r="M38" s="105">
        <f>SUM(M39:M40)</f>
        <v>139</v>
      </c>
      <c r="N38" s="106">
        <f t="shared" si="6"/>
        <v>922</v>
      </c>
      <c r="O38" s="107">
        <f t="shared" si="7"/>
        <v>922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5"/>
        <v>0</v>
      </c>
      <c r="I39" s="95">
        <v>142</v>
      </c>
      <c r="J39" s="91">
        <v>227</v>
      </c>
      <c r="K39" s="91">
        <v>231</v>
      </c>
      <c r="L39" s="91">
        <v>171</v>
      </c>
      <c r="M39" s="91">
        <v>132</v>
      </c>
      <c r="N39" s="101">
        <f t="shared" si="6"/>
        <v>903</v>
      </c>
      <c r="O39" s="94">
        <f t="shared" si="7"/>
        <v>903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5"/>
        <v>0</v>
      </c>
      <c r="I40" s="100">
        <v>3</v>
      </c>
      <c r="J40" s="96">
        <v>3</v>
      </c>
      <c r="K40" s="96">
        <v>3</v>
      </c>
      <c r="L40" s="96">
        <v>3</v>
      </c>
      <c r="M40" s="96">
        <v>7</v>
      </c>
      <c r="N40" s="102">
        <f t="shared" si="6"/>
        <v>19</v>
      </c>
      <c r="O40" s="99">
        <f t="shared" si="7"/>
        <v>19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5"/>
        <v>0</v>
      </c>
      <c r="I41" s="103">
        <f>SUM(I42:I43)</f>
        <v>6</v>
      </c>
      <c r="J41" s="105">
        <f>SUM(J42:J43)</f>
        <v>6</v>
      </c>
      <c r="K41" s="105">
        <f>SUM(K42:K43)</f>
        <v>24</v>
      </c>
      <c r="L41" s="105">
        <f>SUM(L42:L43)</f>
        <v>71</v>
      </c>
      <c r="M41" s="105">
        <f>SUM(M42:M43)</f>
        <v>200</v>
      </c>
      <c r="N41" s="106">
        <f t="shared" si="6"/>
        <v>307</v>
      </c>
      <c r="O41" s="107">
        <f t="shared" si="7"/>
        <v>307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5"/>
        <v>0</v>
      </c>
      <c r="I42" s="95">
        <v>6</v>
      </c>
      <c r="J42" s="91">
        <v>6</v>
      </c>
      <c r="K42" s="91">
        <v>23</v>
      </c>
      <c r="L42" s="91">
        <v>68</v>
      </c>
      <c r="M42" s="91">
        <v>196</v>
      </c>
      <c r="N42" s="101">
        <f t="shared" si="6"/>
        <v>299</v>
      </c>
      <c r="O42" s="94">
        <f t="shared" si="7"/>
        <v>299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5"/>
        <v>0</v>
      </c>
      <c r="I43" s="100">
        <v>0</v>
      </c>
      <c r="J43" s="96">
        <v>0</v>
      </c>
      <c r="K43" s="96">
        <v>1</v>
      </c>
      <c r="L43" s="96">
        <v>3</v>
      </c>
      <c r="M43" s="96">
        <v>4</v>
      </c>
      <c r="N43" s="102">
        <f t="shared" si="6"/>
        <v>8</v>
      </c>
      <c r="O43" s="99">
        <f t="shared" si="7"/>
        <v>8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2</v>
      </c>
      <c r="H44" s="109">
        <f t="shared" si="5"/>
        <v>2</v>
      </c>
      <c r="I44" s="100">
        <v>225</v>
      </c>
      <c r="J44" s="96">
        <v>394</v>
      </c>
      <c r="K44" s="96">
        <v>497</v>
      </c>
      <c r="L44" s="96">
        <v>501</v>
      </c>
      <c r="M44" s="96">
        <v>678</v>
      </c>
      <c r="N44" s="102">
        <f t="shared" si="6"/>
        <v>2295</v>
      </c>
      <c r="O44" s="110">
        <f>H44+N44</f>
        <v>2297</v>
      </c>
    </row>
    <row r="45" s="15" customFormat="1" ht="12"/>
  </sheetData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="75" zoomScaleNormal="80" zoomScaleSheetLayoutView="75" workbookViewId="0" topLeftCell="A1">
      <selection activeCell="F5" sqref="F5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平成２０年５月月報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88</v>
      </c>
    </row>
    <row r="9" spans="2:17" ht="18.75" customHeight="1">
      <c r="B9" s="117"/>
      <c r="C9" s="289" t="s">
        <v>68</v>
      </c>
      <c r="D9" s="290"/>
      <c r="E9" s="290"/>
      <c r="F9" s="291"/>
      <c r="G9" s="297" t="s">
        <v>49</v>
      </c>
      <c r="H9" s="298"/>
      <c r="I9" s="299"/>
      <c r="J9" s="300" t="s">
        <v>50</v>
      </c>
      <c r="K9" s="298"/>
      <c r="L9" s="298"/>
      <c r="M9" s="298"/>
      <c r="N9" s="298"/>
      <c r="O9" s="298"/>
      <c r="P9" s="299"/>
      <c r="Q9" s="287" t="s">
        <v>47</v>
      </c>
    </row>
    <row r="10" spans="1:18" ht="28.5" customHeight="1">
      <c r="A10" s="118"/>
      <c r="B10" s="118"/>
      <c r="C10" s="292"/>
      <c r="D10" s="293"/>
      <c r="E10" s="293"/>
      <c r="F10" s="294"/>
      <c r="G10" s="176" t="s">
        <v>89</v>
      </c>
      <c r="H10" s="177" t="s">
        <v>90</v>
      </c>
      <c r="I10" s="178" t="s">
        <v>45</v>
      </c>
      <c r="J10" s="179" t="s">
        <v>46</v>
      </c>
      <c r="K10" s="177" t="s">
        <v>10</v>
      </c>
      <c r="L10" s="176" t="s">
        <v>11</v>
      </c>
      <c r="M10" s="176" t="s">
        <v>12</v>
      </c>
      <c r="N10" s="176" t="s">
        <v>13</v>
      </c>
      <c r="O10" s="177" t="s">
        <v>14</v>
      </c>
      <c r="P10" s="178" t="s">
        <v>2</v>
      </c>
      <c r="Q10" s="288"/>
      <c r="R10" s="118"/>
    </row>
    <row r="11" spans="1:18" ht="18" customHeight="1">
      <c r="A11" s="118"/>
      <c r="B11" s="118"/>
      <c r="C11" s="123" t="s">
        <v>69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82">
        <f aca="true" t="shared" si="0" ref="G12:Q12">G13+G19+G22+G26+G30+G31</f>
        <v>4297</v>
      </c>
      <c r="H12" s="183">
        <f t="shared" si="0"/>
        <v>2315</v>
      </c>
      <c r="I12" s="184">
        <f t="shared" si="0"/>
        <v>6612</v>
      </c>
      <c r="J12" s="185">
        <f>J13+J19+J22+J26+J30+J31</f>
        <v>5</v>
      </c>
      <c r="K12" s="183">
        <f t="shared" si="0"/>
        <v>4980</v>
      </c>
      <c r="L12" s="182">
        <f t="shared" si="0"/>
        <v>4479</v>
      </c>
      <c r="M12" s="182">
        <f t="shared" si="0"/>
        <v>3875</v>
      </c>
      <c r="N12" s="182">
        <f t="shared" si="0"/>
        <v>2397</v>
      </c>
      <c r="O12" s="183">
        <f t="shared" si="0"/>
        <v>2295</v>
      </c>
      <c r="P12" s="182">
        <f t="shared" si="0"/>
        <v>18031</v>
      </c>
      <c r="Q12" s="186">
        <f t="shared" si="0"/>
        <v>24643</v>
      </c>
      <c r="R12" s="118"/>
    </row>
    <row r="13" spans="1:18" ht="18" customHeight="1">
      <c r="A13" s="118"/>
      <c r="B13" s="118"/>
      <c r="C13" s="130"/>
      <c r="D13" s="131" t="s">
        <v>91</v>
      </c>
      <c r="E13" s="132"/>
      <c r="F13" s="132"/>
      <c r="G13" s="187">
        <f aca="true" t="shared" si="1" ref="G13:Q13">SUM(G14:G18)</f>
        <v>1507</v>
      </c>
      <c r="H13" s="188">
        <f t="shared" si="1"/>
        <v>713</v>
      </c>
      <c r="I13" s="189">
        <f t="shared" si="1"/>
        <v>2220</v>
      </c>
      <c r="J13" s="190">
        <f t="shared" si="1"/>
        <v>5</v>
      </c>
      <c r="K13" s="188">
        <f t="shared" si="1"/>
        <v>1535</v>
      </c>
      <c r="L13" s="187">
        <f t="shared" si="1"/>
        <v>1284</v>
      </c>
      <c r="M13" s="187">
        <f t="shared" si="1"/>
        <v>1169</v>
      </c>
      <c r="N13" s="187">
        <f t="shared" si="1"/>
        <v>872</v>
      </c>
      <c r="O13" s="188">
        <f t="shared" si="1"/>
        <v>1037</v>
      </c>
      <c r="P13" s="187">
        <f t="shared" si="1"/>
        <v>5902</v>
      </c>
      <c r="Q13" s="191">
        <f t="shared" si="1"/>
        <v>8122</v>
      </c>
      <c r="R13" s="118"/>
    </row>
    <row r="14" spans="1:18" ht="18" customHeight="1">
      <c r="A14" s="118"/>
      <c r="B14" s="118"/>
      <c r="C14" s="130"/>
      <c r="D14" s="133"/>
      <c r="E14" s="134" t="s">
        <v>92</v>
      </c>
      <c r="F14" s="135"/>
      <c r="G14" s="187">
        <v>1368</v>
      </c>
      <c r="H14" s="188">
        <v>555</v>
      </c>
      <c r="I14" s="189">
        <f>SUM(G14:H14)</f>
        <v>1923</v>
      </c>
      <c r="J14" s="190">
        <v>5</v>
      </c>
      <c r="K14" s="188">
        <v>1143</v>
      </c>
      <c r="L14" s="187">
        <v>827</v>
      </c>
      <c r="M14" s="187">
        <v>635</v>
      </c>
      <c r="N14" s="187">
        <v>418</v>
      </c>
      <c r="O14" s="188">
        <v>414</v>
      </c>
      <c r="P14" s="187">
        <f>SUM(J14:O14)</f>
        <v>3442</v>
      </c>
      <c r="Q14" s="191">
        <f>I14+P14</f>
        <v>5365</v>
      </c>
      <c r="R14" s="118"/>
    </row>
    <row r="15" spans="1:18" ht="18" customHeight="1">
      <c r="A15" s="118"/>
      <c r="B15" s="118"/>
      <c r="C15" s="130"/>
      <c r="D15" s="133"/>
      <c r="E15" s="134" t="s">
        <v>93</v>
      </c>
      <c r="F15" s="135"/>
      <c r="G15" s="187">
        <v>0</v>
      </c>
      <c r="H15" s="188">
        <v>1</v>
      </c>
      <c r="I15" s="189">
        <f>SUM(G15:H15)</f>
        <v>1</v>
      </c>
      <c r="J15" s="190">
        <v>0</v>
      </c>
      <c r="K15" s="188">
        <v>3</v>
      </c>
      <c r="L15" s="187">
        <v>18</v>
      </c>
      <c r="M15" s="187">
        <v>39</v>
      </c>
      <c r="N15" s="187">
        <v>57</v>
      </c>
      <c r="O15" s="188">
        <v>155</v>
      </c>
      <c r="P15" s="187">
        <f>SUM(J15:O15)</f>
        <v>272</v>
      </c>
      <c r="Q15" s="191">
        <f>I15+P15</f>
        <v>273</v>
      </c>
      <c r="R15" s="118"/>
    </row>
    <row r="16" spans="1:18" ht="18" customHeight="1">
      <c r="A16" s="118"/>
      <c r="B16" s="118"/>
      <c r="C16" s="130"/>
      <c r="D16" s="133"/>
      <c r="E16" s="134" t="s">
        <v>94</v>
      </c>
      <c r="F16" s="135"/>
      <c r="G16" s="187">
        <v>62</v>
      </c>
      <c r="H16" s="188">
        <v>81</v>
      </c>
      <c r="I16" s="189">
        <f>SUM(G16:H16)</f>
        <v>143</v>
      </c>
      <c r="J16" s="190">
        <v>0</v>
      </c>
      <c r="K16" s="188">
        <v>172</v>
      </c>
      <c r="L16" s="187">
        <v>204</v>
      </c>
      <c r="M16" s="187">
        <v>251</v>
      </c>
      <c r="N16" s="187">
        <v>190</v>
      </c>
      <c r="O16" s="188">
        <v>248</v>
      </c>
      <c r="P16" s="187">
        <f>SUM(J16:O16)</f>
        <v>1065</v>
      </c>
      <c r="Q16" s="191">
        <f>I16+P16</f>
        <v>1208</v>
      </c>
      <c r="R16" s="118"/>
    </row>
    <row r="17" spans="1:18" ht="18" customHeight="1">
      <c r="A17" s="118"/>
      <c r="B17" s="118"/>
      <c r="C17" s="130"/>
      <c r="D17" s="133"/>
      <c r="E17" s="134" t="s">
        <v>95</v>
      </c>
      <c r="F17" s="135"/>
      <c r="G17" s="187">
        <v>7</v>
      </c>
      <c r="H17" s="188">
        <v>9</v>
      </c>
      <c r="I17" s="189">
        <f>SUM(G17:H17)</f>
        <v>16</v>
      </c>
      <c r="J17" s="190">
        <v>0</v>
      </c>
      <c r="K17" s="188">
        <v>16</v>
      </c>
      <c r="L17" s="187">
        <v>24</v>
      </c>
      <c r="M17" s="187">
        <v>21</v>
      </c>
      <c r="N17" s="187">
        <v>13</v>
      </c>
      <c r="O17" s="188">
        <v>14</v>
      </c>
      <c r="P17" s="187">
        <f>SUM(J17:O17)</f>
        <v>88</v>
      </c>
      <c r="Q17" s="191">
        <f>I17+P17</f>
        <v>104</v>
      </c>
      <c r="R17" s="118"/>
    </row>
    <row r="18" spans="1:18" ht="18" customHeight="1">
      <c r="A18" s="118"/>
      <c r="B18" s="118"/>
      <c r="C18" s="130"/>
      <c r="D18" s="133"/>
      <c r="E18" s="295" t="s">
        <v>96</v>
      </c>
      <c r="F18" s="296"/>
      <c r="G18" s="187">
        <v>70</v>
      </c>
      <c r="H18" s="188">
        <v>67</v>
      </c>
      <c r="I18" s="189">
        <f>SUM(G18:H18)</f>
        <v>137</v>
      </c>
      <c r="J18" s="190">
        <v>0</v>
      </c>
      <c r="K18" s="188">
        <v>201</v>
      </c>
      <c r="L18" s="187">
        <v>211</v>
      </c>
      <c r="M18" s="187">
        <v>223</v>
      </c>
      <c r="N18" s="187">
        <v>194</v>
      </c>
      <c r="O18" s="188">
        <v>206</v>
      </c>
      <c r="P18" s="187">
        <f>SUM(J18:O18)</f>
        <v>1035</v>
      </c>
      <c r="Q18" s="191">
        <f>I18+P18</f>
        <v>1172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7">
        <f aca="true" t="shared" si="2" ref="G19:Q19">SUM(G20:G21)</f>
        <v>532</v>
      </c>
      <c r="H19" s="188">
        <f t="shared" si="2"/>
        <v>378</v>
      </c>
      <c r="I19" s="189">
        <f t="shared" si="2"/>
        <v>910</v>
      </c>
      <c r="J19" s="190">
        <f t="shared" si="2"/>
        <v>0</v>
      </c>
      <c r="K19" s="188">
        <f t="shared" si="2"/>
        <v>987</v>
      </c>
      <c r="L19" s="187">
        <f>SUM(L20:L21)</f>
        <v>841</v>
      </c>
      <c r="M19" s="187">
        <f t="shared" si="2"/>
        <v>683</v>
      </c>
      <c r="N19" s="187">
        <f t="shared" si="2"/>
        <v>337</v>
      </c>
      <c r="O19" s="188">
        <f t="shared" si="2"/>
        <v>191</v>
      </c>
      <c r="P19" s="187">
        <f>SUM(P20:P21)</f>
        <v>3039</v>
      </c>
      <c r="Q19" s="191">
        <f t="shared" si="2"/>
        <v>3949</v>
      </c>
      <c r="R19" s="118"/>
    </row>
    <row r="20" spans="1:18" ht="18" customHeight="1">
      <c r="A20" s="118"/>
      <c r="B20" s="118"/>
      <c r="C20" s="130"/>
      <c r="D20" s="133"/>
      <c r="E20" s="137" t="s">
        <v>97</v>
      </c>
      <c r="F20" s="137"/>
      <c r="G20" s="187">
        <v>446</v>
      </c>
      <c r="H20" s="188">
        <v>317</v>
      </c>
      <c r="I20" s="189">
        <f>SUM(G20:H20)</f>
        <v>763</v>
      </c>
      <c r="J20" s="190">
        <v>0</v>
      </c>
      <c r="K20" s="188">
        <v>803</v>
      </c>
      <c r="L20" s="187">
        <v>642</v>
      </c>
      <c r="M20" s="187">
        <v>524</v>
      </c>
      <c r="N20" s="187">
        <v>253</v>
      </c>
      <c r="O20" s="188">
        <v>144</v>
      </c>
      <c r="P20" s="187">
        <f>SUM(J20:O20)</f>
        <v>2366</v>
      </c>
      <c r="Q20" s="191">
        <f>I20+P20</f>
        <v>3129</v>
      </c>
      <c r="R20" s="118"/>
    </row>
    <row r="21" spans="1:18" ht="18" customHeight="1">
      <c r="A21" s="118"/>
      <c r="B21" s="118"/>
      <c r="C21" s="130"/>
      <c r="D21" s="133"/>
      <c r="E21" s="137" t="s">
        <v>98</v>
      </c>
      <c r="F21" s="137"/>
      <c r="G21" s="187">
        <v>86</v>
      </c>
      <c r="H21" s="188">
        <v>61</v>
      </c>
      <c r="I21" s="189">
        <f>SUM(G21:H21)</f>
        <v>147</v>
      </c>
      <c r="J21" s="190">
        <v>0</v>
      </c>
      <c r="K21" s="188">
        <v>184</v>
      </c>
      <c r="L21" s="187">
        <v>199</v>
      </c>
      <c r="M21" s="187">
        <v>159</v>
      </c>
      <c r="N21" s="187">
        <v>84</v>
      </c>
      <c r="O21" s="188">
        <v>47</v>
      </c>
      <c r="P21" s="187">
        <f>SUM(J21:O21)</f>
        <v>673</v>
      </c>
      <c r="Q21" s="191">
        <f>I21+P21</f>
        <v>820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7">
        <f aca="true" t="shared" si="3" ref="G22:Q22">SUM(G23:G25)</f>
        <v>9</v>
      </c>
      <c r="H22" s="188">
        <f t="shared" si="3"/>
        <v>20</v>
      </c>
      <c r="I22" s="189">
        <f t="shared" si="3"/>
        <v>29</v>
      </c>
      <c r="J22" s="190">
        <f t="shared" si="3"/>
        <v>0</v>
      </c>
      <c r="K22" s="188">
        <f t="shared" si="3"/>
        <v>121</v>
      </c>
      <c r="L22" s="187">
        <f t="shared" si="3"/>
        <v>164</v>
      </c>
      <c r="M22" s="187">
        <f t="shared" si="3"/>
        <v>196</v>
      </c>
      <c r="N22" s="187">
        <f t="shared" si="3"/>
        <v>145</v>
      </c>
      <c r="O22" s="188">
        <f t="shared" si="3"/>
        <v>108</v>
      </c>
      <c r="P22" s="187">
        <f t="shared" si="3"/>
        <v>734</v>
      </c>
      <c r="Q22" s="191">
        <f t="shared" si="3"/>
        <v>763</v>
      </c>
      <c r="R22" s="118"/>
    </row>
    <row r="23" spans="1:18" ht="18" customHeight="1">
      <c r="A23" s="118"/>
      <c r="B23" s="118"/>
      <c r="C23" s="130"/>
      <c r="D23" s="133"/>
      <c r="E23" s="134" t="s">
        <v>99</v>
      </c>
      <c r="F23" s="135"/>
      <c r="G23" s="187">
        <v>7</v>
      </c>
      <c r="H23" s="188">
        <v>18</v>
      </c>
      <c r="I23" s="189">
        <f>SUM(G23:H23)</f>
        <v>25</v>
      </c>
      <c r="J23" s="190">
        <v>0</v>
      </c>
      <c r="K23" s="188">
        <v>105</v>
      </c>
      <c r="L23" s="187">
        <v>142</v>
      </c>
      <c r="M23" s="187">
        <v>147</v>
      </c>
      <c r="N23" s="187">
        <v>107</v>
      </c>
      <c r="O23" s="188">
        <v>75</v>
      </c>
      <c r="P23" s="187">
        <f>SUM(J23:O23)</f>
        <v>576</v>
      </c>
      <c r="Q23" s="191">
        <f>I23+P23</f>
        <v>601</v>
      </c>
      <c r="R23" s="118"/>
    </row>
    <row r="24" spans="1:18" ht="18" customHeight="1">
      <c r="A24" s="118"/>
      <c r="B24" s="118"/>
      <c r="C24" s="130"/>
      <c r="D24" s="133"/>
      <c r="E24" s="284" t="s">
        <v>100</v>
      </c>
      <c r="F24" s="286"/>
      <c r="G24" s="187">
        <v>2</v>
      </c>
      <c r="H24" s="188">
        <v>2</v>
      </c>
      <c r="I24" s="189">
        <f>SUM(G24:H24)</f>
        <v>4</v>
      </c>
      <c r="J24" s="190">
        <v>0</v>
      </c>
      <c r="K24" s="188">
        <v>16</v>
      </c>
      <c r="L24" s="187">
        <v>22</v>
      </c>
      <c r="M24" s="187">
        <v>49</v>
      </c>
      <c r="N24" s="187">
        <v>38</v>
      </c>
      <c r="O24" s="188">
        <v>32</v>
      </c>
      <c r="P24" s="187">
        <f>SUM(J24:O24)</f>
        <v>157</v>
      </c>
      <c r="Q24" s="191">
        <f>I24+P24</f>
        <v>161</v>
      </c>
      <c r="R24" s="118"/>
    </row>
    <row r="25" spans="1:18" ht="18" customHeight="1">
      <c r="A25" s="118"/>
      <c r="B25" s="118"/>
      <c r="C25" s="130"/>
      <c r="D25" s="137"/>
      <c r="E25" s="284" t="s">
        <v>101</v>
      </c>
      <c r="F25" s="286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0</v>
      </c>
      <c r="M25" s="187">
        <v>0</v>
      </c>
      <c r="N25" s="187">
        <v>0</v>
      </c>
      <c r="O25" s="188">
        <v>1</v>
      </c>
      <c r="P25" s="187">
        <f>SUM(J25:O25)</f>
        <v>1</v>
      </c>
      <c r="Q25" s="191">
        <f>I25+P25</f>
        <v>1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7">
        <f aca="true" t="shared" si="4" ref="G26:Q26">SUM(G27:G29)</f>
        <v>358</v>
      </c>
      <c r="H26" s="188">
        <f t="shared" si="4"/>
        <v>274</v>
      </c>
      <c r="I26" s="189">
        <f t="shared" si="4"/>
        <v>632</v>
      </c>
      <c r="J26" s="190">
        <f t="shared" si="4"/>
        <v>0</v>
      </c>
      <c r="K26" s="188">
        <f t="shared" si="4"/>
        <v>618</v>
      </c>
      <c r="L26" s="187">
        <f t="shared" si="4"/>
        <v>825</v>
      </c>
      <c r="M26" s="187">
        <f t="shared" si="4"/>
        <v>786</v>
      </c>
      <c r="N26" s="187">
        <f t="shared" si="4"/>
        <v>477</v>
      </c>
      <c r="O26" s="188">
        <f t="shared" si="4"/>
        <v>475</v>
      </c>
      <c r="P26" s="187">
        <f t="shared" si="4"/>
        <v>3181</v>
      </c>
      <c r="Q26" s="191">
        <f t="shared" si="4"/>
        <v>3813</v>
      </c>
      <c r="R26" s="118"/>
    </row>
    <row r="27" spans="1:18" ht="18" customHeight="1">
      <c r="A27" s="118"/>
      <c r="B27" s="118"/>
      <c r="C27" s="130"/>
      <c r="D27" s="133"/>
      <c r="E27" s="139" t="s">
        <v>102</v>
      </c>
      <c r="F27" s="135"/>
      <c r="G27" s="187">
        <v>283</v>
      </c>
      <c r="H27" s="188">
        <v>256</v>
      </c>
      <c r="I27" s="189">
        <f>SUM(G27:H27)</f>
        <v>539</v>
      </c>
      <c r="J27" s="190">
        <v>0</v>
      </c>
      <c r="K27" s="188">
        <v>564</v>
      </c>
      <c r="L27" s="187">
        <v>789</v>
      </c>
      <c r="M27" s="187">
        <v>749</v>
      </c>
      <c r="N27" s="187">
        <v>466</v>
      </c>
      <c r="O27" s="188">
        <v>466</v>
      </c>
      <c r="P27" s="187">
        <f>SUM(J27:O27)</f>
        <v>3034</v>
      </c>
      <c r="Q27" s="191">
        <f>I27+P27</f>
        <v>3573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7">
        <v>45</v>
      </c>
      <c r="H28" s="188">
        <v>11</v>
      </c>
      <c r="I28" s="189">
        <f>SUM(G28:H28)</f>
        <v>56</v>
      </c>
      <c r="J28" s="190">
        <v>0</v>
      </c>
      <c r="K28" s="188">
        <v>29</v>
      </c>
      <c r="L28" s="187">
        <v>18</v>
      </c>
      <c r="M28" s="187">
        <v>25</v>
      </c>
      <c r="N28" s="187">
        <v>8</v>
      </c>
      <c r="O28" s="188">
        <v>7</v>
      </c>
      <c r="P28" s="187">
        <f>SUM(J28:O28)</f>
        <v>87</v>
      </c>
      <c r="Q28" s="191">
        <f>I28+P28</f>
        <v>143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7">
        <v>30</v>
      </c>
      <c r="H29" s="188">
        <v>7</v>
      </c>
      <c r="I29" s="189">
        <f>SUM(G29:H29)</f>
        <v>37</v>
      </c>
      <c r="J29" s="190">
        <v>0</v>
      </c>
      <c r="K29" s="188">
        <v>25</v>
      </c>
      <c r="L29" s="187">
        <v>18</v>
      </c>
      <c r="M29" s="187">
        <v>12</v>
      </c>
      <c r="N29" s="187">
        <v>3</v>
      </c>
      <c r="O29" s="188">
        <v>2</v>
      </c>
      <c r="P29" s="187">
        <f>SUM(J29:O29)</f>
        <v>60</v>
      </c>
      <c r="Q29" s="191">
        <f>I29+P29</f>
        <v>97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7">
        <v>56</v>
      </c>
      <c r="H30" s="188">
        <v>42</v>
      </c>
      <c r="I30" s="189">
        <f>SUM(G30:H30)</f>
        <v>98</v>
      </c>
      <c r="J30" s="190">
        <v>0</v>
      </c>
      <c r="K30" s="188">
        <v>85</v>
      </c>
      <c r="L30" s="187">
        <v>89</v>
      </c>
      <c r="M30" s="187">
        <v>67</v>
      </c>
      <c r="N30" s="187">
        <v>40</v>
      </c>
      <c r="O30" s="188">
        <v>33</v>
      </c>
      <c r="P30" s="187">
        <f>SUM(J30:O30)</f>
        <v>314</v>
      </c>
      <c r="Q30" s="191">
        <f>I30+P30</f>
        <v>412</v>
      </c>
      <c r="R30" s="118"/>
    </row>
    <row r="31" spans="1:18" ht="18" customHeight="1">
      <c r="A31" s="118"/>
      <c r="B31" s="118"/>
      <c r="C31" s="145"/>
      <c r="D31" s="146" t="s">
        <v>103</v>
      </c>
      <c r="E31" s="147"/>
      <c r="F31" s="147"/>
      <c r="G31" s="192">
        <v>1835</v>
      </c>
      <c r="H31" s="193">
        <v>888</v>
      </c>
      <c r="I31" s="194">
        <f>SUM(G31:H31)</f>
        <v>2723</v>
      </c>
      <c r="J31" s="195">
        <v>0</v>
      </c>
      <c r="K31" s="193">
        <v>1634</v>
      </c>
      <c r="L31" s="192">
        <v>1276</v>
      </c>
      <c r="M31" s="192">
        <v>974</v>
      </c>
      <c r="N31" s="192">
        <v>526</v>
      </c>
      <c r="O31" s="193">
        <v>451</v>
      </c>
      <c r="P31" s="194">
        <f>SUM(J31:O31)</f>
        <v>4861</v>
      </c>
      <c r="Q31" s="196">
        <f>I31+P31</f>
        <v>7584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82">
        <f aca="true" t="shared" si="5" ref="G32:Q32">SUM(G33:G38)</f>
        <v>6</v>
      </c>
      <c r="H32" s="183">
        <f t="shared" si="5"/>
        <v>3</v>
      </c>
      <c r="I32" s="184">
        <f t="shared" si="5"/>
        <v>9</v>
      </c>
      <c r="J32" s="185">
        <f t="shared" si="5"/>
        <v>0</v>
      </c>
      <c r="K32" s="183">
        <f t="shared" si="5"/>
        <v>104</v>
      </c>
      <c r="L32" s="182">
        <f t="shared" si="5"/>
        <v>118</v>
      </c>
      <c r="M32" s="182">
        <f t="shared" si="5"/>
        <v>107</v>
      </c>
      <c r="N32" s="182">
        <f t="shared" si="5"/>
        <v>94</v>
      </c>
      <c r="O32" s="183">
        <f t="shared" si="5"/>
        <v>48</v>
      </c>
      <c r="P32" s="182">
        <f t="shared" si="5"/>
        <v>471</v>
      </c>
      <c r="Q32" s="186">
        <f t="shared" si="5"/>
        <v>480</v>
      </c>
      <c r="R32" s="118"/>
    </row>
    <row r="33" spans="1:18" ht="18" customHeight="1">
      <c r="A33" s="118"/>
      <c r="B33" s="118"/>
      <c r="C33" s="130"/>
      <c r="D33" s="284" t="s">
        <v>78</v>
      </c>
      <c r="E33" s="285"/>
      <c r="F33" s="286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6" ref="P33:P38">SUM(J33:O33)</f>
        <v>0</v>
      </c>
      <c r="Q33" s="191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84" t="s">
        <v>79</v>
      </c>
      <c r="E34" s="285"/>
      <c r="F34" s="286"/>
      <c r="G34" s="187">
        <v>5</v>
      </c>
      <c r="H34" s="188">
        <v>0</v>
      </c>
      <c r="I34" s="189">
        <f>SUM(G34:H34)</f>
        <v>5</v>
      </c>
      <c r="J34" s="190">
        <v>0</v>
      </c>
      <c r="K34" s="188">
        <v>15</v>
      </c>
      <c r="L34" s="187">
        <v>26</v>
      </c>
      <c r="M34" s="187">
        <v>25</v>
      </c>
      <c r="N34" s="187">
        <v>41</v>
      </c>
      <c r="O34" s="188">
        <v>21</v>
      </c>
      <c r="P34" s="187">
        <f t="shared" si="6"/>
        <v>128</v>
      </c>
      <c r="Q34" s="191">
        <f t="shared" si="7"/>
        <v>133</v>
      </c>
      <c r="R34" s="118"/>
    </row>
    <row r="35" spans="1:18" ht="18" customHeight="1">
      <c r="A35" s="118"/>
      <c r="B35" s="118"/>
      <c r="C35" s="130"/>
      <c r="D35" s="284" t="s">
        <v>80</v>
      </c>
      <c r="E35" s="285"/>
      <c r="F35" s="286"/>
      <c r="G35" s="187">
        <v>1</v>
      </c>
      <c r="H35" s="188">
        <v>1</v>
      </c>
      <c r="I35" s="189">
        <f>SUM(G35:H35)</f>
        <v>2</v>
      </c>
      <c r="J35" s="190">
        <v>0</v>
      </c>
      <c r="K35" s="188">
        <v>9</v>
      </c>
      <c r="L35" s="187">
        <v>12</v>
      </c>
      <c r="M35" s="187">
        <v>8</v>
      </c>
      <c r="N35" s="187">
        <v>1</v>
      </c>
      <c r="O35" s="188">
        <v>3</v>
      </c>
      <c r="P35" s="187">
        <f t="shared" si="6"/>
        <v>33</v>
      </c>
      <c r="Q35" s="191">
        <f t="shared" si="7"/>
        <v>35</v>
      </c>
      <c r="R35" s="118"/>
    </row>
    <row r="36" spans="1:18" ht="18" customHeight="1">
      <c r="A36" s="118"/>
      <c r="B36" s="118"/>
      <c r="C36" s="130"/>
      <c r="D36" s="284" t="s">
        <v>81</v>
      </c>
      <c r="E36" s="285"/>
      <c r="F36" s="286"/>
      <c r="G36" s="198"/>
      <c r="H36" s="188">
        <v>2</v>
      </c>
      <c r="I36" s="189">
        <f>SUM(G36:H36)</f>
        <v>2</v>
      </c>
      <c r="J36" s="200"/>
      <c r="K36" s="188">
        <v>80</v>
      </c>
      <c r="L36" s="187">
        <v>80</v>
      </c>
      <c r="M36" s="187">
        <v>74</v>
      </c>
      <c r="N36" s="187">
        <v>52</v>
      </c>
      <c r="O36" s="188">
        <v>24</v>
      </c>
      <c r="P36" s="187">
        <f t="shared" si="6"/>
        <v>310</v>
      </c>
      <c r="Q36" s="191">
        <f t="shared" si="7"/>
        <v>312</v>
      </c>
      <c r="R36" s="118"/>
    </row>
    <row r="37" spans="1:18" ht="18" customHeight="1">
      <c r="A37" s="118"/>
      <c r="B37" s="118"/>
      <c r="C37" s="130"/>
      <c r="D37" s="284" t="s">
        <v>82</v>
      </c>
      <c r="E37" s="285"/>
      <c r="F37" s="286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6"/>
        <v>0</v>
      </c>
      <c r="Q37" s="191">
        <f t="shared" si="7"/>
        <v>0</v>
      </c>
      <c r="R37" s="118"/>
    </row>
    <row r="38" spans="1:18" ht="18" customHeight="1">
      <c r="A38" s="118"/>
      <c r="B38" s="118"/>
      <c r="C38" s="151"/>
      <c r="D38" s="301" t="s">
        <v>83</v>
      </c>
      <c r="E38" s="302"/>
      <c r="F38" s="303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6"/>
        <v>0</v>
      </c>
      <c r="Q38" s="196">
        <f t="shared" si="7"/>
        <v>0</v>
      </c>
      <c r="R38" s="118"/>
    </row>
    <row r="39" spans="1:18" ht="18" customHeight="1">
      <c r="A39" s="118"/>
      <c r="B39" s="118"/>
      <c r="C39" s="130" t="s">
        <v>104</v>
      </c>
      <c r="D39" s="132"/>
      <c r="E39" s="132"/>
      <c r="F39" s="132"/>
      <c r="G39" s="183">
        <f>SUM(G40:G42)</f>
        <v>0</v>
      </c>
      <c r="H39" s="183">
        <f>SUM(H40:H42)</f>
        <v>2</v>
      </c>
      <c r="I39" s="184">
        <f>SUM(I40:I42)</f>
        <v>2</v>
      </c>
      <c r="J39" s="203"/>
      <c r="K39" s="183">
        <f aca="true" t="shared" si="8" ref="K39:Q39">SUM(K40:K42)</f>
        <v>229</v>
      </c>
      <c r="L39" s="182">
        <f t="shared" si="8"/>
        <v>404</v>
      </c>
      <c r="M39" s="182">
        <f t="shared" si="8"/>
        <v>505</v>
      </c>
      <c r="N39" s="182">
        <f t="shared" si="8"/>
        <v>514</v>
      </c>
      <c r="O39" s="183">
        <f t="shared" si="8"/>
        <v>694</v>
      </c>
      <c r="P39" s="182">
        <f t="shared" si="8"/>
        <v>2346</v>
      </c>
      <c r="Q39" s="186">
        <f t="shared" si="8"/>
        <v>2348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8">
        <v>0</v>
      </c>
      <c r="H40" s="188">
        <v>2</v>
      </c>
      <c r="I40" s="189">
        <f>SUM(G40:H40)</f>
        <v>2</v>
      </c>
      <c r="J40" s="200"/>
      <c r="K40" s="188">
        <v>77</v>
      </c>
      <c r="L40" s="187">
        <v>164</v>
      </c>
      <c r="M40" s="187">
        <v>243</v>
      </c>
      <c r="N40" s="187">
        <v>265</v>
      </c>
      <c r="O40" s="188">
        <v>345</v>
      </c>
      <c r="P40" s="187">
        <f>SUM(J40:O40)</f>
        <v>1094</v>
      </c>
      <c r="Q40" s="191">
        <f>I40+P40</f>
        <v>1096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146</v>
      </c>
      <c r="L41" s="187">
        <v>234</v>
      </c>
      <c r="M41" s="187">
        <v>238</v>
      </c>
      <c r="N41" s="187">
        <v>177</v>
      </c>
      <c r="O41" s="188">
        <v>142</v>
      </c>
      <c r="P41" s="187">
        <f>SUM(J41:O41)</f>
        <v>937</v>
      </c>
      <c r="Q41" s="191">
        <f>I41+P41</f>
        <v>937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6</v>
      </c>
      <c r="L42" s="209">
        <v>6</v>
      </c>
      <c r="M42" s="209">
        <v>24</v>
      </c>
      <c r="N42" s="209">
        <v>72</v>
      </c>
      <c r="O42" s="208">
        <v>207</v>
      </c>
      <c r="P42" s="209">
        <f>SUM(J42:O42)</f>
        <v>315</v>
      </c>
      <c r="Q42" s="210">
        <f>I42+P42</f>
        <v>315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11">
        <f aca="true" t="shared" si="9" ref="G43:Q43">G12+G32+G39</f>
        <v>4303</v>
      </c>
      <c r="H43" s="212">
        <f t="shared" si="9"/>
        <v>2320</v>
      </c>
      <c r="I43" s="213">
        <f t="shared" si="9"/>
        <v>6623</v>
      </c>
      <c r="J43" s="214">
        <f>J12+J32+J39</f>
        <v>5</v>
      </c>
      <c r="K43" s="212">
        <f t="shared" si="9"/>
        <v>5313</v>
      </c>
      <c r="L43" s="211">
        <f t="shared" si="9"/>
        <v>5001</v>
      </c>
      <c r="M43" s="211">
        <f t="shared" si="9"/>
        <v>4487</v>
      </c>
      <c r="N43" s="211">
        <f t="shared" si="9"/>
        <v>3005</v>
      </c>
      <c r="O43" s="212">
        <f t="shared" si="9"/>
        <v>3037</v>
      </c>
      <c r="P43" s="211">
        <f t="shared" si="9"/>
        <v>20848</v>
      </c>
      <c r="Q43" s="215">
        <f t="shared" si="9"/>
        <v>27471</v>
      </c>
      <c r="R43" s="118"/>
    </row>
    <row r="44" spans="3:17" ht="18" customHeight="1">
      <c r="C44" s="123" t="s">
        <v>85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70</v>
      </c>
      <c r="D45" s="128"/>
      <c r="E45" s="128"/>
      <c r="F45" s="129"/>
      <c r="G45" s="182">
        <f aca="true" t="shared" si="10" ref="G45:Q45">G46+G52+G55+G59+G61+G62</f>
        <v>5290187</v>
      </c>
      <c r="H45" s="183">
        <f t="shared" si="10"/>
        <v>4818976</v>
      </c>
      <c r="I45" s="184">
        <f t="shared" si="10"/>
        <v>10109163</v>
      </c>
      <c r="J45" s="185">
        <f t="shared" si="10"/>
        <v>18249</v>
      </c>
      <c r="K45" s="183">
        <f t="shared" si="10"/>
        <v>14742168</v>
      </c>
      <c r="L45" s="182">
        <f t="shared" si="10"/>
        <v>15937204</v>
      </c>
      <c r="M45" s="182">
        <f t="shared" si="10"/>
        <v>16663793</v>
      </c>
      <c r="N45" s="182">
        <f t="shared" si="10"/>
        <v>11551444</v>
      </c>
      <c r="O45" s="183">
        <f t="shared" si="10"/>
        <v>11648535</v>
      </c>
      <c r="P45" s="182">
        <f t="shared" si="10"/>
        <v>70561393</v>
      </c>
      <c r="Q45" s="186">
        <f t="shared" si="10"/>
        <v>80670556</v>
      </c>
    </row>
    <row r="46" spans="3:17" ht="18" customHeight="1">
      <c r="C46" s="130"/>
      <c r="D46" s="131" t="s">
        <v>91</v>
      </c>
      <c r="E46" s="132"/>
      <c r="F46" s="132"/>
      <c r="G46" s="187">
        <f aca="true" t="shared" si="11" ref="G46:Q46">SUM(G47:G51)</f>
        <v>2672729</v>
      </c>
      <c r="H46" s="188">
        <f t="shared" si="11"/>
        <v>1791543</v>
      </c>
      <c r="I46" s="189">
        <f t="shared" si="11"/>
        <v>4464272</v>
      </c>
      <c r="J46" s="190">
        <f t="shared" si="11"/>
        <v>18249</v>
      </c>
      <c r="K46" s="188">
        <f t="shared" si="11"/>
        <v>5772544</v>
      </c>
      <c r="L46" s="187">
        <f t="shared" si="11"/>
        <v>6073559</v>
      </c>
      <c r="M46" s="187">
        <f t="shared" si="11"/>
        <v>6796668</v>
      </c>
      <c r="N46" s="187">
        <f t="shared" si="11"/>
        <v>5239413</v>
      </c>
      <c r="O46" s="188">
        <f t="shared" si="11"/>
        <v>6868925</v>
      </c>
      <c r="P46" s="187">
        <f t="shared" si="11"/>
        <v>30769358</v>
      </c>
      <c r="Q46" s="191">
        <f t="shared" si="11"/>
        <v>35233630</v>
      </c>
    </row>
    <row r="47" spans="3:17" ht="18" customHeight="1">
      <c r="C47" s="130"/>
      <c r="D47" s="133"/>
      <c r="E47" s="134" t="s">
        <v>92</v>
      </c>
      <c r="F47" s="135"/>
      <c r="G47" s="187">
        <v>2469169</v>
      </c>
      <c r="H47" s="188">
        <v>1466318</v>
      </c>
      <c r="I47" s="189">
        <f>SUM(G47:H47)</f>
        <v>3935487</v>
      </c>
      <c r="J47" s="190">
        <v>18249</v>
      </c>
      <c r="K47" s="188">
        <v>4863049</v>
      </c>
      <c r="L47" s="187">
        <v>4926924</v>
      </c>
      <c r="M47" s="187">
        <v>5093657</v>
      </c>
      <c r="N47" s="187">
        <v>3744971</v>
      </c>
      <c r="O47" s="188">
        <v>4342304</v>
      </c>
      <c r="P47" s="187">
        <f>SUM(J47:O47)</f>
        <v>22989154</v>
      </c>
      <c r="Q47" s="191">
        <f>I47+P47</f>
        <v>26924641</v>
      </c>
    </row>
    <row r="48" spans="3:17" ht="18" customHeight="1">
      <c r="C48" s="130"/>
      <c r="D48" s="133"/>
      <c r="E48" s="134" t="s">
        <v>93</v>
      </c>
      <c r="F48" s="135"/>
      <c r="G48" s="187">
        <v>0</v>
      </c>
      <c r="H48" s="188">
        <v>6832</v>
      </c>
      <c r="I48" s="189">
        <f>SUM(G48:H48)</f>
        <v>6832</v>
      </c>
      <c r="J48" s="190">
        <v>0</v>
      </c>
      <c r="K48" s="188">
        <v>14700</v>
      </c>
      <c r="L48" s="187">
        <v>93450</v>
      </c>
      <c r="M48" s="187">
        <v>206326</v>
      </c>
      <c r="N48" s="187">
        <v>306627</v>
      </c>
      <c r="O48" s="188">
        <v>832001</v>
      </c>
      <c r="P48" s="187">
        <f>SUM(J48:O48)</f>
        <v>1453104</v>
      </c>
      <c r="Q48" s="191">
        <f>I48+P48</f>
        <v>1459936</v>
      </c>
    </row>
    <row r="49" spans="3:17" ht="18" customHeight="1">
      <c r="C49" s="130"/>
      <c r="D49" s="133"/>
      <c r="E49" s="134" t="s">
        <v>94</v>
      </c>
      <c r="F49" s="135"/>
      <c r="G49" s="187">
        <v>134810</v>
      </c>
      <c r="H49" s="188">
        <v>253063</v>
      </c>
      <c r="I49" s="189">
        <f>SUM(G49:H49)</f>
        <v>387873</v>
      </c>
      <c r="J49" s="190">
        <v>0</v>
      </c>
      <c r="K49" s="188">
        <v>682255</v>
      </c>
      <c r="L49" s="187">
        <v>821175</v>
      </c>
      <c r="M49" s="187">
        <v>1263665</v>
      </c>
      <c r="N49" s="187">
        <v>991075</v>
      </c>
      <c r="O49" s="188">
        <v>1475380</v>
      </c>
      <c r="P49" s="187">
        <f>SUM(J49:O49)</f>
        <v>5233550</v>
      </c>
      <c r="Q49" s="191">
        <f>I49+P49</f>
        <v>5621423</v>
      </c>
    </row>
    <row r="50" spans="3:17" ht="18" customHeight="1">
      <c r="C50" s="130"/>
      <c r="D50" s="133"/>
      <c r="E50" s="134" t="s">
        <v>95</v>
      </c>
      <c r="F50" s="135"/>
      <c r="G50" s="187">
        <v>12780</v>
      </c>
      <c r="H50" s="188">
        <v>14900</v>
      </c>
      <c r="I50" s="189">
        <f>SUM(G50:H50)</f>
        <v>27680</v>
      </c>
      <c r="J50" s="190">
        <v>0</v>
      </c>
      <c r="K50" s="188">
        <v>42640</v>
      </c>
      <c r="L50" s="187">
        <v>48360</v>
      </c>
      <c r="M50" s="187">
        <v>45200</v>
      </c>
      <c r="N50" s="187">
        <v>26940</v>
      </c>
      <c r="O50" s="188">
        <v>36120</v>
      </c>
      <c r="P50" s="187">
        <f>SUM(J50:O50)</f>
        <v>199260</v>
      </c>
      <c r="Q50" s="191">
        <f>I50+P50</f>
        <v>226940</v>
      </c>
    </row>
    <row r="51" spans="3:17" ht="18" customHeight="1">
      <c r="C51" s="130"/>
      <c r="D51" s="133"/>
      <c r="E51" s="295" t="s">
        <v>105</v>
      </c>
      <c r="F51" s="296"/>
      <c r="G51" s="187">
        <v>55970</v>
      </c>
      <c r="H51" s="188">
        <v>50430</v>
      </c>
      <c r="I51" s="189">
        <f>SUM(G51:H51)</f>
        <v>106400</v>
      </c>
      <c r="J51" s="190">
        <v>0</v>
      </c>
      <c r="K51" s="188">
        <v>169900</v>
      </c>
      <c r="L51" s="187">
        <v>183650</v>
      </c>
      <c r="M51" s="187">
        <v>187820</v>
      </c>
      <c r="N51" s="187">
        <v>169800</v>
      </c>
      <c r="O51" s="188">
        <v>183120</v>
      </c>
      <c r="P51" s="187">
        <f>SUM(J51:O51)</f>
        <v>894290</v>
      </c>
      <c r="Q51" s="191">
        <f>I51+P51</f>
        <v>1000690</v>
      </c>
    </row>
    <row r="52" spans="3:17" ht="18" customHeight="1">
      <c r="C52" s="130"/>
      <c r="D52" s="131" t="s">
        <v>71</v>
      </c>
      <c r="E52" s="136"/>
      <c r="F52" s="135"/>
      <c r="G52" s="187">
        <f aca="true" t="shared" si="12" ref="G52:Q52">SUM(G53:G54)</f>
        <v>1298618</v>
      </c>
      <c r="H52" s="188">
        <f t="shared" si="12"/>
        <v>1746385</v>
      </c>
      <c r="I52" s="189">
        <f t="shared" si="12"/>
        <v>3045003</v>
      </c>
      <c r="J52" s="190">
        <f t="shared" si="12"/>
        <v>0</v>
      </c>
      <c r="K52" s="188">
        <f t="shared" si="12"/>
        <v>4834138</v>
      </c>
      <c r="L52" s="187">
        <f t="shared" si="12"/>
        <v>4996602</v>
      </c>
      <c r="M52" s="187">
        <f t="shared" si="12"/>
        <v>4799464</v>
      </c>
      <c r="N52" s="187">
        <f t="shared" si="12"/>
        <v>2646516</v>
      </c>
      <c r="O52" s="188">
        <f t="shared" si="12"/>
        <v>1528982</v>
      </c>
      <c r="P52" s="187">
        <f t="shared" si="12"/>
        <v>18805702</v>
      </c>
      <c r="Q52" s="191">
        <f t="shared" si="12"/>
        <v>21850705</v>
      </c>
    </row>
    <row r="53" spans="3:17" ht="18" customHeight="1">
      <c r="C53" s="130"/>
      <c r="D53" s="133"/>
      <c r="E53" s="137" t="s">
        <v>97</v>
      </c>
      <c r="F53" s="137"/>
      <c r="G53" s="187">
        <v>1067519</v>
      </c>
      <c r="H53" s="188">
        <v>1435430</v>
      </c>
      <c r="I53" s="189">
        <f>SUM(G53:H53)</f>
        <v>2502949</v>
      </c>
      <c r="J53" s="190">
        <v>0</v>
      </c>
      <c r="K53" s="188">
        <v>4008682</v>
      </c>
      <c r="L53" s="187">
        <v>3922113</v>
      </c>
      <c r="M53" s="187">
        <v>3839967</v>
      </c>
      <c r="N53" s="187">
        <v>2027468</v>
      </c>
      <c r="O53" s="188">
        <v>1241121</v>
      </c>
      <c r="P53" s="187">
        <f>SUM(J53:O53)</f>
        <v>15039351</v>
      </c>
      <c r="Q53" s="191">
        <f>I53+P53</f>
        <v>17542300</v>
      </c>
    </row>
    <row r="54" spans="3:17" ht="18" customHeight="1">
      <c r="C54" s="130"/>
      <c r="D54" s="133"/>
      <c r="E54" s="137" t="s">
        <v>98</v>
      </c>
      <c r="F54" s="137"/>
      <c r="G54" s="187">
        <v>231099</v>
      </c>
      <c r="H54" s="188">
        <v>310955</v>
      </c>
      <c r="I54" s="189">
        <f>SUM(G54:H54)</f>
        <v>542054</v>
      </c>
      <c r="J54" s="190">
        <v>0</v>
      </c>
      <c r="K54" s="188">
        <v>825456</v>
      </c>
      <c r="L54" s="187">
        <v>1074489</v>
      </c>
      <c r="M54" s="187">
        <v>959497</v>
      </c>
      <c r="N54" s="187">
        <v>619048</v>
      </c>
      <c r="O54" s="188">
        <v>287861</v>
      </c>
      <c r="P54" s="187">
        <f>SUM(J54:O54)</f>
        <v>3766351</v>
      </c>
      <c r="Q54" s="191">
        <f>I54+P54</f>
        <v>4308405</v>
      </c>
    </row>
    <row r="55" spans="3:17" ht="18" customHeight="1">
      <c r="C55" s="130"/>
      <c r="D55" s="131" t="s">
        <v>72</v>
      </c>
      <c r="E55" s="132"/>
      <c r="F55" s="132"/>
      <c r="G55" s="187">
        <f aca="true" t="shared" si="13" ref="G55:Q55">SUM(G56:G58)</f>
        <v>13783</v>
      </c>
      <c r="H55" s="188">
        <f t="shared" si="13"/>
        <v>81609</v>
      </c>
      <c r="I55" s="189">
        <f t="shared" si="13"/>
        <v>95392</v>
      </c>
      <c r="J55" s="190">
        <f t="shared" si="13"/>
        <v>0</v>
      </c>
      <c r="K55" s="188">
        <f t="shared" si="13"/>
        <v>605277</v>
      </c>
      <c r="L55" s="187">
        <f t="shared" si="13"/>
        <v>905381</v>
      </c>
      <c r="M55" s="187">
        <f t="shared" si="13"/>
        <v>1281947</v>
      </c>
      <c r="N55" s="187">
        <f t="shared" si="13"/>
        <v>1228029</v>
      </c>
      <c r="O55" s="188">
        <f t="shared" si="13"/>
        <v>936603</v>
      </c>
      <c r="P55" s="187">
        <f t="shared" si="13"/>
        <v>4957237</v>
      </c>
      <c r="Q55" s="191">
        <f t="shared" si="13"/>
        <v>5052629</v>
      </c>
    </row>
    <row r="56" spans="3:17" ht="18" customHeight="1">
      <c r="C56" s="130"/>
      <c r="D56" s="133"/>
      <c r="E56" s="134" t="s">
        <v>99</v>
      </c>
      <c r="F56" s="135"/>
      <c r="G56" s="187">
        <v>10334</v>
      </c>
      <c r="H56" s="188">
        <v>65273</v>
      </c>
      <c r="I56" s="189">
        <f>SUM(G56:H56)</f>
        <v>75607</v>
      </c>
      <c r="J56" s="190">
        <v>0</v>
      </c>
      <c r="K56" s="188">
        <v>497496</v>
      </c>
      <c r="L56" s="187">
        <v>767354</v>
      </c>
      <c r="M56" s="187">
        <v>968144</v>
      </c>
      <c r="N56" s="187">
        <v>966175</v>
      </c>
      <c r="O56" s="188">
        <v>654106</v>
      </c>
      <c r="P56" s="187">
        <f>SUM(J56:O56)</f>
        <v>3853275</v>
      </c>
      <c r="Q56" s="191">
        <f>I56+P56</f>
        <v>3928882</v>
      </c>
    </row>
    <row r="57" spans="3:17" ht="18" customHeight="1">
      <c r="C57" s="130"/>
      <c r="D57" s="133"/>
      <c r="E57" s="284" t="s">
        <v>100</v>
      </c>
      <c r="F57" s="286"/>
      <c r="G57" s="187">
        <v>3449</v>
      </c>
      <c r="H57" s="188">
        <v>16336</v>
      </c>
      <c r="I57" s="189">
        <f>SUM(G57:H57)</f>
        <v>19785</v>
      </c>
      <c r="J57" s="190">
        <v>0</v>
      </c>
      <c r="K57" s="188">
        <v>107781</v>
      </c>
      <c r="L57" s="187">
        <v>138027</v>
      </c>
      <c r="M57" s="187">
        <v>313803</v>
      </c>
      <c r="N57" s="187">
        <v>261854</v>
      </c>
      <c r="O57" s="188">
        <v>269526</v>
      </c>
      <c r="P57" s="187">
        <f>SUM(J57:O57)</f>
        <v>1090991</v>
      </c>
      <c r="Q57" s="191">
        <f>I57+P57</f>
        <v>1110776</v>
      </c>
    </row>
    <row r="58" spans="3:17" ht="18" customHeight="1">
      <c r="C58" s="130"/>
      <c r="D58" s="137"/>
      <c r="E58" s="284" t="s">
        <v>101</v>
      </c>
      <c r="F58" s="286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0</v>
      </c>
      <c r="M58" s="187">
        <v>0</v>
      </c>
      <c r="N58" s="187">
        <v>0</v>
      </c>
      <c r="O58" s="188">
        <v>12971</v>
      </c>
      <c r="P58" s="187">
        <f>SUM(J58:O58)</f>
        <v>12971</v>
      </c>
      <c r="Q58" s="191">
        <f>I58+P58</f>
        <v>12971</v>
      </c>
    </row>
    <row r="59" spans="3:17" ht="18" customHeight="1">
      <c r="C59" s="130"/>
      <c r="D59" s="131" t="s">
        <v>73</v>
      </c>
      <c r="E59" s="132"/>
      <c r="F59" s="138"/>
      <c r="G59" s="187">
        <f aca="true" t="shared" si="14" ref="G59:Q59">G60</f>
        <v>200065</v>
      </c>
      <c r="H59" s="188">
        <f t="shared" si="14"/>
        <v>214365</v>
      </c>
      <c r="I59" s="189">
        <f t="shared" si="14"/>
        <v>414430</v>
      </c>
      <c r="J59" s="190">
        <f t="shared" si="14"/>
        <v>0</v>
      </c>
      <c r="K59" s="188">
        <f t="shared" si="14"/>
        <v>501762</v>
      </c>
      <c r="L59" s="187">
        <f t="shared" si="14"/>
        <v>1060510</v>
      </c>
      <c r="M59" s="187">
        <f t="shared" si="14"/>
        <v>1157588</v>
      </c>
      <c r="N59" s="187">
        <f t="shared" si="14"/>
        <v>857124</v>
      </c>
      <c r="O59" s="188">
        <f t="shared" si="14"/>
        <v>965173</v>
      </c>
      <c r="P59" s="187">
        <f t="shared" si="14"/>
        <v>4542157</v>
      </c>
      <c r="Q59" s="191">
        <f t="shared" si="14"/>
        <v>4956587</v>
      </c>
    </row>
    <row r="60" spans="3:17" ht="18" customHeight="1">
      <c r="C60" s="130"/>
      <c r="D60" s="133"/>
      <c r="E60" s="134" t="s">
        <v>102</v>
      </c>
      <c r="F60" s="135"/>
      <c r="G60" s="187">
        <v>200065</v>
      </c>
      <c r="H60" s="188">
        <v>214365</v>
      </c>
      <c r="I60" s="189">
        <f>SUM(G60:H60)</f>
        <v>414430</v>
      </c>
      <c r="J60" s="190">
        <v>0</v>
      </c>
      <c r="K60" s="188">
        <v>501762</v>
      </c>
      <c r="L60" s="187">
        <v>1060510</v>
      </c>
      <c r="M60" s="187">
        <v>1157588</v>
      </c>
      <c r="N60" s="187">
        <v>857124</v>
      </c>
      <c r="O60" s="188">
        <v>965173</v>
      </c>
      <c r="P60" s="187">
        <f>SUM(J60:O60)</f>
        <v>4542157</v>
      </c>
      <c r="Q60" s="191">
        <f>I60+P60</f>
        <v>4956587</v>
      </c>
    </row>
    <row r="61" spans="3:17" ht="18" customHeight="1">
      <c r="C61" s="158"/>
      <c r="D61" s="134" t="s">
        <v>106</v>
      </c>
      <c r="E61" s="136"/>
      <c r="F61" s="136"/>
      <c r="G61" s="218">
        <v>355942</v>
      </c>
      <c r="H61" s="218">
        <v>621874</v>
      </c>
      <c r="I61" s="219">
        <f>SUM(G61:H61)</f>
        <v>977816</v>
      </c>
      <c r="J61" s="220">
        <v>0</v>
      </c>
      <c r="K61" s="218">
        <v>1384177</v>
      </c>
      <c r="L61" s="221">
        <v>1617052</v>
      </c>
      <c r="M61" s="221">
        <v>1349761</v>
      </c>
      <c r="N61" s="221">
        <v>894272</v>
      </c>
      <c r="O61" s="218">
        <v>741392</v>
      </c>
      <c r="P61" s="221">
        <f>SUM(J61:O61)</f>
        <v>5986654</v>
      </c>
      <c r="Q61" s="222">
        <f>I61+P61</f>
        <v>6964470</v>
      </c>
    </row>
    <row r="62" spans="3:17" ht="18" customHeight="1">
      <c r="C62" s="145"/>
      <c r="D62" s="146" t="s">
        <v>107</v>
      </c>
      <c r="E62" s="147"/>
      <c r="F62" s="147"/>
      <c r="G62" s="192">
        <v>749050</v>
      </c>
      <c r="H62" s="193">
        <v>363200</v>
      </c>
      <c r="I62" s="194">
        <f>SUM(G62:H62)</f>
        <v>1112250</v>
      </c>
      <c r="J62" s="195">
        <v>0</v>
      </c>
      <c r="K62" s="193">
        <v>1644270</v>
      </c>
      <c r="L62" s="192">
        <v>1284100</v>
      </c>
      <c r="M62" s="192">
        <v>1278365</v>
      </c>
      <c r="N62" s="192">
        <v>686090</v>
      </c>
      <c r="O62" s="193">
        <v>607460</v>
      </c>
      <c r="P62" s="194">
        <f>SUM(J62:O62)</f>
        <v>5500285</v>
      </c>
      <c r="Q62" s="196">
        <f>I62+P62</f>
        <v>6612535</v>
      </c>
    </row>
    <row r="63" spans="3:17" ht="18" customHeight="1">
      <c r="C63" s="127" t="s">
        <v>77</v>
      </c>
      <c r="D63" s="148"/>
      <c r="E63" s="149"/>
      <c r="F63" s="150"/>
      <c r="G63" s="182">
        <f aca="true" t="shared" si="15" ref="G63:Q63">SUM(G64:G69)</f>
        <v>20556</v>
      </c>
      <c r="H63" s="183">
        <f t="shared" si="15"/>
        <v>60297</v>
      </c>
      <c r="I63" s="184">
        <f t="shared" si="15"/>
        <v>80853</v>
      </c>
      <c r="J63" s="185">
        <f t="shared" si="15"/>
        <v>0</v>
      </c>
      <c r="K63" s="183">
        <f t="shared" si="15"/>
        <v>2279987</v>
      </c>
      <c r="L63" s="182">
        <f t="shared" si="15"/>
        <v>2427739</v>
      </c>
      <c r="M63" s="182">
        <f t="shared" si="15"/>
        <v>2363289</v>
      </c>
      <c r="N63" s="182">
        <f t="shared" si="15"/>
        <v>1853849</v>
      </c>
      <c r="O63" s="183">
        <f t="shared" si="15"/>
        <v>993545</v>
      </c>
      <c r="P63" s="182">
        <f t="shared" si="15"/>
        <v>9918409</v>
      </c>
      <c r="Q63" s="186">
        <f t="shared" si="15"/>
        <v>9999262</v>
      </c>
    </row>
    <row r="64" spans="3:17" ht="18" customHeight="1">
      <c r="C64" s="130"/>
      <c r="D64" s="284" t="s">
        <v>78</v>
      </c>
      <c r="E64" s="285"/>
      <c r="F64" s="286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6" ref="P64:P69">SUM(J64:O64)</f>
        <v>0</v>
      </c>
      <c r="Q64" s="191">
        <f aca="true" t="shared" si="17" ref="Q64:Q69">I64+P64</f>
        <v>0</v>
      </c>
    </row>
    <row r="65" spans="3:17" ht="18" customHeight="1">
      <c r="C65" s="130"/>
      <c r="D65" s="284" t="s">
        <v>79</v>
      </c>
      <c r="E65" s="285"/>
      <c r="F65" s="286"/>
      <c r="G65" s="187">
        <v>16087</v>
      </c>
      <c r="H65" s="188">
        <v>0</v>
      </c>
      <c r="I65" s="189">
        <f>SUM(G65:H65)</f>
        <v>16087</v>
      </c>
      <c r="J65" s="190">
        <v>0</v>
      </c>
      <c r="K65" s="188">
        <v>95712</v>
      </c>
      <c r="L65" s="187">
        <v>197936</v>
      </c>
      <c r="M65" s="187">
        <v>246800</v>
      </c>
      <c r="N65" s="187">
        <v>390529</v>
      </c>
      <c r="O65" s="188">
        <v>249569</v>
      </c>
      <c r="P65" s="187">
        <f t="shared" si="16"/>
        <v>1180546</v>
      </c>
      <c r="Q65" s="191">
        <f t="shared" si="17"/>
        <v>1196633</v>
      </c>
    </row>
    <row r="66" spans="3:17" ht="18" customHeight="1">
      <c r="C66" s="130"/>
      <c r="D66" s="284" t="s">
        <v>80</v>
      </c>
      <c r="E66" s="285"/>
      <c r="F66" s="286"/>
      <c r="G66" s="187">
        <v>4469</v>
      </c>
      <c r="H66" s="188">
        <v>7995</v>
      </c>
      <c r="I66" s="189">
        <f>SUM(G66:H66)</f>
        <v>12464</v>
      </c>
      <c r="J66" s="190">
        <v>0</v>
      </c>
      <c r="K66" s="188">
        <v>96836</v>
      </c>
      <c r="L66" s="187">
        <v>164949</v>
      </c>
      <c r="M66" s="187">
        <v>155000</v>
      </c>
      <c r="N66" s="187">
        <v>25597</v>
      </c>
      <c r="O66" s="188">
        <v>84360</v>
      </c>
      <c r="P66" s="187">
        <f t="shared" si="16"/>
        <v>526742</v>
      </c>
      <c r="Q66" s="191">
        <f t="shared" si="17"/>
        <v>539206</v>
      </c>
    </row>
    <row r="67" spans="3:17" ht="18" customHeight="1">
      <c r="C67" s="130"/>
      <c r="D67" s="284" t="s">
        <v>81</v>
      </c>
      <c r="E67" s="285"/>
      <c r="F67" s="286"/>
      <c r="G67" s="198"/>
      <c r="H67" s="188">
        <v>52302</v>
      </c>
      <c r="I67" s="189">
        <f>SUM(G67:H67)</f>
        <v>52302</v>
      </c>
      <c r="J67" s="200"/>
      <c r="K67" s="188">
        <v>2087439</v>
      </c>
      <c r="L67" s="187">
        <v>2064854</v>
      </c>
      <c r="M67" s="187">
        <v>1961489</v>
      </c>
      <c r="N67" s="187">
        <v>1437723</v>
      </c>
      <c r="O67" s="188">
        <v>659616</v>
      </c>
      <c r="P67" s="187">
        <f t="shared" si="16"/>
        <v>8211121</v>
      </c>
      <c r="Q67" s="191">
        <f t="shared" si="17"/>
        <v>8263423</v>
      </c>
    </row>
    <row r="68" spans="3:17" ht="18" customHeight="1">
      <c r="C68" s="130"/>
      <c r="D68" s="284" t="s">
        <v>82</v>
      </c>
      <c r="E68" s="285"/>
      <c r="F68" s="286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6"/>
        <v>0</v>
      </c>
      <c r="Q68" s="191">
        <f t="shared" si="17"/>
        <v>0</v>
      </c>
    </row>
    <row r="69" spans="3:17" ht="18" customHeight="1">
      <c r="C69" s="151"/>
      <c r="D69" s="301" t="s">
        <v>83</v>
      </c>
      <c r="E69" s="302"/>
      <c r="F69" s="303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6"/>
        <v>0</v>
      </c>
      <c r="Q69" s="196">
        <f t="shared" si="17"/>
        <v>0</v>
      </c>
    </row>
    <row r="70" spans="3:17" ht="18" customHeight="1">
      <c r="C70" s="130" t="s">
        <v>104</v>
      </c>
      <c r="D70" s="132"/>
      <c r="E70" s="132"/>
      <c r="F70" s="132"/>
      <c r="G70" s="183">
        <f>SUM(G71:G73)</f>
        <v>0</v>
      </c>
      <c r="H70" s="183">
        <f>SUM(H71:H73)</f>
        <v>43803</v>
      </c>
      <c r="I70" s="184">
        <f>SUM(I71:I73)</f>
        <v>43803</v>
      </c>
      <c r="J70" s="203"/>
      <c r="K70" s="183">
        <f aca="true" t="shared" si="18" ref="K70:Q70">SUM(K71:K73)</f>
        <v>5194623</v>
      </c>
      <c r="L70" s="182">
        <f t="shared" si="18"/>
        <v>9765203</v>
      </c>
      <c r="M70" s="182">
        <f t="shared" si="18"/>
        <v>13393180</v>
      </c>
      <c r="N70" s="182">
        <f t="shared" si="18"/>
        <v>14715515</v>
      </c>
      <c r="O70" s="183">
        <f t="shared" si="18"/>
        <v>22463936</v>
      </c>
      <c r="P70" s="182">
        <f t="shared" si="18"/>
        <v>65532457</v>
      </c>
      <c r="Q70" s="186">
        <f t="shared" si="18"/>
        <v>65576260</v>
      </c>
    </row>
    <row r="71" spans="3:17" ht="18" customHeight="1">
      <c r="C71" s="130"/>
      <c r="D71" s="139" t="s">
        <v>31</v>
      </c>
      <c r="E71" s="139"/>
      <c r="F71" s="143"/>
      <c r="G71" s="188">
        <v>0</v>
      </c>
      <c r="H71" s="188">
        <v>43803</v>
      </c>
      <c r="I71" s="189">
        <f>SUM(G71:H71)</f>
        <v>43803</v>
      </c>
      <c r="J71" s="200"/>
      <c r="K71" s="188">
        <v>1574856</v>
      </c>
      <c r="L71" s="187">
        <v>3700815</v>
      </c>
      <c r="M71" s="187">
        <v>5960027</v>
      </c>
      <c r="N71" s="187">
        <v>7206026</v>
      </c>
      <c r="O71" s="188">
        <v>10006612</v>
      </c>
      <c r="P71" s="187">
        <f>SUM(J71:O71)</f>
        <v>28448336</v>
      </c>
      <c r="Q71" s="191">
        <f>I71+P71</f>
        <v>28492139</v>
      </c>
    </row>
    <row r="72" spans="3:17" ht="18" customHeight="1">
      <c r="C72" s="130"/>
      <c r="D72" s="139" t="s">
        <v>32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3464265</v>
      </c>
      <c r="L72" s="187">
        <v>5938188</v>
      </c>
      <c r="M72" s="187">
        <v>6579121</v>
      </c>
      <c r="N72" s="187">
        <v>4882051</v>
      </c>
      <c r="O72" s="188">
        <v>4169543</v>
      </c>
      <c r="P72" s="187">
        <f>SUM(J72:O72)</f>
        <v>25033168</v>
      </c>
      <c r="Q72" s="191">
        <f>I72+P72</f>
        <v>25033168</v>
      </c>
    </row>
    <row r="73" spans="3:17" ht="18" customHeight="1">
      <c r="C73" s="130"/>
      <c r="D73" s="152" t="s">
        <v>33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155502</v>
      </c>
      <c r="L73" s="209">
        <v>126200</v>
      </c>
      <c r="M73" s="209">
        <v>854032</v>
      </c>
      <c r="N73" s="209">
        <v>2627438</v>
      </c>
      <c r="O73" s="208">
        <v>8287781</v>
      </c>
      <c r="P73" s="209">
        <f>SUM(J73:O73)</f>
        <v>12050953</v>
      </c>
      <c r="Q73" s="210">
        <f>I73+P73</f>
        <v>12050953</v>
      </c>
    </row>
    <row r="74" spans="3:17" ht="18" customHeight="1" thickBot="1">
      <c r="C74" s="156"/>
      <c r="D74" s="157" t="s">
        <v>84</v>
      </c>
      <c r="E74" s="157"/>
      <c r="F74" s="157"/>
      <c r="G74" s="211">
        <f aca="true" t="shared" si="19" ref="G74:Q74">G45+G63+G70</f>
        <v>5310743</v>
      </c>
      <c r="H74" s="212">
        <f t="shared" si="19"/>
        <v>4923076</v>
      </c>
      <c r="I74" s="213">
        <f t="shared" si="19"/>
        <v>10233819</v>
      </c>
      <c r="J74" s="214">
        <f t="shared" si="19"/>
        <v>18249</v>
      </c>
      <c r="K74" s="212">
        <f t="shared" si="19"/>
        <v>22216778</v>
      </c>
      <c r="L74" s="211">
        <f t="shared" si="19"/>
        <v>28130146</v>
      </c>
      <c r="M74" s="211">
        <f t="shared" si="19"/>
        <v>32420262</v>
      </c>
      <c r="N74" s="211">
        <f t="shared" si="19"/>
        <v>28120808</v>
      </c>
      <c r="O74" s="212">
        <f t="shared" si="19"/>
        <v>35106016</v>
      </c>
      <c r="P74" s="211">
        <f t="shared" si="19"/>
        <v>146012259</v>
      </c>
      <c r="Q74" s="215">
        <f t="shared" si="19"/>
        <v>156246078</v>
      </c>
    </row>
    <row r="75" spans="3:17" ht="18" customHeight="1">
      <c r="C75" s="123" t="s">
        <v>86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70</v>
      </c>
      <c r="D76" s="128"/>
      <c r="E76" s="128"/>
      <c r="F76" s="129"/>
      <c r="G76" s="182">
        <f aca="true" t="shared" si="20" ref="G76:Q76">G77+G83+G86+G90+G94+G95</f>
        <v>60697107</v>
      </c>
      <c r="H76" s="183">
        <f t="shared" si="20"/>
        <v>52049427</v>
      </c>
      <c r="I76" s="184">
        <f t="shared" si="20"/>
        <v>112746534</v>
      </c>
      <c r="J76" s="185">
        <f t="shared" si="20"/>
        <v>193438</v>
      </c>
      <c r="K76" s="223">
        <f t="shared" si="20"/>
        <v>159023514</v>
      </c>
      <c r="L76" s="182">
        <f t="shared" si="20"/>
        <v>170203633</v>
      </c>
      <c r="M76" s="182">
        <f t="shared" si="20"/>
        <v>176909623</v>
      </c>
      <c r="N76" s="182">
        <f t="shared" si="20"/>
        <v>121940386</v>
      </c>
      <c r="O76" s="183">
        <f t="shared" si="20"/>
        <v>122824298</v>
      </c>
      <c r="P76" s="182">
        <f t="shared" si="20"/>
        <v>751094892</v>
      </c>
      <c r="Q76" s="186">
        <f t="shared" si="20"/>
        <v>863841426</v>
      </c>
    </row>
    <row r="77" spans="3:17" ht="18" customHeight="1">
      <c r="C77" s="130"/>
      <c r="D77" s="131" t="s">
        <v>91</v>
      </c>
      <c r="E77" s="132"/>
      <c r="F77" s="132"/>
      <c r="G77" s="187">
        <f aca="true" t="shared" si="21" ref="G77:Q77">SUM(G78:G82)</f>
        <v>28260920</v>
      </c>
      <c r="H77" s="188">
        <f t="shared" si="21"/>
        <v>18899745</v>
      </c>
      <c r="I77" s="189">
        <f t="shared" si="21"/>
        <v>47160665</v>
      </c>
      <c r="J77" s="190">
        <f t="shared" si="21"/>
        <v>193438</v>
      </c>
      <c r="K77" s="224">
        <f t="shared" si="21"/>
        <v>60915393</v>
      </c>
      <c r="L77" s="187">
        <f t="shared" si="21"/>
        <v>64077752</v>
      </c>
      <c r="M77" s="187">
        <f t="shared" si="21"/>
        <v>71665157</v>
      </c>
      <c r="N77" s="187">
        <f t="shared" si="21"/>
        <v>55206636</v>
      </c>
      <c r="O77" s="188">
        <f t="shared" si="21"/>
        <v>72364353</v>
      </c>
      <c r="P77" s="187">
        <f t="shared" si="21"/>
        <v>324422729</v>
      </c>
      <c r="Q77" s="191">
        <f t="shared" si="21"/>
        <v>371583394</v>
      </c>
    </row>
    <row r="78" spans="3:17" ht="18" customHeight="1">
      <c r="C78" s="130"/>
      <c r="D78" s="133"/>
      <c r="E78" s="134" t="s">
        <v>92</v>
      </c>
      <c r="F78" s="135"/>
      <c r="G78" s="187">
        <v>26166286</v>
      </c>
      <c r="H78" s="188">
        <v>15537810</v>
      </c>
      <c r="I78" s="189">
        <f>SUM(G78:H78)</f>
        <v>41704096</v>
      </c>
      <c r="J78" s="190">
        <v>193438</v>
      </c>
      <c r="K78" s="224">
        <v>51526196</v>
      </c>
      <c r="L78" s="187">
        <v>52217558</v>
      </c>
      <c r="M78" s="187">
        <v>53991981</v>
      </c>
      <c r="N78" s="187">
        <v>39675260</v>
      </c>
      <c r="O78" s="188">
        <v>45999895</v>
      </c>
      <c r="P78" s="187">
        <f>SUM(J78:O78)</f>
        <v>243604328</v>
      </c>
      <c r="Q78" s="191">
        <f>I78+P78</f>
        <v>285308424</v>
      </c>
    </row>
    <row r="79" spans="3:17" ht="18" customHeight="1">
      <c r="C79" s="130"/>
      <c r="D79" s="133"/>
      <c r="E79" s="134" t="s">
        <v>93</v>
      </c>
      <c r="F79" s="135"/>
      <c r="G79" s="187">
        <v>0</v>
      </c>
      <c r="H79" s="188">
        <v>72419</v>
      </c>
      <c r="I79" s="189">
        <f>SUM(G79:H79)</f>
        <v>72419</v>
      </c>
      <c r="J79" s="190">
        <v>0</v>
      </c>
      <c r="K79" s="224">
        <v>155820</v>
      </c>
      <c r="L79" s="187">
        <v>984270</v>
      </c>
      <c r="M79" s="187">
        <v>2187055</v>
      </c>
      <c r="N79" s="187">
        <v>3246046</v>
      </c>
      <c r="O79" s="188">
        <v>8817110</v>
      </c>
      <c r="P79" s="187">
        <f>SUM(J79:O79)</f>
        <v>15390301</v>
      </c>
      <c r="Q79" s="191">
        <f>I79+P79</f>
        <v>15462720</v>
      </c>
    </row>
    <row r="80" spans="3:17" ht="18" customHeight="1">
      <c r="C80" s="130"/>
      <c r="D80" s="133"/>
      <c r="E80" s="134" t="s">
        <v>94</v>
      </c>
      <c r="F80" s="135"/>
      <c r="G80" s="187">
        <v>1402022</v>
      </c>
      <c r="H80" s="188">
        <v>2630256</v>
      </c>
      <c r="I80" s="189">
        <f>SUM(G80:H80)</f>
        <v>4032278</v>
      </c>
      <c r="J80" s="190">
        <v>0</v>
      </c>
      <c r="K80" s="224">
        <v>7090921</v>
      </c>
      <c r="L80" s="187">
        <v>8536480</v>
      </c>
      <c r="M80" s="187">
        <v>13137841</v>
      </c>
      <c r="N80" s="187">
        <v>10307154</v>
      </c>
      <c r="O80" s="188">
        <v>15340833</v>
      </c>
      <c r="P80" s="187">
        <f>SUM(J80:O80)</f>
        <v>54413229</v>
      </c>
      <c r="Q80" s="191">
        <f>I80+P80</f>
        <v>58445507</v>
      </c>
    </row>
    <row r="81" spans="3:17" ht="18" customHeight="1">
      <c r="C81" s="130"/>
      <c r="D81" s="133"/>
      <c r="E81" s="134" t="s">
        <v>95</v>
      </c>
      <c r="F81" s="135"/>
      <c r="G81" s="187">
        <v>132912</v>
      </c>
      <c r="H81" s="188">
        <v>154960</v>
      </c>
      <c r="I81" s="189">
        <f>SUM(G81:H81)</f>
        <v>287872</v>
      </c>
      <c r="J81" s="190">
        <v>0</v>
      </c>
      <c r="K81" s="224">
        <v>443456</v>
      </c>
      <c r="L81" s="187">
        <v>502944</v>
      </c>
      <c r="M81" s="187">
        <v>470080</v>
      </c>
      <c r="N81" s="187">
        <v>280176</v>
      </c>
      <c r="O81" s="188">
        <v>375315</v>
      </c>
      <c r="P81" s="187">
        <f>SUM(J81:O81)</f>
        <v>2071971</v>
      </c>
      <c r="Q81" s="191">
        <f>I81+P81</f>
        <v>2359843</v>
      </c>
    </row>
    <row r="82" spans="3:17" ht="18" customHeight="1">
      <c r="C82" s="130"/>
      <c r="D82" s="133"/>
      <c r="E82" s="295" t="s">
        <v>105</v>
      </c>
      <c r="F82" s="296"/>
      <c r="G82" s="187">
        <v>559700</v>
      </c>
      <c r="H82" s="188">
        <v>504300</v>
      </c>
      <c r="I82" s="189">
        <f>SUM(G82:H82)</f>
        <v>1064000</v>
      </c>
      <c r="J82" s="190">
        <v>0</v>
      </c>
      <c r="K82" s="224">
        <v>1699000</v>
      </c>
      <c r="L82" s="187">
        <v>1836500</v>
      </c>
      <c r="M82" s="187">
        <v>1878200</v>
      </c>
      <c r="N82" s="187">
        <v>1698000</v>
      </c>
      <c r="O82" s="188">
        <v>1831200</v>
      </c>
      <c r="P82" s="187">
        <f>SUM(J82:O82)</f>
        <v>8942900</v>
      </c>
      <c r="Q82" s="191">
        <f>I82+P82</f>
        <v>10006900</v>
      </c>
    </row>
    <row r="83" spans="3:17" ht="18" customHeight="1">
      <c r="C83" s="130"/>
      <c r="D83" s="131" t="s">
        <v>71</v>
      </c>
      <c r="E83" s="136"/>
      <c r="F83" s="135"/>
      <c r="G83" s="187">
        <f aca="true" t="shared" si="22" ref="G83:Q83">SUM(G84:G85)</f>
        <v>13717051</v>
      </c>
      <c r="H83" s="188">
        <f t="shared" si="22"/>
        <v>18442033</v>
      </c>
      <c r="I83" s="189">
        <f t="shared" si="22"/>
        <v>32159084</v>
      </c>
      <c r="J83" s="190">
        <f t="shared" si="22"/>
        <v>0</v>
      </c>
      <c r="K83" s="224">
        <f t="shared" si="22"/>
        <v>51049642</v>
      </c>
      <c r="L83" s="187">
        <f t="shared" si="22"/>
        <v>52693104</v>
      </c>
      <c r="M83" s="187">
        <f t="shared" si="22"/>
        <v>50657176</v>
      </c>
      <c r="N83" s="187">
        <f t="shared" si="22"/>
        <v>27918682</v>
      </c>
      <c r="O83" s="188">
        <f t="shared" si="22"/>
        <v>16141485</v>
      </c>
      <c r="P83" s="187">
        <f t="shared" si="22"/>
        <v>198460089</v>
      </c>
      <c r="Q83" s="191">
        <f t="shared" si="22"/>
        <v>230619173</v>
      </c>
    </row>
    <row r="84" spans="3:17" ht="18" customHeight="1">
      <c r="C84" s="130"/>
      <c r="D84" s="133"/>
      <c r="E84" s="137" t="s">
        <v>97</v>
      </c>
      <c r="F84" s="137"/>
      <c r="G84" s="187">
        <v>11314745</v>
      </c>
      <c r="H84" s="188">
        <v>15210143</v>
      </c>
      <c r="I84" s="189">
        <f>SUM(G84:H84)</f>
        <v>26524888</v>
      </c>
      <c r="J84" s="190">
        <v>0</v>
      </c>
      <c r="K84" s="224">
        <v>42468652</v>
      </c>
      <c r="L84" s="187">
        <v>41523203</v>
      </c>
      <c r="M84" s="187">
        <v>40681816</v>
      </c>
      <c r="N84" s="187">
        <v>21480617</v>
      </c>
      <c r="O84" s="188">
        <v>13147752</v>
      </c>
      <c r="P84" s="187">
        <f>SUM(J84:O84)</f>
        <v>159302040</v>
      </c>
      <c r="Q84" s="191">
        <f>I84+P84</f>
        <v>185826928</v>
      </c>
    </row>
    <row r="85" spans="3:17" ht="18" customHeight="1">
      <c r="C85" s="130"/>
      <c r="D85" s="133"/>
      <c r="E85" s="137" t="s">
        <v>98</v>
      </c>
      <c r="F85" s="137"/>
      <c r="G85" s="187">
        <v>2402306</v>
      </c>
      <c r="H85" s="188">
        <v>3231890</v>
      </c>
      <c r="I85" s="189">
        <f>SUM(G85:H85)</f>
        <v>5634196</v>
      </c>
      <c r="J85" s="190">
        <v>0</v>
      </c>
      <c r="K85" s="224">
        <v>8580990</v>
      </c>
      <c r="L85" s="187">
        <v>11169901</v>
      </c>
      <c r="M85" s="187">
        <v>9975360</v>
      </c>
      <c r="N85" s="187">
        <v>6438065</v>
      </c>
      <c r="O85" s="188">
        <v>2993733</v>
      </c>
      <c r="P85" s="187">
        <f>SUM(J85:O85)</f>
        <v>39158049</v>
      </c>
      <c r="Q85" s="191">
        <f>I85+P85</f>
        <v>44792245</v>
      </c>
    </row>
    <row r="86" spans="3:17" ht="18" customHeight="1">
      <c r="C86" s="130"/>
      <c r="D86" s="131" t="s">
        <v>72</v>
      </c>
      <c r="E86" s="132"/>
      <c r="F86" s="132"/>
      <c r="G86" s="187">
        <f aca="true" t="shared" si="23" ref="G86:Q86">SUM(G87:G89)</f>
        <v>143340</v>
      </c>
      <c r="H86" s="188">
        <f t="shared" si="23"/>
        <v>850313</v>
      </c>
      <c r="I86" s="189">
        <f t="shared" si="23"/>
        <v>993653</v>
      </c>
      <c r="J86" s="190">
        <f t="shared" si="23"/>
        <v>0</v>
      </c>
      <c r="K86" s="224">
        <f t="shared" si="23"/>
        <v>6288710</v>
      </c>
      <c r="L86" s="187">
        <f t="shared" si="23"/>
        <v>9413499</v>
      </c>
      <c r="M86" s="187">
        <f t="shared" si="23"/>
        <v>13324926</v>
      </c>
      <c r="N86" s="187">
        <f t="shared" si="23"/>
        <v>12752887</v>
      </c>
      <c r="O86" s="188">
        <f t="shared" si="23"/>
        <v>9712171</v>
      </c>
      <c r="P86" s="187">
        <f t="shared" si="23"/>
        <v>51492193</v>
      </c>
      <c r="Q86" s="191">
        <f t="shared" si="23"/>
        <v>52485846</v>
      </c>
    </row>
    <row r="87" spans="3:17" ht="18" customHeight="1">
      <c r="C87" s="130"/>
      <c r="D87" s="133"/>
      <c r="E87" s="134" t="s">
        <v>99</v>
      </c>
      <c r="F87" s="135"/>
      <c r="G87" s="187">
        <v>107471</v>
      </c>
      <c r="H87" s="188">
        <v>680420</v>
      </c>
      <c r="I87" s="189">
        <f>SUM(G87:H87)</f>
        <v>787891</v>
      </c>
      <c r="J87" s="190">
        <v>0</v>
      </c>
      <c r="K87" s="224">
        <v>5167794</v>
      </c>
      <c r="L87" s="187">
        <v>7978027</v>
      </c>
      <c r="M87" s="187">
        <v>10063729</v>
      </c>
      <c r="N87" s="187">
        <v>10029618</v>
      </c>
      <c r="O87" s="188">
        <v>6774510</v>
      </c>
      <c r="P87" s="187">
        <f>SUM(J87:O87)</f>
        <v>40013678</v>
      </c>
      <c r="Q87" s="191">
        <f>I87+P87</f>
        <v>40801569</v>
      </c>
    </row>
    <row r="88" spans="3:17" ht="18" customHeight="1">
      <c r="C88" s="130"/>
      <c r="D88" s="133"/>
      <c r="E88" s="284" t="s">
        <v>100</v>
      </c>
      <c r="F88" s="286"/>
      <c r="G88" s="187">
        <v>35869</v>
      </c>
      <c r="H88" s="188">
        <v>169893</v>
      </c>
      <c r="I88" s="189">
        <f>SUM(G88:H88)</f>
        <v>205762</v>
      </c>
      <c r="J88" s="190">
        <v>0</v>
      </c>
      <c r="K88" s="224">
        <v>1120916</v>
      </c>
      <c r="L88" s="187">
        <v>1435472</v>
      </c>
      <c r="M88" s="187">
        <v>3261197</v>
      </c>
      <c r="N88" s="187">
        <v>2723269</v>
      </c>
      <c r="O88" s="188">
        <v>2803059</v>
      </c>
      <c r="P88" s="187">
        <f>SUM(J88:O88)</f>
        <v>11343913</v>
      </c>
      <c r="Q88" s="191">
        <f>I88+P88</f>
        <v>11549675</v>
      </c>
    </row>
    <row r="89" spans="3:17" ht="18" customHeight="1">
      <c r="C89" s="130"/>
      <c r="D89" s="137"/>
      <c r="E89" s="284" t="s">
        <v>101</v>
      </c>
      <c r="F89" s="286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0</v>
      </c>
      <c r="M89" s="187">
        <v>0</v>
      </c>
      <c r="N89" s="187">
        <v>0</v>
      </c>
      <c r="O89" s="188">
        <v>134602</v>
      </c>
      <c r="P89" s="187">
        <f>SUM(J89:O89)</f>
        <v>134602</v>
      </c>
      <c r="Q89" s="191">
        <f>I89+P89</f>
        <v>134602</v>
      </c>
    </row>
    <row r="90" spans="3:17" ht="18" customHeight="1">
      <c r="C90" s="130"/>
      <c r="D90" s="131" t="s">
        <v>73</v>
      </c>
      <c r="E90" s="132"/>
      <c r="F90" s="138"/>
      <c r="G90" s="187">
        <f aca="true" t="shared" si="24" ref="G90:Q90">SUM(G91:G93)</f>
        <v>6868091</v>
      </c>
      <c r="H90" s="188">
        <f t="shared" si="24"/>
        <v>3431190</v>
      </c>
      <c r="I90" s="189">
        <f t="shared" si="24"/>
        <v>10299281</v>
      </c>
      <c r="J90" s="190">
        <f t="shared" si="24"/>
        <v>0</v>
      </c>
      <c r="K90" s="188">
        <f t="shared" si="24"/>
        <v>8714377</v>
      </c>
      <c r="L90" s="187">
        <f t="shared" si="24"/>
        <v>13300375</v>
      </c>
      <c r="M90" s="187">
        <f t="shared" si="24"/>
        <v>13447849</v>
      </c>
      <c r="N90" s="187">
        <f t="shared" si="24"/>
        <v>9328265</v>
      </c>
      <c r="O90" s="188">
        <f t="shared" si="24"/>
        <v>10319330</v>
      </c>
      <c r="P90" s="187">
        <f t="shared" si="24"/>
        <v>55110196</v>
      </c>
      <c r="Q90" s="191">
        <f t="shared" si="24"/>
        <v>65409477</v>
      </c>
    </row>
    <row r="91" spans="3:17" ht="18" customHeight="1">
      <c r="C91" s="130"/>
      <c r="D91" s="133"/>
      <c r="E91" s="139" t="s">
        <v>102</v>
      </c>
      <c r="F91" s="135"/>
      <c r="G91" s="187">
        <v>2000650</v>
      </c>
      <c r="H91" s="188">
        <v>2143650</v>
      </c>
      <c r="I91" s="189">
        <f>SUM(G91:H91)</f>
        <v>4144300</v>
      </c>
      <c r="J91" s="190">
        <v>0</v>
      </c>
      <c r="K91" s="188">
        <v>5017620</v>
      </c>
      <c r="L91" s="187">
        <v>10605100</v>
      </c>
      <c r="M91" s="187">
        <v>11575880</v>
      </c>
      <c r="N91" s="187">
        <v>8571240</v>
      </c>
      <c r="O91" s="188">
        <v>9651730</v>
      </c>
      <c r="P91" s="187">
        <f>SUM(J91:O91)</f>
        <v>45421570</v>
      </c>
      <c r="Q91" s="191">
        <f>I91+P91</f>
        <v>49565870</v>
      </c>
    </row>
    <row r="92" spans="3:17" ht="18" customHeight="1">
      <c r="C92" s="130"/>
      <c r="D92" s="140"/>
      <c r="E92" s="137" t="s">
        <v>74</v>
      </c>
      <c r="F92" s="141"/>
      <c r="G92" s="187">
        <v>1055883</v>
      </c>
      <c r="H92" s="188">
        <v>449540</v>
      </c>
      <c r="I92" s="189">
        <f>SUM(G92:H92)</f>
        <v>1505423</v>
      </c>
      <c r="J92" s="190">
        <v>0</v>
      </c>
      <c r="K92" s="188">
        <v>805603</v>
      </c>
      <c r="L92" s="187">
        <v>573850</v>
      </c>
      <c r="M92" s="187">
        <v>857628</v>
      </c>
      <c r="N92" s="187">
        <v>328546</v>
      </c>
      <c r="O92" s="188">
        <v>267600</v>
      </c>
      <c r="P92" s="187">
        <f>SUM(J92:O92)</f>
        <v>2833227</v>
      </c>
      <c r="Q92" s="191">
        <f>I92+P92</f>
        <v>4338650</v>
      </c>
    </row>
    <row r="93" spans="3:17" ht="18" customHeight="1">
      <c r="C93" s="130"/>
      <c r="D93" s="142"/>
      <c r="E93" s="134" t="s">
        <v>75</v>
      </c>
      <c r="F93" s="143"/>
      <c r="G93" s="187">
        <v>3811558</v>
      </c>
      <c r="H93" s="188">
        <v>838000</v>
      </c>
      <c r="I93" s="189">
        <f>SUM(G93:H93)</f>
        <v>4649558</v>
      </c>
      <c r="J93" s="190">
        <v>0</v>
      </c>
      <c r="K93" s="188">
        <v>2891154</v>
      </c>
      <c r="L93" s="187">
        <v>2121425</v>
      </c>
      <c r="M93" s="187">
        <v>1014341</v>
      </c>
      <c r="N93" s="187">
        <v>428479</v>
      </c>
      <c r="O93" s="188">
        <v>400000</v>
      </c>
      <c r="P93" s="187">
        <f>SUM(J93:O93)</f>
        <v>6855399</v>
      </c>
      <c r="Q93" s="191">
        <f>I93+P93</f>
        <v>11504957</v>
      </c>
    </row>
    <row r="94" spans="3:17" ht="18" customHeight="1">
      <c r="C94" s="130"/>
      <c r="D94" s="133" t="s">
        <v>76</v>
      </c>
      <c r="E94" s="144"/>
      <c r="F94" s="144"/>
      <c r="G94" s="187">
        <v>3764397</v>
      </c>
      <c r="H94" s="188">
        <v>6576226</v>
      </c>
      <c r="I94" s="189">
        <f>SUM(G94:H94)</f>
        <v>10340623</v>
      </c>
      <c r="J94" s="190">
        <v>0</v>
      </c>
      <c r="K94" s="188">
        <v>14630810</v>
      </c>
      <c r="L94" s="187">
        <v>17110503</v>
      </c>
      <c r="M94" s="187">
        <v>14266534</v>
      </c>
      <c r="N94" s="187">
        <v>9462448</v>
      </c>
      <c r="O94" s="188">
        <v>7852647</v>
      </c>
      <c r="P94" s="187">
        <f>SUM(J94:O94)</f>
        <v>63322942</v>
      </c>
      <c r="Q94" s="191">
        <f>I94+P94</f>
        <v>73663565</v>
      </c>
    </row>
    <row r="95" spans="3:17" ht="18" customHeight="1">
      <c r="C95" s="145"/>
      <c r="D95" s="146" t="s">
        <v>103</v>
      </c>
      <c r="E95" s="147"/>
      <c r="F95" s="147"/>
      <c r="G95" s="192">
        <v>7943308</v>
      </c>
      <c r="H95" s="193">
        <v>3849920</v>
      </c>
      <c r="I95" s="194">
        <f>SUM(G95:H95)</f>
        <v>11793228</v>
      </c>
      <c r="J95" s="195">
        <v>0</v>
      </c>
      <c r="K95" s="193">
        <v>17424582</v>
      </c>
      <c r="L95" s="192">
        <v>13608400</v>
      </c>
      <c r="M95" s="192">
        <v>13547981</v>
      </c>
      <c r="N95" s="192">
        <v>7271468</v>
      </c>
      <c r="O95" s="193">
        <v>6434312</v>
      </c>
      <c r="P95" s="194">
        <f>SUM(J95:O95)</f>
        <v>58286743</v>
      </c>
      <c r="Q95" s="196">
        <f>I95+P95</f>
        <v>70079971</v>
      </c>
    </row>
    <row r="96" spans="3:17" ht="18" customHeight="1">
      <c r="C96" s="127" t="s">
        <v>77</v>
      </c>
      <c r="D96" s="148"/>
      <c r="E96" s="149"/>
      <c r="F96" s="150"/>
      <c r="G96" s="182">
        <f aca="true" t="shared" si="25" ref="G96:P96">SUM(G97:G102)</f>
        <v>217893</v>
      </c>
      <c r="H96" s="183">
        <f t="shared" si="25"/>
        <v>639147</v>
      </c>
      <c r="I96" s="184">
        <f t="shared" si="25"/>
        <v>857040</v>
      </c>
      <c r="J96" s="185">
        <f t="shared" si="25"/>
        <v>0</v>
      </c>
      <c r="K96" s="223">
        <f t="shared" si="25"/>
        <v>24152824</v>
      </c>
      <c r="L96" s="182">
        <f t="shared" si="25"/>
        <v>25704296</v>
      </c>
      <c r="M96" s="182">
        <f t="shared" si="25"/>
        <v>24944674</v>
      </c>
      <c r="N96" s="182">
        <f t="shared" si="25"/>
        <v>19615020</v>
      </c>
      <c r="O96" s="183">
        <f t="shared" si="25"/>
        <v>10531562</v>
      </c>
      <c r="P96" s="182">
        <f t="shared" si="25"/>
        <v>104948376</v>
      </c>
      <c r="Q96" s="186">
        <f>SUM(Q97:Q102)</f>
        <v>105805416</v>
      </c>
    </row>
    <row r="97" spans="3:17" ht="18" customHeight="1">
      <c r="C97" s="130"/>
      <c r="D97" s="284" t="s">
        <v>78</v>
      </c>
      <c r="E97" s="285"/>
      <c r="F97" s="286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6" ref="P97:P102">SUM(J97:O97)</f>
        <v>0</v>
      </c>
      <c r="Q97" s="191">
        <f aca="true" t="shared" si="27" ref="Q97:Q102">I97+P97</f>
        <v>0</v>
      </c>
    </row>
    <row r="98" spans="3:17" ht="18" customHeight="1">
      <c r="C98" s="130"/>
      <c r="D98" s="284" t="s">
        <v>79</v>
      </c>
      <c r="E98" s="285"/>
      <c r="F98" s="286"/>
      <c r="G98" s="187">
        <v>170522</v>
      </c>
      <c r="H98" s="188">
        <v>0</v>
      </c>
      <c r="I98" s="189">
        <f>SUM(G98:H98)</f>
        <v>170522</v>
      </c>
      <c r="J98" s="190">
        <v>0</v>
      </c>
      <c r="K98" s="224">
        <v>1010851</v>
      </c>
      <c r="L98" s="187">
        <v>2098110</v>
      </c>
      <c r="M98" s="187">
        <v>2616077</v>
      </c>
      <c r="N98" s="187">
        <v>4137385</v>
      </c>
      <c r="O98" s="188">
        <v>2645423</v>
      </c>
      <c r="P98" s="187">
        <f t="shared" si="26"/>
        <v>12507846</v>
      </c>
      <c r="Q98" s="191">
        <f>I98+P98</f>
        <v>12678368</v>
      </c>
    </row>
    <row r="99" spans="3:17" ht="18" customHeight="1">
      <c r="C99" s="130"/>
      <c r="D99" s="284" t="s">
        <v>80</v>
      </c>
      <c r="E99" s="285"/>
      <c r="F99" s="286"/>
      <c r="G99" s="187">
        <v>47371</v>
      </c>
      <c r="H99" s="188">
        <v>84747</v>
      </c>
      <c r="I99" s="189">
        <f>SUM(G99:H99)</f>
        <v>132118</v>
      </c>
      <c r="J99" s="190">
        <v>0</v>
      </c>
      <c r="K99" s="224">
        <v>1026461</v>
      </c>
      <c r="L99" s="187">
        <v>1748458</v>
      </c>
      <c r="M99" s="187">
        <v>1642995</v>
      </c>
      <c r="N99" s="187">
        <v>271328</v>
      </c>
      <c r="O99" s="188">
        <v>894216</v>
      </c>
      <c r="P99" s="187">
        <f>SUM(J99:O99)</f>
        <v>5583458</v>
      </c>
      <c r="Q99" s="191">
        <f t="shared" si="27"/>
        <v>5715576</v>
      </c>
    </row>
    <row r="100" spans="3:17" ht="18" customHeight="1">
      <c r="C100" s="130"/>
      <c r="D100" s="284" t="s">
        <v>81</v>
      </c>
      <c r="E100" s="285"/>
      <c r="F100" s="286"/>
      <c r="G100" s="198"/>
      <c r="H100" s="188">
        <v>554400</v>
      </c>
      <c r="I100" s="189">
        <f>SUM(G100:H100)</f>
        <v>554400</v>
      </c>
      <c r="J100" s="200"/>
      <c r="K100" s="224">
        <v>22115512</v>
      </c>
      <c r="L100" s="187">
        <v>21857728</v>
      </c>
      <c r="M100" s="187">
        <v>20685602</v>
      </c>
      <c r="N100" s="187">
        <v>15206307</v>
      </c>
      <c r="O100" s="188">
        <v>6991923</v>
      </c>
      <c r="P100" s="187">
        <f t="shared" si="26"/>
        <v>86857072</v>
      </c>
      <c r="Q100" s="191">
        <f t="shared" si="27"/>
        <v>87411472</v>
      </c>
    </row>
    <row r="101" spans="3:17" ht="18" customHeight="1">
      <c r="C101" s="130"/>
      <c r="D101" s="284" t="s">
        <v>82</v>
      </c>
      <c r="E101" s="285"/>
      <c r="F101" s="286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6"/>
        <v>0</v>
      </c>
      <c r="Q101" s="191">
        <f t="shared" si="27"/>
        <v>0</v>
      </c>
    </row>
    <row r="102" spans="3:17" ht="18" customHeight="1">
      <c r="C102" s="151"/>
      <c r="D102" s="301" t="s">
        <v>83</v>
      </c>
      <c r="E102" s="302"/>
      <c r="F102" s="303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6"/>
        <v>0</v>
      </c>
      <c r="Q102" s="196">
        <f t="shared" si="27"/>
        <v>0</v>
      </c>
    </row>
    <row r="103" spans="3:17" ht="18" customHeight="1">
      <c r="C103" s="130" t="s">
        <v>104</v>
      </c>
      <c r="D103" s="132"/>
      <c r="E103" s="132"/>
      <c r="F103" s="132"/>
      <c r="G103" s="183">
        <f>SUM(G104:G106)</f>
        <v>0</v>
      </c>
      <c r="H103" s="183">
        <f>SUM(H104:H106)</f>
        <v>455551</v>
      </c>
      <c r="I103" s="184">
        <f>SUM(I104:I106)</f>
        <v>455551</v>
      </c>
      <c r="J103" s="203"/>
      <c r="K103" s="223">
        <f aca="true" t="shared" si="28" ref="K103:P103">SUM(K104:K106)</f>
        <v>53884401</v>
      </c>
      <c r="L103" s="182">
        <f t="shared" si="28"/>
        <v>101306715</v>
      </c>
      <c r="M103" s="182">
        <f t="shared" si="28"/>
        <v>138881752</v>
      </c>
      <c r="N103" s="182">
        <f t="shared" si="28"/>
        <v>152549367</v>
      </c>
      <c r="O103" s="183">
        <f t="shared" si="28"/>
        <v>232688799</v>
      </c>
      <c r="P103" s="182">
        <f t="shared" si="28"/>
        <v>679311034</v>
      </c>
      <c r="Q103" s="186">
        <f>SUM(Q104:Q106)</f>
        <v>679766585</v>
      </c>
    </row>
    <row r="104" spans="3:17" ht="18" customHeight="1">
      <c r="C104" s="130"/>
      <c r="D104" s="139" t="s">
        <v>31</v>
      </c>
      <c r="E104" s="139"/>
      <c r="F104" s="143"/>
      <c r="G104" s="188">
        <v>0</v>
      </c>
      <c r="H104" s="188">
        <v>455551</v>
      </c>
      <c r="I104" s="189">
        <f>SUM(G104:H104)</f>
        <v>455551</v>
      </c>
      <c r="J104" s="200"/>
      <c r="K104" s="224">
        <v>16325059</v>
      </c>
      <c r="L104" s="187">
        <v>38384876</v>
      </c>
      <c r="M104" s="187">
        <v>61785780</v>
      </c>
      <c r="N104" s="187">
        <v>74760080</v>
      </c>
      <c r="O104" s="188">
        <v>103871004</v>
      </c>
      <c r="P104" s="187">
        <f>SUM(J104:O104)</f>
        <v>295126799</v>
      </c>
      <c r="Q104" s="191">
        <f>I104+P104</f>
        <v>295582350</v>
      </c>
    </row>
    <row r="105" spans="3:17" ht="18" customHeight="1">
      <c r="C105" s="130"/>
      <c r="D105" s="139" t="s">
        <v>32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35957389</v>
      </c>
      <c r="L105" s="187">
        <v>61615672</v>
      </c>
      <c r="M105" s="187">
        <v>68310560</v>
      </c>
      <c r="N105" s="187">
        <v>50693455</v>
      </c>
      <c r="O105" s="188">
        <v>43327830</v>
      </c>
      <c r="P105" s="187">
        <f>SUM(J105:O105)</f>
        <v>259904906</v>
      </c>
      <c r="Q105" s="191">
        <f>I105+P105</f>
        <v>259904906</v>
      </c>
    </row>
    <row r="106" spans="3:17" ht="18" customHeight="1">
      <c r="C106" s="130"/>
      <c r="D106" s="152" t="s">
        <v>33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1601953</v>
      </c>
      <c r="L106" s="209">
        <v>1306167</v>
      </c>
      <c r="M106" s="209">
        <v>8785412</v>
      </c>
      <c r="N106" s="209">
        <v>27095832</v>
      </c>
      <c r="O106" s="208">
        <v>85489965</v>
      </c>
      <c r="P106" s="209">
        <f>SUM(J106:O106)</f>
        <v>124279329</v>
      </c>
      <c r="Q106" s="210">
        <f>I106+P106</f>
        <v>124279329</v>
      </c>
    </row>
    <row r="107" spans="3:17" ht="18" customHeight="1" thickBot="1">
      <c r="C107" s="156"/>
      <c r="D107" s="157" t="s">
        <v>84</v>
      </c>
      <c r="E107" s="157"/>
      <c r="F107" s="157"/>
      <c r="G107" s="211">
        <f aca="true" t="shared" si="29" ref="G107:P107">G76+G96+G103</f>
        <v>60915000</v>
      </c>
      <c r="H107" s="212">
        <f t="shared" si="29"/>
        <v>53144125</v>
      </c>
      <c r="I107" s="213">
        <f t="shared" si="29"/>
        <v>114059125</v>
      </c>
      <c r="J107" s="214">
        <f t="shared" si="29"/>
        <v>193438</v>
      </c>
      <c r="K107" s="227">
        <f t="shared" si="29"/>
        <v>237060739</v>
      </c>
      <c r="L107" s="211">
        <f t="shared" si="29"/>
        <v>297214644</v>
      </c>
      <c r="M107" s="211">
        <f t="shared" si="29"/>
        <v>340736049</v>
      </c>
      <c r="N107" s="211">
        <f t="shared" si="29"/>
        <v>294104773</v>
      </c>
      <c r="O107" s="212">
        <f t="shared" si="29"/>
        <v>366044659</v>
      </c>
      <c r="P107" s="211">
        <f t="shared" si="29"/>
        <v>1535354302</v>
      </c>
      <c r="Q107" s="215">
        <f>Q76+Q96+Q103</f>
        <v>1649413427</v>
      </c>
    </row>
    <row r="108" spans="3:17" ht="18" customHeight="1">
      <c r="C108" s="123" t="s">
        <v>87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70</v>
      </c>
      <c r="D109" s="128"/>
      <c r="E109" s="128"/>
      <c r="F109" s="129"/>
      <c r="G109" s="182">
        <f aca="true" t="shared" si="30" ref="G109:Q109">G110+G116+G119+G123+G127+G128</f>
        <v>55421558</v>
      </c>
      <c r="H109" s="183">
        <f t="shared" si="30"/>
        <v>47229191</v>
      </c>
      <c r="I109" s="184">
        <f t="shared" si="30"/>
        <v>102650749</v>
      </c>
      <c r="J109" s="185">
        <f t="shared" si="30"/>
        <v>174092</v>
      </c>
      <c r="K109" s="223">
        <f t="shared" si="30"/>
        <v>144862536</v>
      </c>
      <c r="L109" s="182">
        <f t="shared" si="30"/>
        <v>154543208</v>
      </c>
      <c r="M109" s="182">
        <f t="shared" si="30"/>
        <v>160586221</v>
      </c>
      <c r="N109" s="182">
        <f t="shared" si="30"/>
        <v>110480862</v>
      </c>
      <c r="O109" s="183">
        <f t="shared" si="30"/>
        <v>111184855</v>
      </c>
      <c r="P109" s="182">
        <f t="shared" si="30"/>
        <v>681831774</v>
      </c>
      <c r="Q109" s="186">
        <f t="shared" si="30"/>
        <v>784482523</v>
      </c>
    </row>
    <row r="110" spans="3:17" ht="18" customHeight="1">
      <c r="C110" s="130"/>
      <c r="D110" s="131" t="s">
        <v>91</v>
      </c>
      <c r="E110" s="132"/>
      <c r="F110" s="132"/>
      <c r="G110" s="187">
        <f aca="true" t="shared" si="31" ref="G110:Q110">SUM(G111:G115)</f>
        <v>25434796</v>
      </c>
      <c r="H110" s="188">
        <f t="shared" si="31"/>
        <v>17009669</v>
      </c>
      <c r="I110" s="189">
        <f t="shared" si="31"/>
        <v>42444465</v>
      </c>
      <c r="J110" s="190">
        <f t="shared" si="31"/>
        <v>174092</v>
      </c>
      <c r="K110" s="224">
        <f t="shared" si="31"/>
        <v>54823306</v>
      </c>
      <c r="L110" s="187">
        <f t="shared" si="31"/>
        <v>57669533</v>
      </c>
      <c r="M110" s="187">
        <f t="shared" si="31"/>
        <v>64498253</v>
      </c>
      <c r="N110" s="187">
        <f t="shared" si="31"/>
        <v>49692646</v>
      </c>
      <c r="O110" s="188">
        <f t="shared" si="31"/>
        <v>65127620</v>
      </c>
      <c r="P110" s="187">
        <f t="shared" si="31"/>
        <v>291985450</v>
      </c>
      <c r="Q110" s="191">
        <f t="shared" si="31"/>
        <v>334429915</v>
      </c>
    </row>
    <row r="111" spans="3:17" ht="18" customHeight="1">
      <c r="C111" s="130"/>
      <c r="D111" s="133"/>
      <c r="E111" s="134" t="s">
        <v>92</v>
      </c>
      <c r="F111" s="135"/>
      <c r="G111" s="187">
        <v>23549649</v>
      </c>
      <c r="H111" s="188">
        <v>13983956</v>
      </c>
      <c r="I111" s="189">
        <f>SUM(G111:H111)</f>
        <v>37533605</v>
      </c>
      <c r="J111" s="190">
        <v>174092</v>
      </c>
      <c r="K111" s="224">
        <v>46373093</v>
      </c>
      <c r="L111" s="187">
        <v>46995449</v>
      </c>
      <c r="M111" s="187">
        <v>48592506</v>
      </c>
      <c r="N111" s="187">
        <v>35709634</v>
      </c>
      <c r="O111" s="188">
        <v>41399727</v>
      </c>
      <c r="P111" s="187">
        <f>SUM(J111:O111)</f>
        <v>219244501</v>
      </c>
      <c r="Q111" s="191">
        <f>I111+P111</f>
        <v>256778106</v>
      </c>
    </row>
    <row r="112" spans="3:17" ht="18" customHeight="1">
      <c r="C112" s="130"/>
      <c r="D112" s="133"/>
      <c r="E112" s="134" t="s">
        <v>93</v>
      </c>
      <c r="F112" s="135"/>
      <c r="G112" s="187">
        <v>0</v>
      </c>
      <c r="H112" s="188">
        <v>65177</v>
      </c>
      <c r="I112" s="189">
        <f>SUM(G112:H112)</f>
        <v>65177</v>
      </c>
      <c r="J112" s="190">
        <v>0</v>
      </c>
      <c r="K112" s="224">
        <v>140238</v>
      </c>
      <c r="L112" s="187">
        <v>885842</v>
      </c>
      <c r="M112" s="187">
        <v>1968348</v>
      </c>
      <c r="N112" s="187">
        <v>2921440</v>
      </c>
      <c r="O112" s="188">
        <v>7935394</v>
      </c>
      <c r="P112" s="187">
        <f>SUM(J112:O112)</f>
        <v>13851262</v>
      </c>
      <c r="Q112" s="191">
        <f>I112+P112</f>
        <v>13916439</v>
      </c>
    </row>
    <row r="113" spans="3:17" ht="18" customHeight="1">
      <c r="C113" s="130"/>
      <c r="D113" s="133"/>
      <c r="E113" s="134" t="s">
        <v>94</v>
      </c>
      <c r="F113" s="135"/>
      <c r="G113" s="187">
        <v>1261799</v>
      </c>
      <c r="H113" s="188">
        <v>2367206</v>
      </c>
      <c r="I113" s="189">
        <f>SUM(G113:H113)</f>
        <v>3629005</v>
      </c>
      <c r="J113" s="190">
        <v>0</v>
      </c>
      <c r="K113" s="224">
        <v>6381772</v>
      </c>
      <c r="L113" s="187">
        <v>7682754</v>
      </c>
      <c r="M113" s="187">
        <v>11823959</v>
      </c>
      <c r="N113" s="187">
        <v>9279696</v>
      </c>
      <c r="O113" s="188">
        <v>13806644</v>
      </c>
      <c r="P113" s="187">
        <f>SUM(J113:O113)</f>
        <v>48974825</v>
      </c>
      <c r="Q113" s="191">
        <f>I113+P113</f>
        <v>52603830</v>
      </c>
    </row>
    <row r="114" spans="3:17" ht="18" customHeight="1">
      <c r="C114" s="130"/>
      <c r="D114" s="133"/>
      <c r="E114" s="134" t="s">
        <v>95</v>
      </c>
      <c r="F114" s="135"/>
      <c r="G114" s="187">
        <v>119618</v>
      </c>
      <c r="H114" s="188">
        <v>139460</v>
      </c>
      <c r="I114" s="189">
        <f>SUM(G114:H114)</f>
        <v>259078</v>
      </c>
      <c r="J114" s="190">
        <v>0</v>
      </c>
      <c r="K114" s="224">
        <v>399103</v>
      </c>
      <c r="L114" s="187">
        <v>452638</v>
      </c>
      <c r="M114" s="187">
        <v>423060</v>
      </c>
      <c r="N114" s="187">
        <v>252151</v>
      </c>
      <c r="O114" s="188">
        <v>337775</v>
      </c>
      <c r="P114" s="187">
        <f>SUM(J114:O114)</f>
        <v>1864727</v>
      </c>
      <c r="Q114" s="191">
        <f>I114+P114</f>
        <v>2123805</v>
      </c>
    </row>
    <row r="115" spans="3:17" ht="18" customHeight="1">
      <c r="C115" s="130"/>
      <c r="D115" s="133"/>
      <c r="E115" s="295" t="s">
        <v>105</v>
      </c>
      <c r="F115" s="296"/>
      <c r="G115" s="187">
        <v>503730</v>
      </c>
      <c r="H115" s="188">
        <v>453870</v>
      </c>
      <c r="I115" s="189">
        <f>SUM(G115:H115)</f>
        <v>957600</v>
      </c>
      <c r="J115" s="190">
        <v>0</v>
      </c>
      <c r="K115" s="224">
        <v>1529100</v>
      </c>
      <c r="L115" s="187">
        <v>1652850</v>
      </c>
      <c r="M115" s="187">
        <v>1690380</v>
      </c>
      <c r="N115" s="187">
        <v>1529725</v>
      </c>
      <c r="O115" s="188">
        <v>1648080</v>
      </c>
      <c r="P115" s="187">
        <f>SUM(J115:O115)</f>
        <v>8050135</v>
      </c>
      <c r="Q115" s="191">
        <f>I115+P115</f>
        <v>9007735</v>
      </c>
    </row>
    <row r="116" spans="3:17" ht="18" customHeight="1">
      <c r="C116" s="130"/>
      <c r="D116" s="131" t="s">
        <v>71</v>
      </c>
      <c r="E116" s="136"/>
      <c r="F116" s="135"/>
      <c r="G116" s="187">
        <f aca="true" t="shared" si="32" ref="G116:Q116">SUM(G117:G118)</f>
        <v>12345233</v>
      </c>
      <c r="H116" s="188">
        <f t="shared" si="32"/>
        <v>16597672</v>
      </c>
      <c r="I116" s="189">
        <f t="shared" si="32"/>
        <v>28942905</v>
      </c>
      <c r="J116" s="190">
        <f t="shared" si="32"/>
        <v>0</v>
      </c>
      <c r="K116" s="224">
        <f t="shared" si="32"/>
        <v>45944230</v>
      </c>
      <c r="L116" s="187">
        <f t="shared" si="32"/>
        <v>47423462</v>
      </c>
      <c r="M116" s="187">
        <f t="shared" si="32"/>
        <v>45591148</v>
      </c>
      <c r="N116" s="187">
        <f t="shared" si="32"/>
        <v>25126686</v>
      </c>
      <c r="O116" s="188">
        <f t="shared" si="32"/>
        <v>14527248</v>
      </c>
      <c r="P116" s="187">
        <f t="shared" si="32"/>
        <v>178612774</v>
      </c>
      <c r="Q116" s="191">
        <f t="shared" si="32"/>
        <v>207555679</v>
      </c>
    </row>
    <row r="117" spans="3:17" ht="18" customHeight="1">
      <c r="C117" s="130"/>
      <c r="D117" s="133"/>
      <c r="E117" s="137" t="s">
        <v>97</v>
      </c>
      <c r="F117" s="137"/>
      <c r="G117" s="187">
        <v>10183174</v>
      </c>
      <c r="H117" s="188">
        <v>13689019</v>
      </c>
      <c r="I117" s="189">
        <f>SUM(G117:H117)</f>
        <v>23872193</v>
      </c>
      <c r="J117" s="190">
        <v>0</v>
      </c>
      <c r="K117" s="224">
        <v>38221413</v>
      </c>
      <c r="L117" s="187">
        <v>37370630</v>
      </c>
      <c r="M117" s="187">
        <v>36613398</v>
      </c>
      <c r="N117" s="187">
        <v>19332455</v>
      </c>
      <c r="O117" s="188">
        <v>11832910</v>
      </c>
      <c r="P117" s="187">
        <f>SUM(J117:O117)</f>
        <v>143370806</v>
      </c>
      <c r="Q117" s="191">
        <f>I117+P117</f>
        <v>167242999</v>
      </c>
    </row>
    <row r="118" spans="3:17" ht="18" customHeight="1">
      <c r="C118" s="130"/>
      <c r="D118" s="133"/>
      <c r="E118" s="137" t="s">
        <v>98</v>
      </c>
      <c r="F118" s="137"/>
      <c r="G118" s="187">
        <v>2162059</v>
      </c>
      <c r="H118" s="188">
        <v>2908653</v>
      </c>
      <c r="I118" s="189">
        <f>SUM(G118:H118)</f>
        <v>5070712</v>
      </c>
      <c r="J118" s="190">
        <v>0</v>
      </c>
      <c r="K118" s="224">
        <v>7722817</v>
      </c>
      <c r="L118" s="187">
        <v>10052832</v>
      </c>
      <c r="M118" s="187">
        <v>8977750</v>
      </c>
      <c r="N118" s="187">
        <v>5794231</v>
      </c>
      <c r="O118" s="188">
        <v>2694338</v>
      </c>
      <c r="P118" s="187">
        <f>SUM(J118:O118)</f>
        <v>35241968</v>
      </c>
      <c r="Q118" s="191">
        <f>I118+P118</f>
        <v>40312680</v>
      </c>
    </row>
    <row r="119" spans="3:17" ht="18" customHeight="1">
      <c r="C119" s="130"/>
      <c r="D119" s="131" t="s">
        <v>72</v>
      </c>
      <c r="E119" s="132"/>
      <c r="F119" s="132"/>
      <c r="G119" s="187">
        <f aca="true" t="shared" si="33" ref="G119:Q119">SUM(G120:G122)</f>
        <v>129003</v>
      </c>
      <c r="H119" s="188">
        <f t="shared" si="33"/>
        <v>765271</v>
      </c>
      <c r="I119" s="189">
        <f t="shared" si="33"/>
        <v>894274</v>
      </c>
      <c r="J119" s="190">
        <f t="shared" si="33"/>
        <v>0</v>
      </c>
      <c r="K119" s="224">
        <f t="shared" si="33"/>
        <v>5659787</v>
      </c>
      <c r="L119" s="187">
        <f t="shared" si="33"/>
        <v>8472076</v>
      </c>
      <c r="M119" s="187">
        <f t="shared" si="33"/>
        <v>12005919</v>
      </c>
      <c r="N119" s="187">
        <f t="shared" si="33"/>
        <v>11477533</v>
      </c>
      <c r="O119" s="188">
        <f t="shared" si="33"/>
        <v>8740902</v>
      </c>
      <c r="P119" s="187">
        <f t="shared" si="33"/>
        <v>46356217</v>
      </c>
      <c r="Q119" s="191">
        <f t="shared" si="33"/>
        <v>47250491</v>
      </c>
    </row>
    <row r="120" spans="3:17" ht="18" customHeight="1">
      <c r="C120" s="130"/>
      <c r="D120" s="133"/>
      <c r="E120" s="134" t="s">
        <v>99</v>
      </c>
      <c r="F120" s="135"/>
      <c r="G120" s="187">
        <v>96721</v>
      </c>
      <c r="H120" s="188">
        <v>612370</v>
      </c>
      <c r="I120" s="189">
        <f>SUM(G120:H120)</f>
        <v>709091</v>
      </c>
      <c r="J120" s="190">
        <v>0</v>
      </c>
      <c r="K120" s="224">
        <v>4650970</v>
      </c>
      <c r="L120" s="187">
        <v>7180160</v>
      </c>
      <c r="M120" s="187">
        <v>9070863</v>
      </c>
      <c r="N120" s="187">
        <v>9026608</v>
      </c>
      <c r="O120" s="188">
        <v>6097023</v>
      </c>
      <c r="P120" s="187">
        <f>SUM(J120:O120)</f>
        <v>36025624</v>
      </c>
      <c r="Q120" s="191">
        <f>I120+P120</f>
        <v>36734715</v>
      </c>
    </row>
    <row r="121" spans="3:17" ht="18" customHeight="1">
      <c r="C121" s="130"/>
      <c r="D121" s="133"/>
      <c r="E121" s="284" t="s">
        <v>100</v>
      </c>
      <c r="F121" s="286"/>
      <c r="G121" s="187">
        <v>32282</v>
      </c>
      <c r="H121" s="188">
        <v>152901</v>
      </c>
      <c r="I121" s="189">
        <f>SUM(G121:H121)</f>
        <v>185183</v>
      </c>
      <c r="J121" s="190">
        <v>0</v>
      </c>
      <c r="K121" s="224">
        <v>1008817</v>
      </c>
      <c r="L121" s="187">
        <v>1291916</v>
      </c>
      <c r="M121" s="187">
        <v>2935056</v>
      </c>
      <c r="N121" s="187">
        <v>2450925</v>
      </c>
      <c r="O121" s="188">
        <v>2522738</v>
      </c>
      <c r="P121" s="187">
        <f>SUM(J121:O121)</f>
        <v>10209452</v>
      </c>
      <c r="Q121" s="191">
        <f>I121+P121</f>
        <v>10394635</v>
      </c>
    </row>
    <row r="122" spans="3:17" ht="18" customHeight="1">
      <c r="C122" s="130"/>
      <c r="D122" s="137"/>
      <c r="E122" s="284" t="s">
        <v>101</v>
      </c>
      <c r="F122" s="286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0</v>
      </c>
      <c r="M122" s="187">
        <v>0</v>
      </c>
      <c r="N122" s="187">
        <v>0</v>
      </c>
      <c r="O122" s="188">
        <v>121141</v>
      </c>
      <c r="P122" s="187">
        <f>SUM(J122:O122)</f>
        <v>121141</v>
      </c>
      <c r="Q122" s="191">
        <f>I122+P122</f>
        <v>121141</v>
      </c>
    </row>
    <row r="123" spans="3:17" ht="18" customHeight="1">
      <c r="C123" s="130"/>
      <c r="D123" s="131" t="s">
        <v>73</v>
      </c>
      <c r="E123" s="132"/>
      <c r="F123" s="138"/>
      <c r="G123" s="187">
        <f aca="true" t="shared" si="34" ref="G123:Q123">SUM(G124:G126)</f>
        <v>6181275</v>
      </c>
      <c r="H123" s="188">
        <f t="shared" si="34"/>
        <v>3088071</v>
      </c>
      <c r="I123" s="189">
        <f t="shared" si="34"/>
        <v>9269346</v>
      </c>
      <c r="J123" s="190">
        <f t="shared" si="34"/>
        <v>0</v>
      </c>
      <c r="K123" s="188">
        <f t="shared" si="34"/>
        <v>7842930</v>
      </c>
      <c r="L123" s="187">
        <f t="shared" si="34"/>
        <v>11970334</v>
      </c>
      <c r="M123" s="187">
        <f t="shared" si="34"/>
        <v>12103057</v>
      </c>
      <c r="N123" s="187">
        <f t="shared" si="34"/>
        <v>8396337</v>
      </c>
      <c r="O123" s="188">
        <f t="shared" si="34"/>
        <v>9287397</v>
      </c>
      <c r="P123" s="187">
        <f t="shared" si="34"/>
        <v>49600055</v>
      </c>
      <c r="Q123" s="191">
        <f t="shared" si="34"/>
        <v>58869401</v>
      </c>
    </row>
    <row r="124" spans="3:17" ht="18" customHeight="1">
      <c r="C124" s="130"/>
      <c r="D124" s="133"/>
      <c r="E124" s="139" t="s">
        <v>102</v>
      </c>
      <c r="F124" s="135"/>
      <c r="G124" s="187">
        <v>1800585</v>
      </c>
      <c r="H124" s="188">
        <v>1929285</v>
      </c>
      <c r="I124" s="189">
        <f>SUM(G124:H124)</f>
        <v>3729870</v>
      </c>
      <c r="J124" s="190">
        <v>0</v>
      </c>
      <c r="K124" s="188">
        <v>4515858</v>
      </c>
      <c r="L124" s="187">
        <v>9544590</v>
      </c>
      <c r="M124" s="187">
        <v>10418292</v>
      </c>
      <c r="N124" s="187">
        <v>7715016</v>
      </c>
      <c r="O124" s="188">
        <v>8686557</v>
      </c>
      <c r="P124" s="187">
        <f>SUM(J124:O124)</f>
        <v>40880313</v>
      </c>
      <c r="Q124" s="191">
        <f>I124+P124</f>
        <v>44610183</v>
      </c>
    </row>
    <row r="125" spans="3:17" ht="18" customHeight="1">
      <c r="C125" s="130"/>
      <c r="D125" s="140"/>
      <c r="E125" s="137" t="s">
        <v>74</v>
      </c>
      <c r="F125" s="141"/>
      <c r="G125" s="187">
        <v>950291</v>
      </c>
      <c r="H125" s="188">
        <v>404586</v>
      </c>
      <c r="I125" s="189">
        <f>SUM(G125:H125)</f>
        <v>1354877</v>
      </c>
      <c r="J125" s="190">
        <v>0</v>
      </c>
      <c r="K125" s="188">
        <v>725037</v>
      </c>
      <c r="L125" s="187">
        <v>516462</v>
      </c>
      <c r="M125" s="187">
        <v>771861</v>
      </c>
      <c r="N125" s="187">
        <v>295691</v>
      </c>
      <c r="O125" s="188">
        <v>240840</v>
      </c>
      <c r="P125" s="187">
        <f>SUM(J125:O125)</f>
        <v>2549891</v>
      </c>
      <c r="Q125" s="191">
        <f>I125+P125</f>
        <v>3904768</v>
      </c>
    </row>
    <row r="126" spans="3:17" ht="18" customHeight="1">
      <c r="C126" s="130"/>
      <c r="D126" s="142"/>
      <c r="E126" s="134" t="s">
        <v>75</v>
      </c>
      <c r="F126" s="143"/>
      <c r="G126" s="187">
        <v>3430399</v>
      </c>
      <c r="H126" s="188">
        <v>754200</v>
      </c>
      <c r="I126" s="189">
        <f>SUM(G126:H126)</f>
        <v>4184599</v>
      </c>
      <c r="J126" s="190">
        <v>0</v>
      </c>
      <c r="K126" s="188">
        <v>2602035</v>
      </c>
      <c r="L126" s="187">
        <v>1909282</v>
      </c>
      <c r="M126" s="187">
        <v>912904</v>
      </c>
      <c r="N126" s="187">
        <v>385630</v>
      </c>
      <c r="O126" s="188">
        <v>360000</v>
      </c>
      <c r="P126" s="187">
        <f>SUM(J126:O126)</f>
        <v>6169851</v>
      </c>
      <c r="Q126" s="191">
        <f>I126+P126</f>
        <v>10354450</v>
      </c>
    </row>
    <row r="127" spans="3:17" ht="18" customHeight="1">
      <c r="C127" s="130"/>
      <c r="D127" s="133" t="s">
        <v>76</v>
      </c>
      <c r="E127" s="144"/>
      <c r="F127" s="144"/>
      <c r="G127" s="187">
        <v>3387943</v>
      </c>
      <c r="H127" s="188">
        <v>5918588</v>
      </c>
      <c r="I127" s="189">
        <f>SUM(G127:H127)</f>
        <v>9306531</v>
      </c>
      <c r="J127" s="190">
        <v>0</v>
      </c>
      <c r="K127" s="188">
        <v>13167701</v>
      </c>
      <c r="L127" s="187">
        <v>15399403</v>
      </c>
      <c r="M127" s="187">
        <v>12839863</v>
      </c>
      <c r="N127" s="187">
        <v>8516192</v>
      </c>
      <c r="O127" s="188">
        <v>7067376</v>
      </c>
      <c r="P127" s="187">
        <f>SUM(J127:O127)</f>
        <v>56990535</v>
      </c>
      <c r="Q127" s="191">
        <f>I127+P127</f>
        <v>66297066</v>
      </c>
    </row>
    <row r="128" spans="3:17" ht="18" customHeight="1">
      <c r="C128" s="145"/>
      <c r="D128" s="146" t="s">
        <v>103</v>
      </c>
      <c r="E128" s="147"/>
      <c r="F128" s="147"/>
      <c r="G128" s="192">
        <v>7943308</v>
      </c>
      <c r="H128" s="193">
        <v>3849920</v>
      </c>
      <c r="I128" s="194">
        <f>SUM(G128:H128)</f>
        <v>11793228</v>
      </c>
      <c r="J128" s="195">
        <v>0</v>
      </c>
      <c r="K128" s="193">
        <v>17424582</v>
      </c>
      <c r="L128" s="192">
        <v>13608400</v>
      </c>
      <c r="M128" s="192">
        <v>13547981</v>
      </c>
      <c r="N128" s="192">
        <v>7271468</v>
      </c>
      <c r="O128" s="193">
        <v>6434312</v>
      </c>
      <c r="P128" s="194">
        <f>SUM(J128:O128)</f>
        <v>58286743</v>
      </c>
      <c r="Q128" s="196">
        <f>I128+P128</f>
        <v>70079971</v>
      </c>
    </row>
    <row r="129" spans="3:17" ht="18" customHeight="1">
      <c r="C129" s="127" t="s">
        <v>77</v>
      </c>
      <c r="D129" s="148"/>
      <c r="E129" s="149"/>
      <c r="F129" s="150"/>
      <c r="G129" s="182">
        <f aca="true" t="shared" si="35" ref="G129:Q129">SUM(G130:G135)</f>
        <v>196100</v>
      </c>
      <c r="H129" s="183">
        <f t="shared" si="35"/>
        <v>575231</v>
      </c>
      <c r="I129" s="184">
        <f t="shared" si="35"/>
        <v>771331</v>
      </c>
      <c r="J129" s="185">
        <f t="shared" si="35"/>
        <v>0</v>
      </c>
      <c r="K129" s="223">
        <f t="shared" si="35"/>
        <v>21737480</v>
      </c>
      <c r="L129" s="182">
        <f t="shared" si="35"/>
        <v>23133818</v>
      </c>
      <c r="M129" s="182">
        <f t="shared" si="35"/>
        <v>22450159</v>
      </c>
      <c r="N129" s="182">
        <f t="shared" si="35"/>
        <v>17653490</v>
      </c>
      <c r="O129" s="183">
        <f t="shared" si="35"/>
        <v>9478383</v>
      </c>
      <c r="P129" s="182">
        <f t="shared" si="35"/>
        <v>94453330</v>
      </c>
      <c r="Q129" s="186">
        <f t="shared" si="35"/>
        <v>95224661</v>
      </c>
    </row>
    <row r="130" spans="3:17" ht="18" customHeight="1">
      <c r="C130" s="130"/>
      <c r="D130" s="284" t="s">
        <v>78</v>
      </c>
      <c r="E130" s="285"/>
      <c r="F130" s="286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6" ref="P130:P135">SUM(J130:O130)</f>
        <v>0</v>
      </c>
      <c r="Q130" s="191">
        <f aca="true" t="shared" si="37" ref="Q130:Q135">I130+P130</f>
        <v>0</v>
      </c>
    </row>
    <row r="131" spans="3:17" ht="18" customHeight="1">
      <c r="C131" s="130"/>
      <c r="D131" s="284" t="s">
        <v>79</v>
      </c>
      <c r="E131" s="285"/>
      <c r="F131" s="286"/>
      <c r="G131" s="187">
        <v>153467</v>
      </c>
      <c r="H131" s="188">
        <v>0</v>
      </c>
      <c r="I131" s="189">
        <f>SUM(G131:H131)</f>
        <v>153467</v>
      </c>
      <c r="J131" s="190">
        <v>0</v>
      </c>
      <c r="K131" s="224">
        <v>909759</v>
      </c>
      <c r="L131" s="187">
        <v>1888288</v>
      </c>
      <c r="M131" s="187">
        <v>2354459</v>
      </c>
      <c r="N131" s="187">
        <v>3723629</v>
      </c>
      <c r="O131" s="188">
        <v>2380869</v>
      </c>
      <c r="P131" s="187">
        <f t="shared" si="36"/>
        <v>11257004</v>
      </c>
      <c r="Q131" s="191">
        <f t="shared" si="37"/>
        <v>11410471</v>
      </c>
    </row>
    <row r="132" spans="3:17" ht="18" customHeight="1">
      <c r="C132" s="130"/>
      <c r="D132" s="284" t="s">
        <v>80</v>
      </c>
      <c r="E132" s="285"/>
      <c r="F132" s="286"/>
      <c r="G132" s="187">
        <v>42633</v>
      </c>
      <c r="H132" s="188">
        <v>76272</v>
      </c>
      <c r="I132" s="189">
        <f>SUM(G132:H132)</f>
        <v>118905</v>
      </c>
      <c r="J132" s="190">
        <v>0</v>
      </c>
      <c r="K132" s="224">
        <v>923813</v>
      </c>
      <c r="L132" s="187">
        <v>1573606</v>
      </c>
      <c r="M132" s="187">
        <v>1478690</v>
      </c>
      <c r="N132" s="187">
        <v>244195</v>
      </c>
      <c r="O132" s="188">
        <v>804792</v>
      </c>
      <c r="P132" s="187">
        <f t="shared" si="36"/>
        <v>5025096</v>
      </c>
      <c r="Q132" s="191">
        <f t="shared" si="37"/>
        <v>5144001</v>
      </c>
    </row>
    <row r="133" spans="3:17" ht="18" customHeight="1">
      <c r="C133" s="130"/>
      <c r="D133" s="284" t="s">
        <v>81</v>
      </c>
      <c r="E133" s="285"/>
      <c r="F133" s="286"/>
      <c r="G133" s="198"/>
      <c r="H133" s="188">
        <v>498959</v>
      </c>
      <c r="I133" s="189">
        <f>SUM(G133:H133)</f>
        <v>498959</v>
      </c>
      <c r="J133" s="200"/>
      <c r="K133" s="224">
        <v>19903908</v>
      </c>
      <c r="L133" s="187">
        <v>19671924</v>
      </c>
      <c r="M133" s="187">
        <v>18617010</v>
      </c>
      <c r="N133" s="187">
        <v>13685666</v>
      </c>
      <c r="O133" s="188">
        <v>6292722</v>
      </c>
      <c r="P133" s="187">
        <f t="shared" si="36"/>
        <v>78171230</v>
      </c>
      <c r="Q133" s="191">
        <f t="shared" si="37"/>
        <v>78670189</v>
      </c>
    </row>
    <row r="134" spans="3:17" ht="18" customHeight="1">
      <c r="C134" s="130"/>
      <c r="D134" s="284" t="s">
        <v>82</v>
      </c>
      <c r="E134" s="285"/>
      <c r="F134" s="286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6"/>
        <v>0</v>
      </c>
      <c r="Q134" s="191">
        <f t="shared" si="37"/>
        <v>0</v>
      </c>
    </row>
    <row r="135" spans="3:17" ht="18" customHeight="1">
      <c r="C135" s="151"/>
      <c r="D135" s="301" t="s">
        <v>83</v>
      </c>
      <c r="E135" s="302"/>
      <c r="F135" s="303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6"/>
        <v>0</v>
      </c>
      <c r="Q135" s="196">
        <f t="shared" si="37"/>
        <v>0</v>
      </c>
    </row>
    <row r="136" spans="3:17" ht="18" customHeight="1">
      <c r="C136" s="130" t="s">
        <v>104</v>
      </c>
      <c r="D136" s="132"/>
      <c r="E136" s="132"/>
      <c r="F136" s="132"/>
      <c r="G136" s="183">
        <f>SUM(G137:G139)</f>
        <v>0</v>
      </c>
      <c r="H136" s="183">
        <f>SUM(H137:H139)</f>
        <v>425906</v>
      </c>
      <c r="I136" s="184">
        <f>SUM(I137:I139)</f>
        <v>425906</v>
      </c>
      <c r="J136" s="203"/>
      <c r="K136" s="223">
        <f aca="true" t="shared" si="38" ref="K136:Q136">SUM(K137:K139)</f>
        <v>48557662</v>
      </c>
      <c r="L136" s="182">
        <f t="shared" si="38"/>
        <v>91263600</v>
      </c>
      <c r="M136" s="182">
        <f t="shared" si="38"/>
        <v>125109557</v>
      </c>
      <c r="N136" s="182">
        <f t="shared" si="38"/>
        <v>137614951</v>
      </c>
      <c r="O136" s="183">
        <f t="shared" si="38"/>
        <v>209923332</v>
      </c>
      <c r="P136" s="182">
        <f t="shared" si="38"/>
        <v>612469102</v>
      </c>
      <c r="Q136" s="186">
        <f t="shared" si="38"/>
        <v>612895008</v>
      </c>
    </row>
    <row r="137" spans="3:17" ht="18" customHeight="1">
      <c r="C137" s="130"/>
      <c r="D137" s="139" t="s">
        <v>31</v>
      </c>
      <c r="E137" s="139"/>
      <c r="F137" s="143"/>
      <c r="G137" s="188">
        <v>0</v>
      </c>
      <c r="H137" s="188">
        <v>425906</v>
      </c>
      <c r="I137" s="189">
        <f>SUM(G137:H137)</f>
        <v>425906</v>
      </c>
      <c r="J137" s="200"/>
      <c r="K137" s="224">
        <v>14754341</v>
      </c>
      <c r="L137" s="187">
        <v>34634018</v>
      </c>
      <c r="M137" s="187">
        <v>55723298</v>
      </c>
      <c r="N137" s="187">
        <v>67604704</v>
      </c>
      <c r="O137" s="188">
        <v>93987437</v>
      </c>
      <c r="P137" s="187">
        <f>SUM(J137:O137)</f>
        <v>266703798</v>
      </c>
      <c r="Q137" s="191">
        <f>I137+P137</f>
        <v>267129704</v>
      </c>
    </row>
    <row r="138" spans="3:17" ht="18" customHeight="1">
      <c r="C138" s="130"/>
      <c r="D138" s="139" t="s">
        <v>32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32361565</v>
      </c>
      <c r="L138" s="187">
        <v>55454034</v>
      </c>
      <c r="M138" s="187">
        <v>61479398</v>
      </c>
      <c r="N138" s="187">
        <v>45624030</v>
      </c>
      <c r="O138" s="188">
        <v>38994978</v>
      </c>
      <c r="P138" s="187">
        <f>SUM(J138:O138)</f>
        <v>233914005</v>
      </c>
      <c r="Q138" s="191">
        <f>I138+P138</f>
        <v>233914005</v>
      </c>
    </row>
    <row r="139" spans="3:17" ht="18" customHeight="1">
      <c r="C139" s="130"/>
      <c r="D139" s="152" t="s">
        <v>33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1441756</v>
      </c>
      <c r="L139" s="209">
        <v>1175548</v>
      </c>
      <c r="M139" s="209">
        <v>7906861</v>
      </c>
      <c r="N139" s="209">
        <v>24386217</v>
      </c>
      <c r="O139" s="208">
        <v>76940917</v>
      </c>
      <c r="P139" s="209">
        <f>SUM(J139:O139)</f>
        <v>111851299</v>
      </c>
      <c r="Q139" s="210">
        <f>I139+P139</f>
        <v>111851299</v>
      </c>
    </row>
    <row r="140" spans="3:17" ht="18" customHeight="1" thickBot="1">
      <c r="C140" s="156"/>
      <c r="D140" s="157" t="s">
        <v>84</v>
      </c>
      <c r="E140" s="157"/>
      <c r="F140" s="157"/>
      <c r="G140" s="211">
        <f aca="true" t="shared" si="39" ref="G140:Q140">G109+G129+G136</f>
        <v>55617658</v>
      </c>
      <c r="H140" s="212">
        <f t="shared" si="39"/>
        <v>48230328</v>
      </c>
      <c r="I140" s="213">
        <f t="shared" si="39"/>
        <v>103847986</v>
      </c>
      <c r="J140" s="214">
        <f t="shared" si="39"/>
        <v>174092</v>
      </c>
      <c r="K140" s="227">
        <f t="shared" si="39"/>
        <v>215157678</v>
      </c>
      <c r="L140" s="211">
        <f t="shared" si="39"/>
        <v>268940626</v>
      </c>
      <c r="M140" s="211">
        <f t="shared" si="39"/>
        <v>308145937</v>
      </c>
      <c r="N140" s="211">
        <f t="shared" si="39"/>
        <v>265749303</v>
      </c>
      <c r="O140" s="212">
        <f t="shared" si="39"/>
        <v>330586570</v>
      </c>
      <c r="P140" s="211">
        <f t="shared" si="39"/>
        <v>1388754206</v>
      </c>
      <c r="Q140" s="215">
        <f t="shared" si="39"/>
        <v>1492602192</v>
      </c>
    </row>
  </sheetData>
  <mergeCells count="40">
    <mergeCell ref="D134:F134"/>
    <mergeCell ref="D135:F135"/>
    <mergeCell ref="D130:F130"/>
    <mergeCell ref="D131:F131"/>
    <mergeCell ref="D132:F132"/>
    <mergeCell ref="D133:F133"/>
    <mergeCell ref="D102:F102"/>
    <mergeCell ref="E115:F115"/>
    <mergeCell ref="E121:F121"/>
    <mergeCell ref="E122:F122"/>
    <mergeCell ref="D98:F98"/>
    <mergeCell ref="D99:F99"/>
    <mergeCell ref="D100:F100"/>
    <mergeCell ref="D101:F101"/>
    <mergeCell ref="E82:F82"/>
    <mergeCell ref="E88:F88"/>
    <mergeCell ref="E89:F89"/>
    <mergeCell ref="D97:F97"/>
    <mergeCell ref="D66:F66"/>
    <mergeCell ref="D67:F67"/>
    <mergeCell ref="D68:F68"/>
    <mergeCell ref="D69:F69"/>
    <mergeCell ref="E57:F57"/>
    <mergeCell ref="E58:F58"/>
    <mergeCell ref="D64:F64"/>
    <mergeCell ref="D65:F65"/>
    <mergeCell ref="D35:F35"/>
    <mergeCell ref="D36:F36"/>
    <mergeCell ref="D37:F37"/>
    <mergeCell ref="E51:F51"/>
    <mergeCell ref="D38:F38"/>
    <mergeCell ref="D33:F33"/>
    <mergeCell ref="D34:F34"/>
    <mergeCell ref="Q9:Q10"/>
    <mergeCell ref="E24:F24"/>
    <mergeCell ref="E25:F25"/>
    <mergeCell ref="C9:F10"/>
    <mergeCell ref="E18:F18"/>
    <mergeCell ref="G9:I9"/>
    <mergeCell ref="J9:P9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F4" sqref="F4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112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平成２０年５月月報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113</v>
      </c>
      <c r="C6" s="117"/>
    </row>
    <row r="7" spans="2:4" ht="15" thickBot="1">
      <c r="B7" s="117"/>
      <c r="C7" s="117"/>
      <c r="D7" s="162" t="s">
        <v>114</v>
      </c>
    </row>
    <row r="8" spans="3:17" ht="12">
      <c r="C8" s="289" t="s">
        <v>108</v>
      </c>
      <c r="D8" s="290"/>
      <c r="E8" s="290"/>
      <c r="F8" s="291"/>
      <c r="G8" s="304" t="s">
        <v>49</v>
      </c>
      <c r="H8" s="305"/>
      <c r="I8" s="306"/>
      <c r="J8" s="307" t="s">
        <v>50</v>
      </c>
      <c r="K8" s="305"/>
      <c r="L8" s="305"/>
      <c r="M8" s="305"/>
      <c r="N8" s="305"/>
      <c r="O8" s="305"/>
      <c r="P8" s="305"/>
      <c r="Q8" s="308" t="s">
        <v>47</v>
      </c>
    </row>
    <row r="9" spans="3:17" ht="24.75" customHeight="1">
      <c r="C9" s="292"/>
      <c r="D9" s="293"/>
      <c r="E9" s="293"/>
      <c r="F9" s="294"/>
      <c r="G9" s="119" t="s">
        <v>89</v>
      </c>
      <c r="H9" s="120" t="s">
        <v>90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09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120</v>
      </c>
      <c r="E11" s="132"/>
      <c r="F11" s="144"/>
      <c r="G11" s="218">
        <f aca="true" t="shared" si="0" ref="G11:Q11">SUM(G12:G18)</f>
        <v>2</v>
      </c>
      <c r="H11" s="221">
        <f t="shared" si="0"/>
        <v>5</v>
      </c>
      <c r="I11" s="184">
        <f t="shared" si="0"/>
        <v>7</v>
      </c>
      <c r="J11" s="185">
        <f t="shared" si="0"/>
        <v>0</v>
      </c>
      <c r="K11" s="228">
        <f t="shared" si="0"/>
        <v>192</v>
      </c>
      <c r="L11" s="221">
        <f t="shared" si="0"/>
        <v>328</v>
      </c>
      <c r="M11" s="221">
        <f t="shared" si="0"/>
        <v>379</v>
      </c>
      <c r="N11" s="221">
        <f t="shared" si="0"/>
        <v>397</v>
      </c>
      <c r="O11" s="221">
        <f t="shared" si="0"/>
        <v>462</v>
      </c>
      <c r="P11" s="184">
        <f t="shared" si="0"/>
        <v>1758</v>
      </c>
      <c r="Q11" s="186">
        <f t="shared" si="0"/>
        <v>1765</v>
      </c>
    </row>
    <row r="12" spans="3:17" ht="14.25" customHeight="1">
      <c r="C12" s="130"/>
      <c r="D12" s="155"/>
      <c r="E12" s="134" t="s">
        <v>115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58</v>
      </c>
      <c r="L12" s="221">
        <v>123</v>
      </c>
      <c r="M12" s="221">
        <v>174</v>
      </c>
      <c r="N12" s="221">
        <v>211</v>
      </c>
      <c r="O12" s="221">
        <v>229</v>
      </c>
      <c r="P12" s="219">
        <f aca="true" t="shared" si="2" ref="P12:P18">SUM(J12:O12)</f>
        <v>795</v>
      </c>
      <c r="Q12" s="222">
        <f aca="true" t="shared" si="3" ref="Q12:Q18">I12+P12</f>
        <v>795</v>
      </c>
    </row>
    <row r="13" spans="3:17" ht="14.25" customHeight="1">
      <c r="C13" s="130"/>
      <c r="D13" s="165"/>
      <c r="E13" s="134" t="s">
        <v>32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86</v>
      </c>
      <c r="L13" s="221">
        <v>131</v>
      </c>
      <c r="M13" s="221">
        <v>123</v>
      </c>
      <c r="N13" s="221">
        <v>97</v>
      </c>
      <c r="O13" s="221">
        <v>71</v>
      </c>
      <c r="P13" s="219">
        <f t="shared" si="2"/>
        <v>508</v>
      </c>
      <c r="Q13" s="222">
        <f t="shared" si="3"/>
        <v>508</v>
      </c>
    </row>
    <row r="14" spans="3:17" ht="14.25" customHeight="1">
      <c r="C14" s="130"/>
      <c r="D14" s="155"/>
      <c r="E14" s="134" t="s">
        <v>116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6</v>
      </c>
      <c r="L14" s="221">
        <v>4</v>
      </c>
      <c r="M14" s="221">
        <v>13</v>
      </c>
      <c r="N14" s="221">
        <v>40</v>
      </c>
      <c r="O14" s="221">
        <v>121</v>
      </c>
      <c r="P14" s="219">
        <f t="shared" si="2"/>
        <v>184</v>
      </c>
      <c r="Q14" s="222">
        <f t="shared" si="3"/>
        <v>184</v>
      </c>
    </row>
    <row r="15" spans="3:17" ht="14.25" customHeight="1">
      <c r="C15" s="130"/>
      <c r="D15" s="155"/>
      <c r="E15" s="284" t="s">
        <v>109</v>
      </c>
      <c r="F15" s="286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117</v>
      </c>
      <c r="F16" s="136"/>
      <c r="G16" s="221">
        <v>2</v>
      </c>
      <c r="H16" s="221">
        <v>5</v>
      </c>
      <c r="I16" s="219">
        <f t="shared" si="1"/>
        <v>7</v>
      </c>
      <c r="J16" s="220">
        <v>0</v>
      </c>
      <c r="K16" s="229">
        <v>36</v>
      </c>
      <c r="L16" s="221">
        <v>62</v>
      </c>
      <c r="M16" s="221">
        <v>59</v>
      </c>
      <c r="N16" s="221">
        <v>39</v>
      </c>
      <c r="O16" s="221">
        <v>33</v>
      </c>
      <c r="P16" s="219">
        <f t="shared" si="2"/>
        <v>229</v>
      </c>
      <c r="Q16" s="222">
        <f t="shared" si="3"/>
        <v>236</v>
      </c>
    </row>
    <row r="17" spans="3:17" ht="14.25" customHeight="1">
      <c r="C17" s="130"/>
      <c r="D17" s="155"/>
      <c r="E17" s="284" t="s">
        <v>110</v>
      </c>
      <c r="F17" s="286"/>
      <c r="G17" s="230">
        <v>0</v>
      </c>
      <c r="H17" s="230">
        <v>0</v>
      </c>
      <c r="I17" s="231">
        <f t="shared" si="1"/>
        <v>0</v>
      </c>
      <c r="J17" s="232">
        <v>0</v>
      </c>
      <c r="K17" s="233">
        <v>6</v>
      </c>
      <c r="L17" s="230">
        <v>8</v>
      </c>
      <c r="M17" s="230">
        <v>10</v>
      </c>
      <c r="N17" s="230">
        <v>10</v>
      </c>
      <c r="O17" s="230">
        <v>8</v>
      </c>
      <c r="P17" s="231">
        <f t="shared" si="2"/>
        <v>42</v>
      </c>
      <c r="Q17" s="234">
        <f t="shared" si="3"/>
        <v>42</v>
      </c>
    </row>
    <row r="18" spans="3:17" ht="14.25" customHeight="1">
      <c r="C18" s="130"/>
      <c r="D18" s="154"/>
      <c r="E18" s="301" t="s">
        <v>111</v>
      </c>
      <c r="F18" s="303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0</v>
      </c>
      <c r="P18" s="194">
        <f t="shared" si="2"/>
        <v>0</v>
      </c>
      <c r="Q18" s="196">
        <f t="shared" si="3"/>
        <v>0</v>
      </c>
    </row>
    <row r="19" spans="3:17" ht="14.25" customHeight="1">
      <c r="C19" s="130"/>
      <c r="D19" s="166" t="s">
        <v>118</v>
      </c>
      <c r="E19" s="149"/>
      <c r="F19" s="144"/>
      <c r="G19" s="187">
        <f aca="true" t="shared" si="4" ref="G19:Q19">SUM(G20:G26)</f>
        <v>2</v>
      </c>
      <c r="H19" s="187">
        <f t="shared" si="4"/>
        <v>3</v>
      </c>
      <c r="I19" s="189">
        <f t="shared" si="4"/>
        <v>5</v>
      </c>
      <c r="J19" s="190">
        <f t="shared" si="4"/>
        <v>0</v>
      </c>
      <c r="K19" s="228">
        <f t="shared" si="4"/>
        <v>72</v>
      </c>
      <c r="L19" s="187">
        <f t="shared" si="4"/>
        <v>127</v>
      </c>
      <c r="M19" s="187">
        <f t="shared" si="4"/>
        <v>142</v>
      </c>
      <c r="N19" s="187">
        <f t="shared" si="4"/>
        <v>129</v>
      </c>
      <c r="O19" s="187">
        <f t="shared" si="4"/>
        <v>123</v>
      </c>
      <c r="P19" s="189">
        <f t="shared" si="4"/>
        <v>593</v>
      </c>
      <c r="Q19" s="191">
        <f t="shared" si="4"/>
        <v>598</v>
      </c>
    </row>
    <row r="20" spans="3:17" ht="14.25" customHeight="1">
      <c r="C20" s="130"/>
      <c r="D20" s="155"/>
      <c r="E20" s="134" t="s">
        <v>115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23</v>
      </c>
      <c r="L20" s="221">
        <v>53</v>
      </c>
      <c r="M20" s="221">
        <v>72</v>
      </c>
      <c r="N20" s="221">
        <v>72</v>
      </c>
      <c r="O20" s="221">
        <v>64</v>
      </c>
      <c r="P20" s="219">
        <f aca="true" t="shared" si="6" ref="P20:P26">SUM(J20:O20)</f>
        <v>284</v>
      </c>
      <c r="Q20" s="222">
        <f aca="true" t="shared" si="7" ref="Q20:Q26">I20+P20</f>
        <v>284</v>
      </c>
    </row>
    <row r="21" spans="3:17" ht="14.25" customHeight="1">
      <c r="C21" s="130"/>
      <c r="D21" s="165"/>
      <c r="E21" s="134" t="s">
        <v>32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19</v>
      </c>
      <c r="L21" s="221">
        <v>25</v>
      </c>
      <c r="M21" s="221">
        <v>24</v>
      </c>
      <c r="N21" s="221">
        <v>19</v>
      </c>
      <c r="O21" s="221">
        <v>13</v>
      </c>
      <c r="P21" s="219">
        <f t="shared" si="6"/>
        <v>100</v>
      </c>
      <c r="Q21" s="222">
        <f t="shared" si="7"/>
        <v>100</v>
      </c>
    </row>
    <row r="22" spans="3:17" ht="14.25" customHeight="1">
      <c r="C22" s="130"/>
      <c r="D22" s="155"/>
      <c r="E22" s="134" t="s">
        <v>116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3</v>
      </c>
      <c r="L22" s="221">
        <v>2</v>
      </c>
      <c r="M22" s="221">
        <v>5</v>
      </c>
      <c r="N22" s="221">
        <v>13</v>
      </c>
      <c r="O22" s="221">
        <v>23</v>
      </c>
      <c r="P22" s="219">
        <f t="shared" si="6"/>
        <v>46</v>
      </c>
      <c r="Q22" s="222">
        <f t="shared" si="7"/>
        <v>46</v>
      </c>
    </row>
    <row r="23" spans="3:17" ht="14.25" customHeight="1">
      <c r="C23" s="130"/>
      <c r="D23" s="155"/>
      <c r="E23" s="284" t="s">
        <v>109</v>
      </c>
      <c r="F23" s="286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117</v>
      </c>
      <c r="F24" s="136"/>
      <c r="G24" s="221">
        <v>2</v>
      </c>
      <c r="H24" s="221">
        <v>3</v>
      </c>
      <c r="I24" s="219">
        <f t="shared" si="5"/>
        <v>5</v>
      </c>
      <c r="J24" s="220">
        <v>0</v>
      </c>
      <c r="K24" s="229">
        <v>25</v>
      </c>
      <c r="L24" s="221">
        <v>44</v>
      </c>
      <c r="M24" s="221">
        <v>37</v>
      </c>
      <c r="N24" s="221">
        <v>24</v>
      </c>
      <c r="O24" s="221">
        <v>19</v>
      </c>
      <c r="P24" s="219">
        <f t="shared" si="6"/>
        <v>149</v>
      </c>
      <c r="Q24" s="222">
        <f t="shared" si="7"/>
        <v>154</v>
      </c>
    </row>
    <row r="25" spans="3:17" ht="14.25" customHeight="1">
      <c r="C25" s="130"/>
      <c r="D25" s="155"/>
      <c r="E25" s="284" t="s">
        <v>110</v>
      </c>
      <c r="F25" s="286"/>
      <c r="G25" s="230">
        <v>0</v>
      </c>
      <c r="H25" s="230">
        <v>0</v>
      </c>
      <c r="I25" s="231">
        <f t="shared" si="5"/>
        <v>0</v>
      </c>
      <c r="J25" s="232">
        <v>0</v>
      </c>
      <c r="K25" s="233">
        <v>2</v>
      </c>
      <c r="L25" s="230">
        <v>3</v>
      </c>
      <c r="M25" s="230">
        <v>4</v>
      </c>
      <c r="N25" s="230">
        <v>1</v>
      </c>
      <c r="O25" s="230">
        <v>4</v>
      </c>
      <c r="P25" s="231">
        <f t="shared" si="6"/>
        <v>14</v>
      </c>
      <c r="Q25" s="234">
        <f t="shared" si="7"/>
        <v>14</v>
      </c>
    </row>
    <row r="26" spans="3:17" ht="14.25" customHeight="1" thickBot="1">
      <c r="C26" s="167"/>
      <c r="D26" s="168"/>
      <c r="E26" s="310" t="s">
        <v>111</v>
      </c>
      <c r="F26" s="311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0</v>
      </c>
      <c r="P26" s="237">
        <f t="shared" si="6"/>
        <v>0</v>
      </c>
      <c r="Q26" s="240">
        <f t="shared" si="7"/>
        <v>0</v>
      </c>
    </row>
    <row r="27" spans="3:17" ht="14.25" customHeight="1">
      <c r="C27" s="151" t="s">
        <v>119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121</v>
      </c>
      <c r="E28" s="132"/>
      <c r="F28" s="144"/>
      <c r="G28" s="218">
        <f aca="true" t="shared" si="8" ref="G28:P28">SUM(G29:G35)</f>
        <v>2970</v>
      </c>
      <c r="H28" s="221">
        <f t="shared" si="8"/>
        <v>35700</v>
      </c>
      <c r="I28" s="184">
        <f t="shared" si="8"/>
        <v>38670</v>
      </c>
      <c r="J28" s="185">
        <f t="shared" si="8"/>
        <v>0</v>
      </c>
      <c r="K28" s="228">
        <f t="shared" si="8"/>
        <v>4482870</v>
      </c>
      <c r="L28" s="221">
        <f t="shared" si="8"/>
        <v>7582060</v>
      </c>
      <c r="M28" s="221">
        <f t="shared" si="8"/>
        <v>9150755</v>
      </c>
      <c r="N28" s="221">
        <f t="shared" si="8"/>
        <v>10250510</v>
      </c>
      <c r="O28" s="221">
        <f t="shared" si="8"/>
        <v>12257530</v>
      </c>
      <c r="P28" s="184">
        <f t="shared" si="8"/>
        <v>43723725</v>
      </c>
      <c r="Q28" s="186">
        <f>SUM(Q29:Q35)</f>
        <v>43762395</v>
      </c>
    </row>
    <row r="29" spans="3:17" ht="14.25" customHeight="1">
      <c r="C29" s="130"/>
      <c r="D29" s="155"/>
      <c r="E29" s="134" t="s">
        <v>115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1618290</v>
      </c>
      <c r="L29" s="221">
        <v>3485560</v>
      </c>
      <c r="M29" s="221">
        <v>4901535</v>
      </c>
      <c r="N29" s="221">
        <v>6032790</v>
      </c>
      <c r="O29" s="221">
        <v>6601200</v>
      </c>
      <c r="P29" s="219">
        <f aca="true" t="shared" si="10" ref="P29:P35">SUM(J29:O29)</f>
        <v>22639375</v>
      </c>
      <c r="Q29" s="222">
        <f aca="true" t="shared" si="11" ref="Q29:Q35">I29+P29</f>
        <v>22639375</v>
      </c>
    </row>
    <row r="30" spans="3:17" ht="14.25" customHeight="1">
      <c r="C30" s="130"/>
      <c r="D30" s="165"/>
      <c r="E30" s="134" t="s">
        <v>32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2402210</v>
      </c>
      <c r="L30" s="221">
        <v>3559230</v>
      </c>
      <c r="M30" s="221">
        <v>3396020</v>
      </c>
      <c r="N30" s="221">
        <v>2682960</v>
      </c>
      <c r="O30" s="221">
        <v>1986540</v>
      </c>
      <c r="P30" s="219">
        <f t="shared" si="10"/>
        <v>14026960</v>
      </c>
      <c r="Q30" s="222">
        <f t="shared" si="11"/>
        <v>14026960</v>
      </c>
    </row>
    <row r="31" spans="3:17" ht="14.25" customHeight="1">
      <c r="C31" s="130"/>
      <c r="D31" s="155"/>
      <c r="E31" s="134" t="s">
        <v>116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186930</v>
      </c>
      <c r="L31" s="221">
        <v>70690</v>
      </c>
      <c r="M31" s="221">
        <v>383160</v>
      </c>
      <c r="N31" s="221">
        <v>1070270</v>
      </c>
      <c r="O31" s="221">
        <v>3300740</v>
      </c>
      <c r="P31" s="219">
        <f t="shared" si="10"/>
        <v>5011790</v>
      </c>
      <c r="Q31" s="222">
        <f>I31+P31</f>
        <v>5011790</v>
      </c>
    </row>
    <row r="32" spans="3:17" ht="14.25" customHeight="1">
      <c r="C32" s="130"/>
      <c r="D32" s="155"/>
      <c r="E32" s="284" t="s">
        <v>109</v>
      </c>
      <c r="F32" s="286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117</v>
      </c>
      <c r="F33" s="136"/>
      <c r="G33" s="221">
        <v>2970</v>
      </c>
      <c r="H33" s="221">
        <v>35700</v>
      </c>
      <c r="I33" s="219">
        <f t="shared" si="9"/>
        <v>38670</v>
      </c>
      <c r="J33" s="220">
        <v>0</v>
      </c>
      <c r="K33" s="229">
        <v>229800</v>
      </c>
      <c r="L33" s="221">
        <v>424650</v>
      </c>
      <c r="M33" s="221">
        <v>421350</v>
      </c>
      <c r="N33" s="221">
        <v>391320</v>
      </c>
      <c r="O33" s="221">
        <v>294700</v>
      </c>
      <c r="P33" s="219">
        <f t="shared" si="10"/>
        <v>1761820</v>
      </c>
      <c r="Q33" s="222">
        <f t="shared" si="11"/>
        <v>1800490</v>
      </c>
    </row>
    <row r="34" spans="3:17" ht="14.25" customHeight="1">
      <c r="C34" s="130"/>
      <c r="D34" s="155"/>
      <c r="E34" s="284" t="s">
        <v>110</v>
      </c>
      <c r="F34" s="286"/>
      <c r="G34" s="230">
        <v>0</v>
      </c>
      <c r="H34" s="230">
        <v>0</v>
      </c>
      <c r="I34" s="231">
        <f t="shared" si="9"/>
        <v>0</v>
      </c>
      <c r="J34" s="232">
        <v>0</v>
      </c>
      <c r="K34" s="233">
        <v>45640</v>
      </c>
      <c r="L34" s="230">
        <v>41930</v>
      </c>
      <c r="M34" s="230">
        <v>48690</v>
      </c>
      <c r="N34" s="230">
        <v>73170</v>
      </c>
      <c r="O34" s="230">
        <v>74350</v>
      </c>
      <c r="P34" s="231">
        <f t="shared" si="10"/>
        <v>283780</v>
      </c>
      <c r="Q34" s="234">
        <f t="shared" si="11"/>
        <v>283780</v>
      </c>
    </row>
    <row r="35" spans="3:17" ht="14.25" customHeight="1">
      <c r="C35" s="130"/>
      <c r="D35" s="154"/>
      <c r="E35" s="301" t="s">
        <v>111</v>
      </c>
      <c r="F35" s="303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0</v>
      </c>
      <c r="P35" s="194">
        <f t="shared" si="10"/>
        <v>0</v>
      </c>
      <c r="Q35" s="196">
        <f t="shared" si="11"/>
        <v>0</v>
      </c>
    </row>
    <row r="36" spans="3:17" ht="14.25" customHeight="1">
      <c r="C36" s="130"/>
      <c r="D36" s="166" t="s">
        <v>118</v>
      </c>
      <c r="E36" s="149"/>
      <c r="F36" s="144"/>
      <c r="G36" s="187">
        <f aca="true" t="shared" si="12" ref="G36:P36">SUM(G37:G43)</f>
        <v>2190</v>
      </c>
      <c r="H36" s="187">
        <f t="shared" si="12"/>
        <v>19820</v>
      </c>
      <c r="I36" s="189">
        <f t="shared" si="12"/>
        <v>22010</v>
      </c>
      <c r="J36" s="190">
        <f t="shared" si="12"/>
        <v>0</v>
      </c>
      <c r="K36" s="228">
        <f t="shared" si="12"/>
        <v>1002770</v>
      </c>
      <c r="L36" s="187">
        <f t="shared" si="12"/>
        <v>1865130</v>
      </c>
      <c r="M36" s="187">
        <f t="shared" si="12"/>
        <v>2299820</v>
      </c>
      <c r="N36" s="187">
        <f t="shared" si="12"/>
        <v>2235020</v>
      </c>
      <c r="O36" s="187">
        <f t="shared" si="12"/>
        <v>2078850</v>
      </c>
      <c r="P36" s="189">
        <f t="shared" si="12"/>
        <v>9481590</v>
      </c>
      <c r="Q36" s="191">
        <f>SUM(Q37:Q43)</f>
        <v>9503600</v>
      </c>
    </row>
    <row r="37" spans="3:17" ht="14.25" customHeight="1">
      <c r="C37" s="130"/>
      <c r="D37" s="155"/>
      <c r="E37" s="134" t="s">
        <v>115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448770</v>
      </c>
      <c r="L37" s="221">
        <v>1184380</v>
      </c>
      <c r="M37" s="221">
        <v>1578520</v>
      </c>
      <c r="N37" s="221">
        <v>1453580</v>
      </c>
      <c r="O37" s="221">
        <v>1264710</v>
      </c>
      <c r="P37" s="219">
        <f aca="true" t="shared" si="14" ref="P37:P43">SUM(J37:O37)</f>
        <v>5929960</v>
      </c>
      <c r="Q37" s="222">
        <f aca="true" t="shared" si="15" ref="Q37:Q43">I37+P37</f>
        <v>5929960</v>
      </c>
    </row>
    <row r="38" spans="3:17" ht="14.25" customHeight="1">
      <c r="C38" s="130"/>
      <c r="D38" s="165"/>
      <c r="E38" s="134" t="s">
        <v>32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315220</v>
      </c>
      <c r="L38" s="221">
        <v>434900</v>
      </c>
      <c r="M38" s="221">
        <v>430280</v>
      </c>
      <c r="N38" s="221">
        <v>270470</v>
      </c>
      <c r="O38" s="221">
        <v>331910</v>
      </c>
      <c r="P38" s="219">
        <f t="shared" si="14"/>
        <v>1782780</v>
      </c>
      <c r="Q38" s="222">
        <f t="shared" si="15"/>
        <v>1782780</v>
      </c>
    </row>
    <row r="39" spans="3:17" ht="14.25" customHeight="1">
      <c r="C39" s="130"/>
      <c r="D39" s="155"/>
      <c r="E39" s="134" t="s">
        <v>116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81220</v>
      </c>
      <c r="L39" s="221">
        <v>14570</v>
      </c>
      <c r="M39" s="221">
        <v>101060</v>
      </c>
      <c r="N39" s="221">
        <v>332850</v>
      </c>
      <c r="O39" s="221">
        <v>285340</v>
      </c>
      <c r="P39" s="219">
        <f t="shared" si="14"/>
        <v>815040</v>
      </c>
      <c r="Q39" s="222">
        <f>I39+P39</f>
        <v>815040</v>
      </c>
    </row>
    <row r="40" spans="3:17" ht="14.25" customHeight="1">
      <c r="C40" s="130"/>
      <c r="D40" s="155"/>
      <c r="E40" s="284" t="s">
        <v>109</v>
      </c>
      <c r="F40" s="286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117</v>
      </c>
      <c r="F41" s="136"/>
      <c r="G41" s="221">
        <v>2190</v>
      </c>
      <c r="H41" s="221">
        <v>19820</v>
      </c>
      <c r="I41" s="219">
        <f t="shared" si="13"/>
        <v>22010</v>
      </c>
      <c r="J41" s="220">
        <v>0</v>
      </c>
      <c r="K41" s="229">
        <v>147530</v>
      </c>
      <c r="L41" s="221">
        <v>217970</v>
      </c>
      <c r="M41" s="221">
        <v>171440</v>
      </c>
      <c r="N41" s="221">
        <v>172680</v>
      </c>
      <c r="O41" s="221">
        <v>169450</v>
      </c>
      <c r="P41" s="219">
        <f t="shared" si="14"/>
        <v>879070</v>
      </c>
      <c r="Q41" s="222">
        <f t="shared" si="15"/>
        <v>901080</v>
      </c>
    </row>
    <row r="42" spans="3:17" ht="14.25" customHeight="1">
      <c r="C42" s="130"/>
      <c r="D42" s="165"/>
      <c r="E42" s="284" t="s">
        <v>110</v>
      </c>
      <c r="F42" s="286"/>
      <c r="G42" s="221">
        <v>0</v>
      </c>
      <c r="H42" s="221">
        <v>0</v>
      </c>
      <c r="I42" s="219">
        <f t="shared" si="13"/>
        <v>0</v>
      </c>
      <c r="J42" s="220">
        <v>0</v>
      </c>
      <c r="K42" s="229">
        <v>10030</v>
      </c>
      <c r="L42" s="221">
        <v>13310</v>
      </c>
      <c r="M42" s="221">
        <v>18520</v>
      </c>
      <c r="N42" s="221">
        <v>5440</v>
      </c>
      <c r="O42" s="221">
        <v>27440</v>
      </c>
      <c r="P42" s="219">
        <f t="shared" si="14"/>
        <v>74740</v>
      </c>
      <c r="Q42" s="222">
        <f t="shared" si="15"/>
        <v>74740</v>
      </c>
    </row>
    <row r="43" spans="3:17" ht="14.25" customHeight="1">
      <c r="C43" s="151"/>
      <c r="D43" s="170"/>
      <c r="E43" s="301" t="s">
        <v>111</v>
      </c>
      <c r="F43" s="303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0</v>
      </c>
      <c r="P43" s="194">
        <f t="shared" si="14"/>
        <v>0</v>
      </c>
      <c r="Q43" s="196">
        <f t="shared" si="15"/>
        <v>0</v>
      </c>
    </row>
    <row r="44" spans="3:17" ht="14.25" customHeight="1" thickBot="1">
      <c r="C44" s="156"/>
      <c r="D44" s="157" t="s">
        <v>84</v>
      </c>
      <c r="E44" s="157"/>
      <c r="F44" s="157"/>
      <c r="G44" s="212">
        <f aca="true" t="shared" si="16" ref="G44:P44">G28+G36</f>
        <v>5160</v>
      </c>
      <c r="H44" s="211">
        <f t="shared" si="16"/>
        <v>55520</v>
      </c>
      <c r="I44" s="213">
        <f t="shared" si="16"/>
        <v>60680</v>
      </c>
      <c r="J44" s="214">
        <f t="shared" si="16"/>
        <v>0</v>
      </c>
      <c r="K44" s="243">
        <f t="shared" si="16"/>
        <v>5485640</v>
      </c>
      <c r="L44" s="211">
        <f t="shared" si="16"/>
        <v>9447190</v>
      </c>
      <c r="M44" s="211">
        <f t="shared" si="16"/>
        <v>11450575</v>
      </c>
      <c r="N44" s="211">
        <f t="shared" si="16"/>
        <v>12485530</v>
      </c>
      <c r="O44" s="211">
        <f>O28+O36</f>
        <v>14336380</v>
      </c>
      <c r="P44" s="213">
        <f t="shared" si="16"/>
        <v>53205315</v>
      </c>
      <c r="Q44" s="215">
        <f>Q28+Q36</f>
        <v>53265995</v>
      </c>
    </row>
  </sheetData>
  <mergeCells count="16">
    <mergeCell ref="E42:F42"/>
    <mergeCell ref="E43:F43"/>
    <mergeCell ref="E17:F17"/>
    <mergeCell ref="E18:F18"/>
    <mergeCell ref="E34:F34"/>
    <mergeCell ref="E35:F35"/>
    <mergeCell ref="E25:F25"/>
    <mergeCell ref="E26:F26"/>
    <mergeCell ref="G8:I8"/>
    <mergeCell ref="J8:P8"/>
    <mergeCell ref="Q8:Q9"/>
    <mergeCell ref="C8:F9"/>
    <mergeCell ref="E15:F15"/>
    <mergeCell ref="E23:F23"/>
    <mergeCell ref="E32:F32"/>
    <mergeCell ref="E40:F40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47"/>
  <sheetViews>
    <sheetView view="pageBreakPreview" zoomScaleSheetLayoutView="100" workbookViewId="0" topLeftCell="A1">
      <selection activeCell="C2" sqref="C2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6" t="s">
        <v>16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s="2" customFormat="1" ht="24" customHeight="1">
      <c r="A4" s="316" t="str">
        <f>'様式１'!A5</f>
        <v>平成２０年５月月報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123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34</v>
      </c>
      <c r="H13" s="246" t="s">
        <v>35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4">
        <v>189</v>
      </c>
      <c r="H14" s="254">
        <v>118</v>
      </c>
      <c r="I14" s="312">
        <f>SUM(G14:H14)</f>
        <v>307</v>
      </c>
      <c r="J14" s="313"/>
      <c r="K14" s="36"/>
      <c r="L14" s="36"/>
    </row>
    <row r="15" spans="2:12" s="15" customFormat="1" ht="15.75" customHeight="1" thickBot="1">
      <c r="B15" s="36"/>
      <c r="C15" s="36"/>
      <c r="D15" s="59" t="s">
        <v>124</v>
      </c>
      <c r="E15" s="60"/>
      <c r="F15" s="60"/>
      <c r="G15" s="255">
        <v>1034849</v>
      </c>
      <c r="H15" s="255">
        <v>616628</v>
      </c>
      <c r="I15" s="314">
        <f>SUM(G15:H15)</f>
        <v>1651477</v>
      </c>
      <c r="J15" s="315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125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34</v>
      </c>
      <c r="H18" s="246" t="s">
        <v>35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9"/>
      <c r="F19" s="56"/>
      <c r="G19" s="254">
        <v>53</v>
      </c>
      <c r="H19" s="254">
        <v>355</v>
      </c>
      <c r="I19" s="312">
        <f>SUM(G19:H19)</f>
        <v>408</v>
      </c>
      <c r="J19" s="313"/>
      <c r="K19" s="36"/>
      <c r="L19" s="36"/>
    </row>
    <row r="20" spans="2:12" s="15" customFormat="1" ht="15.75" customHeight="1" thickBot="1">
      <c r="B20" s="36"/>
      <c r="C20" s="36"/>
      <c r="D20" s="59" t="s">
        <v>124</v>
      </c>
      <c r="E20" s="60"/>
      <c r="F20" s="60"/>
      <c r="G20" s="255">
        <v>473392</v>
      </c>
      <c r="H20" s="255">
        <v>2343223</v>
      </c>
      <c r="I20" s="314">
        <f>SUM(G20:H20)</f>
        <v>2816615</v>
      </c>
      <c r="J20" s="315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126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34</v>
      </c>
      <c r="H23" s="246" t="s">
        <v>35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36</v>
      </c>
      <c r="E24" s="249"/>
      <c r="F24" s="249"/>
      <c r="G24" s="254">
        <v>71</v>
      </c>
      <c r="H24" s="254">
        <v>1718</v>
      </c>
      <c r="I24" s="312">
        <f>SUM(G24:H24)</f>
        <v>1789</v>
      </c>
      <c r="J24" s="313"/>
      <c r="K24" s="36"/>
      <c r="L24" s="36"/>
    </row>
    <row r="25" spans="2:12" s="15" customFormat="1" ht="15.75" customHeight="1" thickBot="1">
      <c r="B25" s="36"/>
      <c r="C25" s="36"/>
      <c r="D25" s="59" t="s">
        <v>124</v>
      </c>
      <c r="E25" s="60"/>
      <c r="F25" s="60"/>
      <c r="G25" s="256">
        <v>796722</v>
      </c>
      <c r="H25" s="256">
        <v>21308316</v>
      </c>
      <c r="I25" s="314">
        <f>SUM(G25:H25)</f>
        <v>22105038</v>
      </c>
      <c r="J25" s="315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127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34</v>
      </c>
      <c r="H28" s="246" t="s">
        <v>35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4">
        <v>6</v>
      </c>
      <c r="H29" s="254">
        <v>31</v>
      </c>
      <c r="I29" s="312">
        <f>SUM(G29:H29)</f>
        <v>37</v>
      </c>
      <c r="J29" s="313"/>
      <c r="K29" s="36"/>
      <c r="L29" s="36"/>
    </row>
    <row r="30" spans="2:12" s="15" customFormat="1" ht="15.75" customHeight="1" thickBot="1">
      <c r="B30" s="36"/>
      <c r="C30" s="36"/>
      <c r="D30" s="59" t="s">
        <v>124</v>
      </c>
      <c r="E30" s="60"/>
      <c r="F30" s="60"/>
      <c r="G30" s="255">
        <v>49229</v>
      </c>
      <c r="H30" s="255">
        <v>455031</v>
      </c>
      <c r="I30" s="314">
        <f>SUM(G30:H30)</f>
        <v>504260</v>
      </c>
      <c r="J30" s="315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128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34</v>
      </c>
      <c r="H33" s="246" t="s">
        <v>35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9"/>
      <c r="F34" s="56"/>
      <c r="G34" s="254">
        <f>G14+G19+G24+G29</f>
        <v>319</v>
      </c>
      <c r="H34" s="254">
        <f>H14+H19+H24+H29</f>
        <v>2222</v>
      </c>
      <c r="I34" s="312">
        <f>SUM(G34:H34)</f>
        <v>2541</v>
      </c>
      <c r="J34" s="313"/>
      <c r="K34" s="36"/>
      <c r="L34" s="36"/>
    </row>
    <row r="35" spans="2:12" s="15" customFormat="1" ht="15.75" customHeight="1" thickBot="1">
      <c r="B35" s="36"/>
      <c r="C35" s="36"/>
      <c r="D35" s="59" t="s">
        <v>124</v>
      </c>
      <c r="E35" s="60"/>
      <c r="F35" s="60"/>
      <c r="G35" s="255">
        <f>G15+G20+G25+G30</f>
        <v>2354192</v>
      </c>
      <c r="H35" s="255">
        <f>H15+H20+H25+H30</f>
        <v>24723198</v>
      </c>
      <c r="I35" s="314">
        <f>SUM(G35:H35)</f>
        <v>27077390</v>
      </c>
      <c r="J35" s="315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spans="2:12" ht="15.75" customHeight="1">
      <c r="B37" s="244"/>
      <c r="C37" s="11" t="s">
        <v>129</v>
      </c>
      <c r="D37" s="36"/>
      <c r="E37" s="36"/>
      <c r="F37" s="36"/>
      <c r="G37" s="36"/>
      <c r="H37" s="36"/>
      <c r="I37" s="36"/>
      <c r="J37" s="36"/>
      <c r="K37" s="244"/>
      <c r="L37" s="244"/>
    </row>
    <row r="38" spans="2:12" ht="15.75" customHeight="1" thickBot="1">
      <c r="B38" s="244"/>
      <c r="C38" s="11" t="s">
        <v>130</v>
      </c>
      <c r="D38" s="36"/>
      <c r="E38" s="36"/>
      <c r="F38" s="36"/>
      <c r="G38" s="36"/>
      <c r="H38" s="36"/>
      <c r="I38" s="36"/>
      <c r="J38" s="36"/>
      <c r="K38" s="244"/>
      <c r="L38" s="244"/>
    </row>
    <row r="39" spans="2:12" ht="15.75" customHeight="1">
      <c r="B39" s="244"/>
      <c r="C39" s="36"/>
      <c r="D39" s="17"/>
      <c r="E39" s="18"/>
      <c r="F39" s="18"/>
      <c r="G39" s="251" t="s">
        <v>34</v>
      </c>
      <c r="H39" s="246" t="s">
        <v>35</v>
      </c>
      <c r="I39" s="246" t="s">
        <v>2</v>
      </c>
      <c r="J39" s="247"/>
      <c r="K39" s="244"/>
      <c r="L39" s="244"/>
    </row>
    <row r="40" spans="1:12" ht="15.75" customHeight="1">
      <c r="A40" s="244"/>
      <c r="B40" s="244"/>
      <c r="C40" s="36"/>
      <c r="D40" s="55" t="s">
        <v>36</v>
      </c>
      <c r="E40" s="249"/>
      <c r="F40" s="56"/>
      <c r="G40" s="254">
        <v>5</v>
      </c>
      <c r="H40" s="254">
        <v>10</v>
      </c>
      <c r="I40" s="312">
        <f>SUM(G40:H40)</f>
        <v>15</v>
      </c>
      <c r="J40" s="313"/>
      <c r="K40" s="244"/>
      <c r="L40" s="244"/>
    </row>
    <row r="41" spans="1:12" ht="15.75" customHeight="1" thickBot="1">
      <c r="A41" s="244"/>
      <c r="B41" s="244"/>
      <c r="C41" s="36"/>
      <c r="D41" s="59" t="s">
        <v>124</v>
      </c>
      <c r="E41" s="60"/>
      <c r="F41" s="60"/>
      <c r="G41" s="255">
        <v>37715</v>
      </c>
      <c r="H41" s="255">
        <v>60008</v>
      </c>
      <c r="I41" s="314">
        <f>SUM(G41:H41)</f>
        <v>97723</v>
      </c>
      <c r="J41" s="315"/>
      <c r="K41" s="244"/>
      <c r="L41" s="244"/>
    </row>
    <row r="42" ht="15.75" customHeight="1"/>
    <row r="43" spans="3:10" ht="15.75" customHeight="1">
      <c r="C43" s="11" t="s">
        <v>131</v>
      </c>
      <c r="D43" s="36"/>
      <c r="E43" s="36"/>
      <c r="F43" s="36"/>
      <c r="G43" s="36"/>
      <c r="H43" s="36"/>
      <c r="I43" s="36"/>
      <c r="J43" s="36"/>
    </row>
    <row r="44" spans="3:10" ht="15.75" customHeight="1" thickBot="1">
      <c r="C44" s="11" t="s">
        <v>132</v>
      </c>
      <c r="D44" s="36"/>
      <c r="E44" s="36"/>
      <c r="F44" s="36"/>
      <c r="G44" s="36"/>
      <c r="H44" s="36"/>
      <c r="I44" s="36"/>
      <c r="J44" s="36"/>
    </row>
    <row r="45" spans="3:10" ht="15.75" customHeight="1">
      <c r="C45" s="36"/>
      <c r="D45" s="17"/>
      <c r="E45" s="18"/>
      <c r="F45" s="18"/>
      <c r="G45" s="251" t="s">
        <v>34</v>
      </c>
      <c r="H45" s="246" t="s">
        <v>35</v>
      </c>
      <c r="I45" s="246" t="s">
        <v>2</v>
      </c>
      <c r="J45" s="247"/>
    </row>
    <row r="46" spans="3:10" ht="15.75" customHeight="1">
      <c r="C46" s="36"/>
      <c r="D46" s="55" t="s">
        <v>36</v>
      </c>
      <c r="E46" s="249"/>
      <c r="F46" s="56"/>
      <c r="G46" s="254">
        <v>0</v>
      </c>
      <c r="H46" s="254">
        <v>1</v>
      </c>
      <c r="I46" s="312">
        <f>SUM(G46:H46)</f>
        <v>1</v>
      </c>
      <c r="J46" s="313"/>
    </row>
    <row r="47" spans="3:10" ht="15.75" customHeight="1" thickBot="1">
      <c r="C47" s="36"/>
      <c r="D47" s="59" t="s">
        <v>124</v>
      </c>
      <c r="E47" s="60"/>
      <c r="F47" s="60"/>
      <c r="G47" s="255">
        <v>0</v>
      </c>
      <c r="H47" s="255">
        <v>1476</v>
      </c>
      <c r="I47" s="314">
        <f>SUM(G47:H47)</f>
        <v>1476</v>
      </c>
      <c r="J47" s="315"/>
    </row>
    <row r="48" ht="15.75" customHeight="1"/>
  </sheetData>
  <mergeCells count="16">
    <mergeCell ref="I40:J40"/>
    <mergeCell ref="I41:J41"/>
    <mergeCell ref="I46:J46"/>
    <mergeCell ref="I47:J47"/>
    <mergeCell ref="I29:J29"/>
    <mergeCell ref="I30:J30"/>
    <mergeCell ref="I34:J34"/>
    <mergeCell ref="I35:J35"/>
    <mergeCell ref="I24:J24"/>
    <mergeCell ref="I25:J25"/>
    <mergeCell ref="A3:L3"/>
    <mergeCell ref="A4:L4"/>
    <mergeCell ref="I15:J15"/>
    <mergeCell ref="I14:J14"/>
    <mergeCell ref="I19:J19"/>
    <mergeCell ref="I20:J2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2006-12-27T10:00:42Z</cp:lastPrinted>
  <dcterms:created xsi:type="dcterms:W3CDTF">2006-12-27T00:16:47Z</dcterms:created>
  <dcterms:modified xsi:type="dcterms:W3CDTF">2008-07-16T06:52:18Z</dcterms:modified>
  <cp:category/>
  <cp:version/>
  <cp:contentType/>
  <cp:contentStatus/>
</cp:coreProperties>
</file>