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3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<sst xmlns="http://schemas.openxmlformats.org/spreadsheetml/2006/main" count="360" uniqueCount="134">
  <si>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</si>
  <si>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</si>
  <si>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</si>
  <si>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</si>
  <si>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</si>
  <si>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</si>
  <si>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</si>
  <si>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</si>
  <si>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</si>
  <si>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</si>
  <si>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</si>
  <si>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</si>
  <si>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</si>
  <si>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</si>
  <si>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</si>
  <si>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</si>
  <si>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</si>
  <si>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</si>
  <si>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</si>
  <si>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</si>
  <si>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</si>
  <si>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</si>
  <si>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</si>
  <si>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</si>
  <si>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</si>
  <si>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</si>
  <si>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</si>
  <si>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</si>
  <si>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</si>
  <si>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</si>
  <si>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</si>
  <si>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</si>
  <si>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</si>
  <si>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</si>
  <si>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</si>
  <si>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</si>
  <si>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</si>
  <si>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</si>
  <si>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</si>
  <si>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</si>
  <si>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</si>
  <si>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</si>
  <si>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</si>
  <si>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</si>
  <si>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</si>
  <si>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</si>
  <si>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</si>
  <si>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</si>
  <si>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</si>
  <si>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</si>
  <si>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</si>
  <si>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</si>
  <si>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</si>
  <si>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</si>
  <si>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</si>
  <si>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</si>
  <si>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</si>
  <si>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</si>
  <si>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</si>
  <si>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</si>
  <si>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</si>
  <si>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</si>
  <si>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</si>
  <si>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</si>
  <si>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</si>
  <si>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</si>
  <si>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</si>
  <si>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</si>
  <si>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</si>
  <si>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</si>
  <si>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</si>
  <si>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</si>
  <si>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</si>
  <si>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</si>
  <si>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</si>
  <si>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</si>
  <si>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</si>
  <si>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</si>
  <si>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</si>
  <si>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</si>
  <si>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</si>
  <si>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</si>
  <si>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</si>
  <si>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</si>
  <si>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</si>
  <si>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</si>
  <si>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</si>
  <si>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</si>
  <si>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</si>
  <si>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</si>
  <si>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</si>
  <si>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</si>
  <si>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</si>
  <si>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</si>
  <si>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</si>
  <si>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</si>
  <si>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</si>
  <si>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</si>
  <si>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</si>
  <si>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</si>
  <si>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</si>
  <si>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</si>
  <si>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</si>
  <si>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</si>
  <si>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</si>
  <si>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</si>
  <si>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</si>
  <si>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</si>
  <si>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</si>
  <si>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</si>
  <si>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</si>
  <si>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</si>
  <si>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</si>
  <si>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</si>
  <si>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</si>
  <si>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</si>
  <si>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</si>
  <si>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</si>
  <si>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</si>
  <si>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</si>
  <si>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</si>
  <si>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</si>
  <si>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</si>
  <si>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</si>
  <si>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</si>
  <si>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</si>
  <si>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</si>
  <si>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</si>
  <si>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</si>
  <si>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</si>
  <si>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</si>
  <si>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</si>
  <si>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</si>
  <si>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平成２１年１月月報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</si>
</sst>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7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0" fontId="5" fillId="0" borderId="127" xfId="21" applyFont="1" applyBorder="1" applyAlignment="1">
      <alignment horizontal="center" vertical="center"/>
      <protection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38" fontId="13" fillId="0" borderId="131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31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view="pageBreakPreview" zoomScaleSheetLayoutView="100" workbookViewId="0" topLeftCell="A1">
      <selection activeCell="C7" sqref="C7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57">
        <v>48711</v>
      </c>
      <c r="E14" s="258"/>
      <c r="F14" s="258"/>
      <c r="G14" s="258"/>
      <c r="H14" s="259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57">
        <v>48856</v>
      </c>
      <c r="T14" s="274"/>
    </row>
    <row r="15" spans="3:20" ht="21.75" customHeight="1">
      <c r="C15" s="73" t="s">
        <v>18</v>
      </c>
      <c r="D15" s="257">
        <v>38497</v>
      </c>
      <c r="E15" s="258"/>
      <c r="F15" s="258"/>
      <c r="G15" s="258"/>
      <c r="H15" s="259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57">
        <v>38728</v>
      </c>
      <c r="T15" s="274"/>
    </row>
    <row r="16" spans="3:20" ht="21.75" customHeight="1">
      <c r="C16" s="75" t="s">
        <v>19</v>
      </c>
      <c r="D16" s="257">
        <v>880</v>
      </c>
      <c r="E16" s="258"/>
      <c r="F16" s="258"/>
      <c r="G16" s="258"/>
      <c r="H16" s="259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57">
        <v>874</v>
      </c>
      <c r="T16" s="274"/>
    </row>
    <row r="17" spans="3:20" ht="21.75" customHeight="1">
      <c r="C17" s="75" t="s">
        <v>20</v>
      </c>
      <c r="D17" s="257">
        <v>248</v>
      </c>
      <c r="E17" s="258"/>
      <c r="F17" s="258"/>
      <c r="G17" s="258"/>
      <c r="H17" s="259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57">
        <v>252</v>
      </c>
      <c r="T17" s="274"/>
    </row>
    <row r="18" spans="3:20" ht="21.75" customHeight="1" thickBot="1">
      <c r="C18" s="76" t="s">
        <v>2</v>
      </c>
      <c r="D18" s="260">
        <f>SUM(D14:H15)</f>
        <v>87208</v>
      </c>
      <c r="E18" s="261"/>
      <c r="F18" s="261"/>
      <c r="G18" s="261"/>
      <c r="H18" s="262"/>
      <c r="I18" s="77" t="s">
        <v>21</v>
      </c>
      <c r="J18" s="78"/>
      <c r="K18" s="261">
        <f>S23</f>
        <v>739</v>
      </c>
      <c r="L18" s="261"/>
      <c r="M18" s="262"/>
      <c r="N18" s="77" t="s">
        <v>22</v>
      </c>
      <c r="O18" s="78"/>
      <c r="P18" s="261">
        <f>S25</f>
        <v>363</v>
      </c>
      <c r="Q18" s="261"/>
      <c r="R18" s="262"/>
      <c r="S18" s="260">
        <f>SUM(S14:T15)</f>
        <v>87584</v>
      </c>
      <c r="T18" s="273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3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7" t="s">
        <v>37</v>
      </c>
      <c r="N22" s="268"/>
      <c r="O22" s="269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4"/>
      <c r="D23" s="257">
        <v>52</v>
      </c>
      <c r="E23" s="258"/>
      <c r="F23" s="259"/>
      <c r="G23" s="257">
        <v>1</v>
      </c>
      <c r="H23" s="258"/>
      <c r="I23" s="259"/>
      <c r="J23" s="257">
        <v>680</v>
      </c>
      <c r="K23" s="258"/>
      <c r="L23" s="259"/>
      <c r="M23" s="257">
        <v>1</v>
      </c>
      <c r="N23" s="258"/>
      <c r="O23" s="259"/>
      <c r="P23" s="257">
        <v>5</v>
      </c>
      <c r="Q23" s="258"/>
      <c r="R23" s="259"/>
      <c r="S23" s="89">
        <f>SUM(D23:R23)</f>
        <v>739</v>
      </c>
      <c r="T23" s="11"/>
    </row>
    <row r="24" spans="3:20" ht="24.75" customHeight="1">
      <c r="C24" s="265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0" t="s">
        <v>38</v>
      </c>
      <c r="N24" s="271"/>
      <c r="O24" s="272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6"/>
      <c r="D25" s="260">
        <v>51</v>
      </c>
      <c r="E25" s="261"/>
      <c r="F25" s="262"/>
      <c r="G25" s="260">
        <v>0</v>
      </c>
      <c r="H25" s="261"/>
      <c r="I25" s="262"/>
      <c r="J25" s="260">
        <v>306</v>
      </c>
      <c r="K25" s="261"/>
      <c r="L25" s="262"/>
      <c r="M25" s="260">
        <v>0</v>
      </c>
      <c r="N25" s="261"/>
      <c r="O25" s="262"/>
      <c r="P25" s="260">
        <v>6</v>
      </c>
      <c r="Q25" s="261"/>
      <c r="R25" s="262"/>
      <c r="S25" s="90">
        <f>SUM(D25:R25)</f>
        <v>363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C7" sqref="C7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平成２１年１月月報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2823</v>
      </c>
      <c r="G12" s="91">
        <f>SUM(G13:G14)</f>
        <v>1201</v>
      </c>
      <c r="H12" s="92">
        <f>SUM(F12:G12)</f>
        <v>4024</v>
      </c>
      <c r="I12" s="93">
        <f aca="true" t="shared" si="0" ref="I12:N12">SUM(I13:I14)</f>
        <v>0</v>
      </c>
      <c r="J12" s="95">
        <f t="shared" si="0"/>
        <v>2428</v>
      </c>
      <c r="K12" s="91">
        <f t="shared" si="0"/>
        <v>1975</v>
      </c>
      <c r="L12" s="91">
        <f t="shared" si="0"/>
        <v>1753</v>
      </c>
      <c r="M12" s="91">
        <f t="shared" si="0"/>
        <v>1236</v>
      </c>
      <c r="N12" s="91">
        <f t="shared" si="0"/>
        <v>1397</v>
      </c>
      <c r="O12" s="91">
        <f>SUM(I12:N12)</f>
        <v>8789</v>
      </c>
      <c r="P12" s="94">
        <f>H12+O12</f>
        <v>12813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459</v>
      </c>
      <c r="G13" s="91">
        <v>217</v>
      </c>
      <c r="H13" s="92">
        <f>SUM(F13:G13)</f>
        <v>676</v>
      </c>
      <c r="I13" s="93">
        <v>0</v>
      </c>
      <c r="J13" s="95">
        <v>367</v>
      </c>
      <c r="K13" s="91">
        <v>257</v>
      </c>
      <c r="L13" s="91">
        <v>222</v>
      </c>
      <c r="M13" s="91">
        <v>150</v>
      </c>
      <c r="N13" s="91">
        <v>176</v>
      </c>
      <c r="O13" s="91">
        <f>SUM(I13:N13)</f>
        <v>1172</v>
      </c>
      <c r="P13" s="94">
        <f>H13+O13</f>
        <v>1848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2364</v>
      </c>
      <c r="G14" s="91">
        <v>984</v>
      </c>
      <c r="H14" s="92">
        <f>SUM(F14:G14)</f>
        <v>3348</v>
      </c>
      <c r="I14" s="93">
        <v>0</v>
      </c>
      <c r="J14" s="95">
        <v>2061</v>
      </c>
      <c r="K14" s="91">
        <v>1718</v>
      </c>
      <c r="L14" s="91">
        <v>1531</v>
      </c>
      <c r="M14" s="91">
        <v>1086</v>
      </c>
      <c r="N14" s="91">
        <v>1221</v>
      </c>
      <c r="O14" s="91">
        <f>SUM(I14:N14)</f>
        <v>7617</v>
      </c>
      <c r="P14" s="94">
        <f>H14+O14</f>
        <v>10965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67</v>
      </c>
      <c r="G15" s="91">
        <v>52</v>
      </c>
      <c r="H15" s="92">
        <f>SUM(F15:G15)</f>
        <v>119</v>
      </c>
      <c r="I15" s="93">
        <v>0</v>
      </c>
      <c r="J15" s="95">
        <v>92</v>
      </c>
      <c r="K15" s="91">
        <v>65</v>
      </c>
      <c r="L15" s="91">
        <v>75</v>
      </c>
      <c r="M15" s="91">
        <v>48</v>
      </c>
      <c r="N15" s="91">
        <v>58</v>
      </c>
      <c r="O15" s="91">
        <f>SUM(I15:N15)</f>
        <v>338</v>
      </c>
      <c r="P15" s="94">
        <f>H15+O15</f>
        <v>457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2890</v>
      </c>
      <c r="G16" s="96">
        <f>G12+G15</f>
        <v>1253</v>
      </c>
      <c r="H16" s="97">
        <f>SUM(F16:G16)</f>
        <v>4143</v>
      </c>
      <c r="I16" s="98">
        <f aca="true" t="shared" si="1" ref="I16:N16">I12+I15</f>
        <v>0</v>
      </c>
      <c r="J16" s="100">
        <f t="shared" si="1"/>
        <v>2520</v>
      </c>
      <c r="K16" s="96">
        <f t="shared" si="1"/>
        <v>2040</v>
      </c>
      <c r="L16" s="96">
        <f t="shared" si="1"/>
        <v>1828</v>
      </c>
      <c r="M16" s="96">
        <f t="shared" si="1"/>
        <v>1284</v>
      </c>
      <c r="N16" s="96">
        <f t="shared" si="1"/>
        <v>1455</v>
      </c>
      <c r="O16" s="96">
        <f>SUM(I16:N16)</f>
        <v>9127</v>
      </c>
      <c r="P16" s="99">
        <f>H16+O16</f>
        <v>13270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1982</v>
      </c>
      <c r="G21" s="91">
        <v>924</v>
      </c>
      <c r="H21" s="92">
        <f>SUM(F21:G21)</f>
        <v>2906</v>
      </c>
      <c r="I21" s="93">
        <v>0</v>
      </c>
      <c r="J21" s="95">
        <v>1775</v>
      </c>
      <c r="K21" s="91">
        <v>1354</v>
      </c>
      <c r="L21" s="91">
        <v>998</v>
      </c>
      <c r="M21" s="91">
        <v>561</v>
      </c>
      <c r="N21" s="91">
        <v>479</v>
      </c>
      <c r="O21" s="101">
        <f>SUM(I21:N21)</f>
        <v>5167</v>
      </c>
      <c r="P21" s="94">
        <f>O21+H21</f>
        <v>8073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39</v>
      </c>
      <c r="G22" s="91">
        <v>41</v>
      </c>
      <c r="H22" s="92">
        <f>SUM(F22:G22)</f>
        <v>80</v>
      </c>
      <c r="I22" s="93">
        <v>0</v>
      </c>
      <c r="J22" s="95">
        <v>70</v>
      </c>
      <c r="K22" s="91">
        <v>50</v>
      </c>
      <c r="L22" s="91">
        <v>55</v>
      </c>
      <c r="M22" s="91">
        <v>37</v>
      </c>
      <c r="N22" s="91">
        <v>22</v>
      </c>
      <c r="O22" s="101">
        <f>SUM(I22:N22)</f>
        <v>234</v>
      </c>
      <c r="P22" s="94">
        <f>O22+H22</f>
        <v>314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2021</v>
      </c>
      <c r="G23" s="96">
        <f aca="true" t="shared" si="2" ref="G23:N23">SUM(G21:G22)</f>
        <v>965</v>
      </c>
      <c r="H23" s="97">
        <f>SUM(F23:G23)</f>
        <v>2986</v>
      </c>
      <c r="I23" s="98">
        <f t="shared" si="2"/>
        <v>0</v>
      </c>
      <c r="J23" s="100">
        <f t="shared" si="2"/>
        <v>1845</v>
      </c>
      <c r="K23" s="96">
        <f t="shared" si="2"/>
        <v>1404</v>
      </c>
      <c r="L23" s="96">
        <f t="shared" si="2"/>
        <v>1053</v>
      </c>
      <c r="M23" s="96">
        <f t="shared" si="2"/>
        <v>598</v>
      </c>
      <c r="N23" s="96">
        <f t="shared" si="2"/>
        <v>501</v>
      </c>
      <c r="O23" s="102">
        <f>SUM(I23:N23)</f>
        <v>5401</v>
      </c>
      <c r="P23" s="99">
        <f>O23+H23</f>
        <v>8387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5</v>
      </c>
      <c r="G28" s="91">
        <v>9</v>
      </c>
      <c r="H28" s="92">
        <f>SUM(F28:G28)</f>
        <v>14</v>
      </c>
      <c r="I28" s="93">
        <v>0</v>
      </c>
      <c r="J28" s="95">
        <v>125</v>
      </c>
      <c r="K28" s="91">
        <v>116</v>
      </c>
      <c r="L28" s="91">
        <v>99</v>
      </c>
      <c r="M28" s="91">
        <v>94</v>
      </c>
      <c r="N28" s="91">
        <v>45</v>
      </c>
      <c r="O28" s="101">
        <f>SUM(I28:N28)</f>
        <v>479</v>
      </c>
      <c r="P28" s="94">
        <f>O28+H28</f>
        <v>493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0</v>
      </c>
      <c r="L29" s="91">
        <v>1</v>
      </c>
      <c r="M29" s="91">
        <v>1</v>
      </c>
      <c r="N29" s="91">
        <v>2</v>
      </c>
      <c r="O29" s="101">
        <f>SUM(I29:N29)</f>
        <v>4</v>
      </c>
      <c r="P29" s="94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5</v>
      </c>
      <c r="G30" s="96">
        <f>SUM(G28:G29)</f>
        <v>9</v>
      </c>
      <c r="H30" s="97">
        <f>SUM(F30:G30)</f>
        <v>14</v>
      </c>
      <c r="I30" s="98">
        <f aca="true" t="shared" si="3" ref="I30:N30">SUM(I28:I29)</f>
        <v>0</v>
      </c>
      <c r="J30" s="100">
        <f t="shared" si="3"/>
        <v>125</v>
      </c>
      <c r="K30" s="96">
        <f t="shared" si="3"/>
        <v>116</v>
      </c>
      <c r="L30" s="96">
        <f t="shared" si="3"/>
        <v>100</v>
      </c>
      <c r="M30" s="96">
        <f t="shared" si="3"/>
        <v>95</v>
      </c>
      <c r="N30" s="96">
        <f t="shared" si="3"/>
        <v>47</v>
      </c>
      <c r="O30" s="102">
        <f>SUM(I30:N30)</f>
        <v>483</v>
      </c>
      <c r="P30" s="99">
        <f>O30+H30</f>
        <v>497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1</v>
      </c>
      <c r="H35" s="104">
        <f aca="true" t="shared" si="5" ref="H35:H44">SUM(F35:G35)</f>
        <v>1</v>
      </c>
      <c r="I35" s="103">
        <f t="shared" si="4"/>
        <v>78</v>
      </c>
      <c r="J35" s="105">
        <f t="shared" si="4"/>
        <v>168</v>
      </c>
      <c r="K35" s="105">
        <f t="shared" si="4"/>
        <v>288</v>
      </c>
      <c r="L35" s="105">
        <f t="shared" si="4"/>
        <v>293</v>
      </c>
      <c r="M35" s="105">
        <f t="shared" si="4"/>
        <v>346</v>
      </c>
      <c r="N35" s="106">
        <f aca="true" t="shared" si="6" ref="N35:N44">SUM(I35:M35)</f>
        <v>1173</v>
      </c>
      <c r="O35" s="107">
        <f aca="true" t="shared" si="7" ref="O35:O43">SUM(H35+N35)</f>
        <v>1174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1</v>
      </c>
      <c r="H36" s="92">
        <f t="shared" si="5"/>
        <v>1</v>
      </c>
      <c r="I36" s="95">
        <v>78</v>
      </c>
      <c r="J36" s="91">
        <v>168</v>
      </c>
      <c r="K36" s="91">
        <v>288</v>
      </c>
      <c r="L36" s="91">
        <v>292</v>
      </c>
      <c r="M36" s="91">
        <v>341</v>
      </c>
      <c r="N36" s="101">
        <f t="shared" si="6"/>
        <v>1167</v>
      </c>
      <c r="O36" s="94">
        <f t="shared" si="7"/>
        <v>1168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5</v>
      </c>
      <c r="N37" s="102">
        <f t="shared" si="6"/>
        <v>6</v>
      </c>
      <c r="O37" s="99">
        <f t="shared" si="7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149</v>
      </c>
      <c r="J38" s="105">
        <f>SUM(J39:J40)</f>
        <v>223</v>
      </c>
      <c r="K38" s="105">
        <f>SUM(K39:K40)</f>
        <v>238</v>
      </c>
      <c r="L38" s="105">
        <f>SUM(L39:L40)</f>
        <v>180</v>
      </c>
      <c r="M38" s="105">
        <f>SUM(M39:M40)</f>
        <v>148</v>
      </c>
      <c r="N38" s="106">
        <f t="shared" si="6"/>
        <v>938</v>
      </c>
      <c r="O38" s="107">
        <f t="shared" si="7"/>
        <v>938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143</v>
      </c>
      <c r="J39" s="91">
        <v>221</v>
      </c>
      <c r="K39" s="91">
        <v>232</v>
      </c>
      <c r="L39" s="91">
        <v>178</v>
      </c>
      <c r="M39" s="91">
        <v>138</v>
      </c>
      <c r="N39" s="101">
        <f t="shared" si="6"/>
        <v>912</v>
      </c>
      <c r="O39" s="94">
        <f t="shared" si="7"/>
        <v>912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6</v>
      </c>
      <c r="J40" s="96">
        <v>2</v>
      </c>
      <c r="K40" s="96">
        <v>6</v>
      </c>
      <c r="L40" s="96">
        <v>2</v>
      </c>
      <c r="M40" s="96">
        <v>10</v>
      </c>
      <c r="N40" s="102">
        <f t="shared" si="6"/>
        <v>26</v>
      </c>
      <c r="O40" s="99">
        <f t="shared" si="7"/>
        <v>26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6</v>
      </c>
      <c r="J41" s="105">
        <f>SUM(J42:J43)</f>
        <v>5</v>
      </c>
      <c r="K41" s="105">
        <f>SUM(K42:K43)</f>
        <v>23</v>
      </c>
      <c r="L41" s="105">
        <f>SUM(L42:L43)</f>
        <v>50</v>
      </c>
      <c r="M41" s="105">
        <f>SUM(M42:M43)</f>
        <v>189</v>
      </c>
      <c r="N41" s="106">
        <f t="shared" si="6"/>
        <v>273</v>
      </c>
      <c r="O41" s="107">
        <f t="shared" si="7"/>
        <v>273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6</v>
      </c>
      <c r="J42" s="91">
        <v>5</v>
      </c>
      <c r="K42" s="91">
        <v>21</v>
      </c>
      <c r="L42" s="91">
        <v>48</v>
      </c>
      <c r="M42" s="91">
        <v>188</v>
      </c>
      <c r="N42" s="101">
        <f t="shared" si="6"/>
        <v>268</v>
      </c>
      <c r="O42" s="94">
        <f t="shared" si="7"/>
        <v>268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2</v>
      </c>
      <c r="L43" s="96">
        <v>2</v>
      </c>
      <c r="M43" s="96">
        <v>1</v>
      </c>
      <c r="N43" s="102">
        <f t="shared" si="6"/>
        <v>5</v>
      </c>
      <c r="O43" s="99">
        <f t="shared" si="7"/>
        <v>5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1</v>
      </c>
      <c r="H44" s="109">
        <f t="shared" si="5"/>
        <v>1</v>
      </c>
      <c r="I44" s="100">
        <v>233</v>
      </c>
      <c r="J44" s="96">
        <v>395</v>
      </c>
      <c r="K44" s="96">
        <v>544</v>
      </c>
      <c r="L44" s="96">
        <v>521</v>
      </c>
      <c r="M44" s="96">
        <v>681</v>
      </c>
      <c r="N44" s="102">
        <f t="shared" si="6"/>
        <v>2374</v>
      </c>
      <c r="O44" s="110">
        <f>H44+N44</f>
        <v>2375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C7" sqref="C7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平成２１年１月月報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94" t="s">
        <v>68</v>
      </c>
      <c r="D9" s="295"/>
      <c r="E9" s="295"/>
      <c r="F9" s="296"/>
      <c r="G9" s="300" t="s">
        <v>49</v>
      </c>
      <c r="H9" s="301"/>
      <c r="I9" s="302"/>
      <c r="J9" s="303" t="s">
        <v>50</v>
      </c>
      <c r="K9" s="301"/>
      <c r="L9" s="301"/>
      <c r="M9" s="301"/>
      <c r="N9" s="301"/>
      <c r="O9" s="301"/>
      <c r="P9" s="302"/>
      <c r="Q9" s="292" t="s">
        <v>47</v>
      </c>
    </row>
    <row r="10" spans="1:18" ht="28.5" customHeight="1">
      <c r="A10" s="118"/>
      <c r="B10" s="118"/>
      <c r="C10" s="297"/>
      <c r="D10" s="298"/>
      <c r="E10" s="298"/>
      <c r="F10" s="299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93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4610</v>
      </c>
      <c r="H12" s="183">
        <f t="shared" si="0"/>
        <v>2549</v>
      </c>
      <c r="I12" s="184">
        <f t="shared" si="0"/>
        <v>7159</v>
      </c>
      <c r="J12" s="185">
        <f>J13+J19+J22+J26+J30+J31</f>
        <v>-4</v>
      </c>
      <c r="K12" s="183">
        <f t="shared" si="0"/>
        <v>5323</v>
      </c>
      <c r="L12" s="182">
        <f t="shared" si="0"/>
        <v>4681</v>
      </c>
      <c r="M12" s="182">
        <f t="shared" si="0"/>
        <v>3897</v>
      </c>
      <c r="N12" s="182">
        <f t="shared" si="0"/>
        <v>2386</v>
      </c>
      <c r="O12" s="183">
        <f t="shared" si="0"/>
        <v>2318</v>
      </c>
      <c r="P12" s="182">
        <f t="shared" si="0"/>
        <v>18601</v>
      </c>
      <c r="Q12" s="186">
        <f t="shared" si="0"/>
        <v>25760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1604</v>
      </c>
      <c r="H13" s="188">
        <f t="shared" si="1"/>
        <v>762</v>
      </c>
      <c r="I13" s="189">
        <f t="shared" si="1"/>
        <v>2366</v>
      </c>
      <c r="J13" s="190">
        <f t="shared" si="1"/>
        <v>1</v>
      </c>
      <c r="K13" s="188">
        <f t="shared" si="1"/>
        <v>1630</v>
      </c>
      <c r="L13" s="187">
        <f t="shared" si="1"/>
        <v>1340</v>
      </c>
      <c r="M13" s="187">
        <f t="shared" si="1"/>
        <v>1213</v>
      </c>
      <c r="N13" s="187">
        <f t="shared" si="1"/>
        <v>837</v>
      </c>
      <c r="O13" s="188">
        <f t="shared" si="1"/>
        <v>1071</v>
      </c>
      <c r="P13" s="187">
        <f t="shared" si="1"/>
        <v>6092</v>
      </c>
      <c r="Q13" s="191">
        <f t="shared" si="1"/>
        <v>8458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1444</v>
      </c>
      <c r="H14" s="188">
        <v>596</v>
      </c>
      <c r="I14" s="189">
        <f>SUM(G14:H14)</f>
        <v>2040</v>
      </c>
      <c r="J14" s="190">
        <v>1</v>
      </c>
      <c r="K14" s="188">
        <v>1158</v>
      </c>
      <c r="L14" s="187">
        <v>797</v>
      </c>
      <c r="M14" s="187">
        <v>629</v>
      </c>
      <c r="N14" s="187">
        <v>383</v>
      </c>
      <c r="O14" s="188">
        <v>401</v>
      </c>
      <c r="P14" s="187">
        <f>SUM(J14:O14)</f>
        <v>3369</v>
      </c>
      <c r="Q14" s="191">
        <f>I14+P14</f>
        <v>5409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3</v>
      </c>
      <c r="I15" s="189">
        <f>SUM(G15:H15)</f>
        <v>3</v>
      </c>
      <c r="J15" s="190">
        <v>0</v>
      </c>
      <c r="K15" s="188">
        <v>4</v>
      </c>
      <c r="L15" s="187">
        <v>12</v>
      </c>
      <c r="M15" s="187">
        <v>31</v>
      </c>
      <c r="N15" s="187">
        <v>63</v>
      </c>
      <c r="O15" s="188">
        <v>159</v>
      </c>
      <c r="P15" s="187">
        <f>SUM(J15:O15)</f>
        <v>269</v>
      </c>
      <c r="Q15" s="191">
        <f>I15+P15</f>
        <v>272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72</v>
      </c>
      <c r="H16" s="188">
        <v>83</v>
      </c>
      <c r="I16" s="189">
        <f>SUM(G16:H16)</f>
        <v>155</v>
      </c>
      <c r="J16" s="190">
        <v>0</v>
      </c>
      <c r="K16" s="188">
        <v>203</v>
      </c>
      <c r="L16" s="187">
        <v>209</v>
      </c>
      <c r="M16" s="187">
        <v>275</v>
      </c>
      <c r="N16" s="187">
        <v>183</v>
      </c>
      <c r="O16" s="188">
        <v>272</v>
      </c>
      <c r="P16" s="187">
        <f>SUM(J16:O16)</f>
        <v>1142</v>
      </c>
      <c r="Q16" s="191">
        <f>I16+P16</f>
        <v>1297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7</v>
      </c>
      <c r="H17" s="188">
        <v>9</v>
      </c>
      <c r="I17" s="189">
        <f>SUM(G17:H17)</f>
        <v>16</v>
      </c>
      <c r="J17" s="190">
        <v>0</v>
      </c>
      <c r="K17" s="188">
        <v>15</v>
      </c>
      <c r="L17" s="187">
        <v>21</v>
      </c>
      <c r="M17" s="187">
        <v>14</v>
      </c>
      <c r="N17" s="187">
        <v>13</v>
      </c>
      <c r="O17" s="188">
        <v>10</v>
      </c>
      <c r="P17" s="187">
        <f>SUM(J17:O17)</f>
        <v>73</v>
      </c>
      <c r="Q17" s="191">
        <f>I17+P17</f>
        <v>89</v>
      </c>
      <c r="R17" s="118"/>
    </row>
    <row r="18" spans="1:18" ht="18" customHeight="1">
      <c r="A18" s="118"/>
      <c r="B18" s="118"/>
      <c r="C18" s="130"/>
      <c r="D18" s="133"/>
      <c r="E18" s="290" t="s">
        <v>96</v>
      </c>
      <c r="F18" s="291"/>
      <c r="G18" s="187">
        <v>81</v>
      </c>
      <c r="H18" s="188">
        <v>71</v>
      </c>
      <c r="I18" s="189">
        <f>SUM(G18:H18)</f>
        <v>152</v>
      </c>
      <c r="J18" s="190">
        <v>0</v>
      </c>
      <c r="K18" s="188">
        <v>250</v>
      </c>
      <c r="L18" s="187">
        <v>301</v>
      </c>
      <c r="M18" s="187">
        <v>264</v>
      </c>
      <c r="N18" s="187">
        <v>195</v>
      </c>
      <c r="O18" s="188">
        <v>229</v>
      </c>
      <c r="P18" s="187">
        <f>SUM(J18:O18)</f>
        <v>1239</v>
      </c>
      <c r="Q18" s="191">
        <f>I18+P18</f>
        <v>1391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605</v>
      </c>
      <c r="H19" s="188">
        <f t="shared" si="2"/>
        <v>441</v>
      </c>
      <c r="I19" s="189">
        <f t="shared" si="2"/>
        <v>1046</v>
      </c>
      <c r="J19" s="190">
        <f t="shared" si="2"/>
        <v>-5</v>
      </c>
      <c r="K19" s="188">
        <f t="shared" si="2"/>
        <v>1040</v>
      </c>
      <c r="L19" s="187">
        <f>SUM(L20:L21)</f>
        <v>894</v>
      </c>
      <c r="M19" s="187">
        <f t="shared" si="2"/>
        <v>650</v>
      </c>
      <c r="N19" s="187">
        <f t="shared" si="2"/>
        <v>329</v>
      </c>
      <c r="O19" s="188">
        <f t="shared" si="2"/>
        <v>177</v>
      </c>
      <c r="P19" s="187">
        <f>SUM(P20:P21)</f>
        <v>3085</v>
      </c>
      <c r="Q19" s="191">
        <f t="shared" si="2"/>
        <v>4131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508</v>
      </c>
      <c r="H20" s="188">
        <v>367</v>
      </c>
      <c r="I20" s="189">
        <f>SUM(G20:H20)</f>
        <v>875</v>
      </c>
      <c r="J20" s="190">
        <v>-5</v>
      </c>
      <c r="K20" s="188">
        <v>821</v>
      </c>
      <c r="L20" s="187">
        <v>682</v>
      </c>
      <c r="M20" s="187">
        <v>497</v>
      </c>
      <c r="N20" s="187">
        <v>252</v>
      </c>
      <c r="O20" s="188">
        <v>134</v>
      </c>
      <c r="P20" s="187">
        <f>SUM(J20:O20)</f>
        <v>2381</v>
      </c>
      <c r="Q20" s="191">
        <f>I20+P20</f>
        <v>3256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97</v>
      </c>
      <c r="H21" s="188">
        <v>74</v>
      </c>
      <c r="I21" s="189">
        <f>SUM(G21:H21)</f>
        <v>171</v>
      </c>
      <c r="J21" s="190">
        <v>0</v>
      </c>
      <c r="K21" s="188">
        <v>219</v>
      </c>
      <c r="L21" s="187">
        <v>212</v>
      </c>
      <c r="M21" s="187">
        <v>153</v>
      </c>
      <c r="N21" s="187">
        <v>77</v>
      </c>
      <c r="O21" s="188">
        <v>43</v>
      </c>
      <c r="P21" s="187">
        <f>SUM(J21:O21)</f>
        <v>704</v>
      </c>
      <c r="Q21" s="191">
        <f>I21+P21</f>
        <v>875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12</v>
      </c>
      <c r="H22" s="188">
        <f t="shared" si="3"/>
        <v>27</v>
      </c>
      <c r="I22" s="189">
        <f t="shared" si="3"/>
        <v>39</v>
      </c>
      <c r="J22" s="190">
        <f t="shared" si="3"/>
        <v>0</v>
      </c>
      <c r="K22" s="188">
        <f t="shared" si="3"/>
        <v>133</v>
      </c>
      <c r="L22" s="187">
        <f t="shared" si="3"/>
        <v>179</v>
      </c>
      <c r="M22" s="187">
        <f t="shared" si="3"/>
        <v>202</v>
      </c>
      <c r="N22" s="187">
        <f t="shared" si="3"/>
        <v>150</v>
      </c>
      <c r="O22" s="188">
        <f t="shared" si="3"/>
        <v>108</v>
      </c>
      <c r="P22" s="187">
        <f t="shared" si="3"/>
        <v>772</v>
      </c>
      <c r="Q22" s="191">
        <f t="shared" si="3"/>
        <v>811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11</v>
      </c>
      <c r="H23" s="188">
        <v>23</v>
      </c>
      <c r="I23" s="189">
        <f>SUM(G23:H23)</f>
        <v>34</v>
      </c>
      <c r="J23" s="190">
        <v>0</v>
      </c>
      <c r="K23" s="188">
        <v>118</v>
      </c>
      <c r="L23" s="187">
        <v>151</v>
      </c>
      <c r="M23" s="187">
        <v>158</v>
      </c>
      <c r="N23" s="187">
        <v>118</v>
      </c>
      <c r="O23" s="188">
        <v>80</v>
      </c>
      <c r="P23" s="187">
        <f>SUM(J23:O23)</f>
        <v>625</v>
      </c>
      <c r="Q23" s="191">
        <f>I23+P23</f>
        <v>659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4</v>
      </c>
      <c r="I24" s="189">
        <f>SUM(G24:H24)</f>
        <v>5</v>
      </c>
      <c r="J24" s="190">
        <v>0</v>
      </c>
      <c r="K24" s="188">
        <v>15</v>
      </c>
      <c r="L24" s="187">
        <v>28</v>
      </c>
      <c r="M24" s="187">
        <v>44</v>
      </c>
      <c r="N24" s="187">
        <v>32</v>
      </c>
      <c r="O24" s="188">
        <v>28</v>
      </c>
      <c r="P24" s="187">
        <f>SUM(J24:O24)</f>
        <v>147</v>
      </c>
      <c r="Q24" s="191">
        <f>I24+P24</f>
        <v>152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396</v>
      </c>
      <c r="H26" s="188">
        <f t="shared" si="4"/>
        <v>338</v>
      </c>
      <c r="I26" s="189">
        <f t="shared" si="4"/>
        <v>734</v>
      </c>
      <c r="J26" s="190">
        <f t="shared" si="4"/>
        <v>0</v>
      </c>
      <c r="K26" s="188">
        <f t="shared" si="4"/>
        <v>724</v>
      </c>
      <c r="L26" s="187">
        <f t="shared" si="4"/>
        <v>894</v>
      </c>
      <c r="M26" s="187">
        <f t="shared" si="4"/>
        <v>812</v>
      </c>
      <c r="N26" s="187">
        <f t="shared" si="4"/>
        <v>497</v>
      </c>
      <c r="O26" s="188">
        <f t="shared" si="4"/>
        <v>469</v>
      </c>
      <c r="P26" s="187">
        <f t="shared" si="4"/>
        <v>3396</v>
      </c>
      <c r="Q26" s="191">
        <f t="shared" si="4"/>
        <v>4130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314</v>
      </c>
      <c r="H27" s="188">
        <v>307</v>
      </c>
      <c r="I27" s="189">
        <f>SUM(G27:H27)</f>
        <v>621</v>
      </c>
      <c r="J27" s="190">
        <v>0</v>
      </c>
      <c r="K27" s="188">
        <v>649</v>
      </c>
      <c r="L27" s="187">
        <v>840</v>
      </c>
      <c r="M27" s="187">
        <v>752</v>
      </c>
      <c r="N27" s="187">
        <v>477</v>
      </c>
      <c r="O27" s="188">
        <v>455</v>
      </c>
      <c r="P27" s="187">
        <f>SUM(J27:O27)</f>
        <v>3173</v>
      </c>
      <c r="Q27" s="191">
        <f>I27+P27</f>
        <v>3794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37</v>
      </c>
      <c r="H28" s="188">
        <v>18</v>
      </c>
      <c r="I28" s="189">
        <f>SUM(G28:H28)</f>
        <v>55</v>
      </c>
      <c r="J28" s="190">
        <v>0</v>
      </c>
      <c r="K28" s="188">
        <v>41</v>
      </c>
      <c r="L28" s="187">
        <v>38</v>
      </c>
      <c r="M28" s="187">
        <v>38</v>
      </c>
      <c r="N28" s="187">
        <v>14</v>
      </c>
      <c r="O28" s="188">
        <v>9</v>
      </c>
      <c r="P28" s="187">
        <f>SUM(J28:O28)</f>
        <v>140</v>
      </c>
      <c r="Q28" s="191">
        <f>I28+P28</f>
        <v>195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45</v>
      </c>
      <c r="H29" s="188">
        <v>13</v>
      </c>
      <c r="I29" s="189">
        <f>SUM(G29:H29)</f>
        <v>58</v>
      </c>
      <c r="J29" s="190">
        <v>0</v>
      </c>
      <c r="K29" s="188">
        <v>34</v>
      </c>
      <c r="L29" s="187">
        <v>16</v>
      </c>
      <c r="M29" s="187">
        <v>22</v>
      </c>
      <c r="N29" s="187">
        <v>6</v>
      </c>
      <c r="O29" s="188">
        <v>5</v>
      </c>
      <c r="P29" s="187">
        <f>SUM(J29:O29)</f>
        <v>83</v>
      </c>
      <c r="Q29" s="191">
        <f>I29+P29</f>
        <v>141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60</v>
      </c>
      <c r="H30" s="188">
        <v>36</v>
      </c>
      <c r="I30" s="189">
        <f>SUM(G30:H30)</f>
        <v>96</v>
      </c>
      <c r="J30" s="190">
        <v>0</v>
      </c>
      <c r="K30" s="188">
        <v>98</v>
      </c>
      <c r="L30" s="187">
        <v>86</v>
      </c>
      <c r="M30" s="187">
        <v>75</v>
      </c>
      <c r="N30" s="187">
        <v>55</v>
      </c>
      <c r="O30" s="188">
        <v>43</v>
      </c>
      <c r="P30" s="187">
        <f>SUM(J30:O30)</f>
        <v>357</v>
      </c>
      <c r="Q30" s="191">
        <f>I30+P30</f>
        <v>453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1933</v>
      </c>
      <c r="H31" s="193">
        <v>945</v>
      </c>
      <c r="I31" s="194">
        <f>SUM(G31:H31)</f>
        <v>2878</v>
      </c>
      <c r="J31" s="195">
        <v>0</v>
      </c>
      <c r="K31" s="193">
        <v>1698</v>
      </c>
      <c r="L31" s="192">
        <v>1288</v>
      </c>
      <c r="M31" s="192">
        <v>945</v>
      </c>
      <c r="N31" s="192">
        <v>518</v>
      </c>
      <c r="O31" s="193">
        <v>450</v>
      </c>
      <c r="P31" s="194">
        <f>SUM(J31:O31)</f>
        <v>4899</v>
      </c>
      <c r="Q31" s="196">
        <f>I31+P31</f>
        <v>7777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6</v>
      </c>
      <c r="H32" s="183">
        <f t="shared" si="5"/>
        <v>9</v>
      </c>
      <c r="I32" s="184">
        <f t="shared" si="5"/>
        <v>15</v>
      </c>
      <c r="J32" s="185">
        <f t="shared" si="5"/>
        <v>0</v>
      </c>
      <c r="K32" s="183">
        <f t="shared" si="5"/>
        <v>124</v>
      </c>
      <c r="L32" s="182">
        <f t="shared" si="5"/>
        <v>121</v>
      </c>
      <c r="M32" s="182">
        <f t="shared" si="5"/>
        <v>101</v>
      </c>
      <c r="N32" s="182">
        <f t="shared" si="5"/>
        <v>98</v>
      </c>
      <c r="O32" s="183">
        <f t="shared" si="5"/>
        <v>55</v>
      </c>
      <c r="P32" s="182">
        <f t="shared" si="5"/>
        <v>499</v>
      </c>
      <c r="Q32" s="186">
        <f t="shared" si="5"/>
        <v>514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3</v>
      </c>
      <c r="H34" s="188">
        <v>0</v>
      </c>
      <c r="I34" s="189">
        <f>SUM(G34:H34)</f>
        <v>3</v>
      </c>
      <c r="J34" s="190">
        <v>0</v>
      </c>
      <c r="K34" s="188">
        <v>20</v>
      </c>
      <c r="L34" s="187">
        <v>24</v>
      </c>
      <c r="M34" s="187">
        <v>23</v>
      </c>
      <c r="N34" s="187">
        <v>36</v>
      </c>
      <c r="O34" s="188">
        <v>25</v>
      </c>
      <c r="P34" s="187">
        <f t="shared" si="6"/>
        <v>128</v>
      </c>
      <c r="Q34" s="191">
        <f t="shared" si="7"/>
        <v>131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3</v>
      </c>
      <c r="H35" s="188">
        <v>4</v>
      </c>
      <c r="I35" s="189">
        <f>SUM(G35:H35)</f>
        <v>7</v>
      </c>
      <c r="J35" s="190">
        <v>0</v>
      </c>
      <c r="K35" s="188">
        <v>13</v>
      </c>
      <c r="L35" s="187">
        <v>13</v>
      </c>
      <c r="M35" s="187">
        <v>11</v>
      </c>
      <c r="N35" s="187">
        <v>4</v>
      </c>
      <c r="O35" s="188">
        <v>2</v>
      </c>
      <c r="P35" s="187">
        <f t="shared" si="6"/>
        <v>43</v>
      </c>
      <c r="Q35" s="191">
        <f t="shared" si="7"/>
        <v>50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5</v>
      </c>
      <c r="I36" s="189">
        <f>SUM(G36:H36)</f>
        <v>5</v>
      </c>
      <c r="J36" s="200"/>
      <c r="K36" s="188">
        <v>91</v>
      </c>
      <c r="L36" s="187">
        <v>84</v>
      </c>
      <c r="M36" s="187">
        <v>67</v>
      </c>
      <c r="N36" s="187">
        <v>58</v>
      </c>
      <c r="O36" s="188">
        <v>28</v>
      </c>
      <c r="P36" s="187">
        <f t="shared" si="6"/>
        <v>328</v>
      </c>
      <c r="Q36" s="191">
        <f t="shared" si="7"/>
        <v>333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287" t="s">
        <v>83</v>
      </c>
      <c r="E38" s="288"/>
      <c r="F38" s="289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1</v>
      </c>
      <c r="I39" s="184">
        <f>SUM(I40:I42)</f>
        <v>1</v>
      </c>
      <c r="J39" s="203"/>
      <c r="K39" s="183">
        <f aca="true" t="shared" si="8" ref="K39:Q39">SUM(K40:K42)</f>
        <v>239</v>
      </c>
      <c r="L39" s="182">
        <f t="shared" si="8"/>
        <v>405</v>
      </c>
      <c r="M39" s="182">
        <f t="shared" si="8"/>
        <v>561</v>
      </c>
      <c r="N39" s="182">
        <f t="shared" si="8"/>
        <v>542</v>
      </c>
      <c r="O39" s="183">
        <f t="shared" si="8"/>
        <v>698</v>
      </c>
      <c r="P39" s="182">
        <f t="shared" si="8"/>
        <v>2445</v>
      </c>
      <c r="Q39" s="186">
        <f t="shared" si="8"/>
        <v>2446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1</v>
      </c>
      <c r="I40" s="189">
        <f>SUM(G40:H40)</f>
        <v>1</v>
      </c>
      <c r="J40" s="200"/>
      <c r="K40" s="188">
        <v>82</v>
      </c>
      <c r="L40" s="187">
        <v>168</v>
      </c>
      <c r="M40" s="187">
        <v>291</v>
      </c>
      <c r="N40" s="187">
        <v>300</v>
      </c>
      <c r="O40" s="188">
        <v>351</v>
      </c>
      <c r="P40" s="187">
        <f>SUM(J40:O40)</f>
        <v>1192</v>
      </c>
      <c r="Q40" s="191">
        <f>I40+P40</f>
        <v>1193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151</v>
      </c>
      <c r="L41" s="187">
        <v>230</v>
      </c>
      <c r="M41" s="187">
        <v>245</v>
      </c>
      <c r="N41" s="187">
        <v>187</v>
      </c>
      <c r="O41" s="188">
        <v>151</v>
      </c>
      <c r="P41" s="187">
        <f>SUM(J41:O41)</f>
        <v>964</v>
      </c>
      <c r="Q41" s="191">
        <f>I41+P41</f>
        <v>964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6</v>
      </c>
      <c r="L42" s="209">
        <v>7</v>
      </c>
      <c r="M42" s="209">
        <v>25</v>
      </c>
      <c r="N42" s="209">
        <v>55</v>
      </c>
      <c r="O42" s="208">
        <v>196</v>
      </c>
      <c r="P42" s="209">
        <f>SUM(J42:O42)</f>
        <v>289</v>
      </c>
      <c r="Q42" s="210">
        <f>I42+P42</f>
        <v>289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4616</v>
      </c>
      <c r="H43" s="212">
        <f t="shared" si="9"/>
        <v>2559</v>
      </c>
      <c r="I43" s="213">
        <f t="shared" si="9"/>
        <v>7175</v>
      </c>
      <c r="J43" s="214">
        <f>J12+J32+J39</f>
        <v>-4</v>
      </c>
      <c r="K43" s="212">
        <f t="shared" si="9"/>
        <v>5686</v>
      </c>
      <c r="L43" s="211">
        <f t="shared" si="9"/>
        <v>5207</v>
      </c>
      <c r="M43" s="211">
        <f t="shared" si="9"/>
        <v>4559</v>
      </c>
      <c r="N43" s="211">
        <f t="shared" si="9"/>
        <v>3026</v>
      </c>
      <c r="O43" s="212">
        <f t="shared" si="9"/>
        <v>3071</v>
      </c>
      <c r="P43" s="211">
        <f t="shared" si="9"/>
        <v>21545</v>
      </c>
      <c r="Q43" s="215">
        <f t="shared" si="9"/>
        <v>28720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5764881</v>
      </c>
      <c r="H45" s="183">
        <f t="shared" si="10"/>
        <v>5223857</v>
      </c>
      <c r="I45" s="184">
        <f t="shared" si="10"/>
        <v>10988738</v>
      </c>
      <c r="J45" s="185">
        <f t="shared" si="10"/>
        <v>-12474</v>
      </c>
      <c r="K45" s="183">
        <f t="shared" si="10"/>
        <v>15335235</v>
      </c>
      <c r="L45" s="182">
        <f t="shared" si="10"/>
        <v>15957770</v>
      </c>
      <c r="M45" s="182">
        <f t="shared" si="10"/>
        <v>16188600</v>
      </c>
      <c r="N45" s="182">
        <f t="shared" si="10"/>
        <v>11272933</v>
      </c>
      <c r="O45" s="183">
        <f t="shared" si="10"/>
        <v>11622346</v>
      </c>
      <c r="P45" s="182">
        <f t="shared" si="10"/>
        <v>70364410</v>
      </c>
      <c r="Q45" s="186">
        <f t="shared" si="10"/>
        <v>81353148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2866432</v>
      </c>
      <c r="H46" s="188">
        <f t="shared" si="11"/>
        <v>1945332</v>
      </c>
      <c r="I46" s="189">
        <f t="shared" si="11"/>
        <v>4811764</v>
      </c>
      <c r="J46" s="190">
        <f t="shared" si="11"/>
        <v>1588</v>
      </c>
      <c r="K46" s="188">
        <f t="shared" si="11"/>
        <v>5860029</v>
      </c>
      <c r="L46" s="187">
        <f t="shared" si="11"/>
        <v>5919473</v>
      </c>
      <c r="M46" s="187">
        <f t="shared" si="11"/>
        <v>6426022</v>
      </c>
      <c r="N46" s="187">
        <f t="shared" si="11"/>
        <v>4721393</v>
      </c>
      <c r="O46" s="188">
        <f t="shared" si="11"/>
        <v>6810560</v>
      </c>
      <c r="P46" s="187">
        <f t="shared" si="11"/>
        <v>29739065</v>
      </c>
      <c r="Q46" s="191">
        <f t="shared" si="11"/>
        <v>34550829</v>
      </c>
    </row>
    <row r="47" spans="3:17" ht="18" customHeight="1">
      <c r="C47" s="130"/>
      <c r="D47" s="133"/>
      <c r="E47" s="134" t="s">
        <v>92</v>
      </c>
      <c r="F47" s="135"/>
      <c r="G47" s="187">
        <v>2623461</v>
      </c>
      <c r="H47" s="188">
        <v>1577431</v>
      </c>
      <c r="I47" s="189">
        <f>SUM(G47:H47)</f>
        <v>4200892</v>
      </c>
      <c r="J47" s="190">
        <v>1588</v>
      </c>
      <c r="K47" s="188">
        <v>4803609</v>
      </c>
      <c r="L47" s="187">
        <v>4683352</v>
      </c>
      <c r="M47" s="187">
        <v>4783105</v>
      </c>
      <c r="N47" s="187">
        <v>3330898</v>
      </c>
      <c r="O47" s="188">
        <v>4175853</v>
      </c>
      <c r="P47" s="187">
        <f>SUM(J47:O47)</f>
        <v>21778405</v>
      </c>
      <c r="Q47" s="191">
        <f>I47+P47</f>
        <v>25979297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19642</v>
      </c>
      <c r="I48" s="189">
        <f>SUM(G48:H48)</f>
        <v>19642</v>
      </c>
      <c r="J48" s="190">
        <v>0</v>
      </c>
      <c r="K48" s="188">
        <v>19700</v>
      </c>
      <c r="L48" s="187">
        <v>58750</v>
      </c>
      <c r="M48" s="187">
        <v>176825</v>
      </c>
      <c r="N48" s="187">
        <v>336886</v>
      </c>
      <c r="O48" s="188">
        <v>924590</v>
      </c>
      <c r="P48" s="187">
        <f>SUM(J48:O48)</f>
        <v>1516751</v>
      </c>
      <c r="Q48" s="191">
        <f>I48+P48</f>
        <v>1536393</v>
      </c>
    </row>
    <row r="49" spans="3:17" ht="18" customHeight="1">
      <c r="C49" s="130"/>
      <c r="D49" s="133"/>
      <c r="E49" s="134" t="s">
        <v>94</v>
      </c>
      <c r="F49" s="135"/>
      <c r="G49" s="187">
        <v>156741</v>
      </c>
      <c r="H49" s="188">
        <v>272169</v>
      </c>
      <c r="I49" s="189">
        <f>SUM(G49:H49)</f>
        <v>428910</v>
      </c>
      <c r="J49" s="190">
        <v>0</v>
      </c>
      <c r="K49" s="188">
        <v>782360</v>
      </c>
      <c r="L49" s="187">
        <v>856451</v>
      </c>
      <c r="M49" s="187">
        <v>1213832</v>
      </c>
      <c r="N49" s="187">
        <v>856209</v>
      </c>
      <c r="O49" s="188">
        <v>1494497</v>
      </c>
      <c r="P49" s="187">
        <f>SUM(J49:O49)</f>
        <v>5203349</v>
      </c>
      <c r="Q49" s="191">
        <f>I49+P49</f>
        <v>5632259</v>
      </c>
    </row>
    <row r="50" spans="3:17" ht="18" customHeight="1">
      <c r="C50" s="130"/>
      <c r="D50" s="133"/>
      <c r="E50" s="134" t="s">
        <v>95</v>
      </c>
      <c r="F50" s="135"/>
      <c r="G50" s="187">
        <v>10920</v>
      </c>
      <c r="H50" s="188">
        <v>15480</v>
      </c>
      <c r="I50" s="189">
        <f>SUM(G50:H50)</f>
        <v>26400</v>
      </c>
      <c r="J50" s="190">
        <v>0</v>
      </c>
      <c r="K50" s="188">
        <v>40060</v>
      </c>
      <c r="L50" s="187">
        <v>45760</v>
      </c>
      <c r="M50" s="187">
        <v>27040</v>
      </c>
      <c r="N50" s="187">
        <v>29560</v>
      </c>
      <c r="O50" s="188">
        <v>19760</v>
      </c>
      <c r="P50" s="187">
        <f>SUM(J50:O50)</f>
        <v>162180</v>
      </c>
      <c r="Q50" s="191">
        <f>I50+P50</f>
        <v>188580</v>
      </c>
    </row>
    <row r="51" spans="3:17" ht="18" customHeight="1">
      <c r="C51" s="130"/>
      <c r="D51" s="133"/>
      <c r="E51" s="290" t="s">
        <v>105</v>
      </c>
      <c r="F51" s="291"/>
      <c r="G51" s="187">
        <v>75310</v>
      </c>
      <c r="H51" s="188">
        <v>60610</v>
      </c>
      <c r="I51" s="189">
        <f>SUM(G51:H51)</f>
        <v>135920</v>
      </c>
      <c r="J51" s="190">
        <v>0</v>
      </c>
      <c r="K51" s="188">
        <v>214300</v>
      </c>
      <c r="L51" s="187">
        <v>275160</v>
      </c>
      <c r="M51" s="187">
        <v>225220</v>
      </c>
      <c r="N51" s="187">
        <v>167840</v>
      </c>
      <c r="O51" s="188">
        <v>195860</v>
      </c>
      <c r="P51" s="187">
        <f>SUM(J51:O51)</f>
        <v>1078380</v>
      </c>
      <c r="Q51" s="191">
        <f>I51+P51</f>
        <v>1214300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1475772</v>
      </c>
      <c r="H52" s="188">
        <f t="shared" si="12"/>
        <v>2010042</v>
      </c>
      <c r="I52" s="189">
        <f t="shared" si="12"/>
        <v>3485814</v>
      </c>
      <c r="J52" s="190">
        <f t="shared" si="12"/>
        <v>-14062</v>
      </c>
      <c r="K52" s="188">
        <f t="shared" si="12"/>
        <v>4907636</v>
      </c>
      <c r="L52" s="187">
        <f t="shared" si="12"/>
        <v>5099167</v>
      </c>
      <c r="M52" s="187">
        <f t="shared" si="12"/>
        <v>4521663</v>
      </c>
      <c r="N52" s="187">
        <f t="shared" si="12"/>
        <v>2478327</v>
      </c>
      <c r="O52" s="188">
        <f t="shared" si="12"/>
        <v>1323109</v>
      </c>
      <c r="P52" s="187">
        <f t="shared" si="12"/>
        <v>18315840</v>
      </c>
      <c r="Q52" s="191">
        <f t="shared" si="12"/>
        <v>21801654</v>
      </c>
    </row>
    <row r="53" spans="3:17" ht="18" customHeight="1">
      <c r="C53" s="130"/>
      <c r="D53" s="133"/>
      <c r="E53" s="137" t="s">
        <v>97</v>
      </c>
      <c r="F53" s="137"/>
      <c r="G53" s="187">
        <v>1216665</v>
      </c>
      <c r="H53" s="188">
        <v>1632947</v>
      </c>
      <c r="I53" s="189">
        <f>SUM(G53:H53)</f>
        <v>2849612</v>
      </c>
      <c r="J53" s="190">
        <v>-14062</v>
      </c>
      <c r="K53" s="188">
        <v>4004896</v>
      </c>
      <c r="L53" s="187">
        <v>3972504</v>
      </c>
      <c r="M53" s="187">
        <v>3556302</v>
      </c>
      <c r="N53" s="187">
        <v>1934083</v>
      </c>
      <c r="O53" s="188">
        <v>1081558</v>
      </c>
      <c r="P53" s="187">
        <f>SUM(J53:O53)</f>
        <v>14535281</v>
      </c>
      <c r="Q53" s="191">
        <f>I53+P53</f>
        <v>17384893</v>
      </c>
    </row>
    <row r="54" spans="3:17" ht="18" customHeight="1">
      <c r="C54" s="130"/>
      <c r="D54" s="133"/>
      <c r="E54" s="137" t="s">
        <v>98</v>
      </c>
      <c r="F54" s="137"/>
      <c r="G54" s="187">
        <v>259107</v>
      </c>
      <c r="H54" s="188">
        <v>377095</v>
      </c>
      <c r="I54" s="189">
        <f>SUM(G54:H54)</f>
        <v>636202</v>
      </c>
      <c r="J54" s="190">
        <v>0</v>
      </c>
      <c r="K54" s="188">
        <v>902740</v>
      </c>
      <c r="L54" s="187">
        <v>1126663</v>
      </c>
      <c r="M54" s="187">
        <v>965361</v>
      </c>
      <c r="N54" s="187">
        <v>544244</v>
      </c>
      <c r="O54" s="188">
        <v>241551</v>
      </c>
      <c r="P54" s="187">
        <f>SUM(J54:O54)</f>
        <v>3780559</v>
      </c>
      <c r="Q54" s="191">
        <f>I54+P54</f>
        <v>4416761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22801</v>
      </c>
      <c r="H55" s="188">
        <f t="shared" si="13"/>
        <v>99163</v>
      </c>
      <c r="I55" s="189">
        <f t="shared" si="13"/>
        <v>121964</v>
      </c>
      <c r="J55" s="190">
        <f t="shared" si="13"/>
        <v>0</v>
      </c>
      <c r="K55" s="188">
        <f t="shared" si="13"/>
        <v>657180</v>
      </c>
      <c r="L55" s="187">
        <f t="shared" si="13"/>
        <v>988897</v>
      </c>
      <c r="M55" s="187">
        <f t="shared" si="13"/>
        <v>1287834</v>
      </c>
      <c r="N55" s="187">
        <f t="shared" si="13"/>
        <v>1311981</v>
      </c>
      <c r="O55" s="188">
        <f t="shared" si="13"/>
        <v>900446</v>
      </c>
      <c r="P55" s="187">
        <f t="shared" si="13"/>
        <v>5146338</v>
      </c>
      <c r="Q55" s="191">
        <f t="shared" si="13"/>
        <v>5268302</v>
      </c>
    </row>
    <row r="56" spans="3:17" ht="18" customHeight="1">
      <c r="C56" s="130"/>
      <c r="D56" s="133"/>
      <c r="E56" s="134" t="s">
        <v>99</v>
      </c>
      <c r="F56" s="135"/>
      <c r="G56" s="187">
        <v>20106</v>
      </c>
      <c r="H56" s="188">
        <v>75987</v>
      </c>
      <c r="I56" s="189">
        <f>SUM(G56:H56)</f>
        <v>96093</v>
      </c>
      <c r="J56" s="190">
        <v>0</v>
      </c>
      <c r="K56" s="188">
        <v>582488</v>
      </c>
      <c r="L56" s="187">
        <v>787780</v>
      </c>
      <c r="M56" s="187">
        <v>1014829</v>
      </c>
      <c r="N56" s="187">
        <v>1083949</v>
      </c>
      <c r="O56" s="188">
        <v>662425</v>
      </c>
      <c r="P56" s="187">
        <f>SUM(J56:O56)</f>
        <v>4131471</v>
      </c>
      <c r="Q56" s="191">
        <f>I56+P56</f>
        <v>4227564</v>
      </c>
    </row>
    <row r="57" spans="3:17" ht="18" customHeight="1">
      <c r="C57" s="130"/>
      <c r="D57" s="133"/>
      <c r="E57" s="284" t="s">
        <v>100</v>
      </c>
      <c r="F57" s="286"/>
      <c r="G57" s="187">
        <v>2695</v>
      </c>
      <c r="H57" s="188">
        <v>23176</v>
      </c>
      <c r="I57" s="189">
        <f>SUM(G57:H57)</f>
        <v>25871</v>
      </c>
      <c r="J57" s="190">
        <v>0</v>
      </c>
      <c r="K57" s="188">
        <v>74692</v>
      </c>
      <c r="L57" s="187">
        <v>201117</v>
      </c>
      <c r="M57" s="187">
        <v>273005</v>
      </c>
      <c r="N57" s="187">
        <v>228032</v>
      </c>
      <c r="O57" s="188">
        <v>238021</v>
      </c>
      <c r="P57" s="187">
        <f>SUM(J57:O57)</f>
        <v>1014867</v>
      </c>
      <c r="Q57" s="191">
        <f>I57+P57</f>
        <v>1040738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235920</v>
      </c>
      <c r="H59" s="188">
        <f t="shared" si="14"/>
        <v>257234</v>
      </c>
      <c r="I59" s="189">
        <f t="shared" si="14"/>
        <v>493154</v>
      </c>
      <c r="J59" s="190">
        <f t="shared" si="14"/>
        <v>0</v>
      </c>
      <c r="K59" s="188">
        <f t="shared" si="14"/>
        <v>617648</v>
      </c>
      <c r="L59" s="187">
        <f t="shared" si="14"/>
        <v>1149591</v>
      </c>
      <c r="M59" s="187">
        <f t="shared" si="14"/>
        <v>1238405</v>
      </c>
      <c r="N59" s="187">
        <f t="shared" si="14"/>
        <v>876403</v>
      </c>
      <c r="O59" s="188">
        <f t="shared" si="14"/>
        <v>959379</v>
      </c>
      <c r="P59" s="187">
        <f t="shared" si="14"/>
        <v>4841426</v>
      </c>
      <c r="Q59" s="191">
        <f t="shared" si="14"/>
        <v>5334580</v>
      </c>
    </row>
    <row r="60" spans="3:17" ht="18" customHeight="1">
      <c r="C60" s="130"/>
      <c r="D60" s="133"/>
      <c r="E60" s="134" t="s">
        <v>102</v>
      </c>
      <c r="F60" s="135"/>
      <c r="G60" s="187">
        <v>235920</v>
      </c>
      <c r="H60" s="188">
        <v>257234</v>
      </c>
      <c r="I60" s="189">
        <f>SUM(G60:H60)</f>
        <v>493154</v>
      </c>
      <c r="J60" s="190">
        <v>0</v>
      </c>
      <c r="K60" s="188">
        <v>617648</v>
      </c>
      <c r="L60" s="187">
        <v>1149591</v>
      </c>
      <c r="M60" s="187">
        <v>1238405</v>
      </c>
      <c r="N60" s="187">
        <v>876403</v>
      </c>
      <c r="O60" s="188">
        <v>959379</v>
      </c>
      <c r="P60" s="187">
        <f>SUM(J60:O60)</f>
        <v>4841426</v>
      </c>
      <c r="Q60" s="191">
        <f>I60+P60</f>
        <v>5334580</v>
      </c>
    </row>
    <row r="61" spans="3:17" ht="18" customHeight="1">
      <c r="C61" s="158"/>
      <c r="D61" s="134" t="s">
        <v>106</v>
      </c>
      <c r="E61" s="136"/>
      <c r="F61" s="136"/>
      <c r="G61" s="218">
        <v>376041</v>
      </c>
      <c r="H61" s="218">
        <v>524586</v>
      </c>
      <c r="I61" s="219">
        <f>SUM(G61:H61)</f>
        <v>900627</v>
      </c>
      <c r="J61" s="220">
        <v>0</v>
      </c>
      <c r="K61" s="218">
        <v>1578212</v>
      </c>
      <c r="L61" s="221">
        <v>1500742</v>
      </c>
      <c r="M61" s="221">
        <v>1471631</v>
      </c>
      <c r="N61" s="221">
        <v>1200434</v>
      </c>
      <c r="O61" s="218">
        <v>1028297</v>
      </c>
      <c r="P61" s="221">
        <f>SUM(J61:O61)</f>
        <v>6779316</v>
      </c>
      <c r="Q61" s="222">
        <f>I61+P61</f>
        <v>7679943</v>
      </c>
    </row>
    <row r="62" spans="3:17" ht="18" customHeight="1">
      <c r="C62" s="145"/>
      <c r="D62" s="146" t="s">
        <v>107</v>
      </c>
      <c r="E62" s="147"/>
      <c r="F62" s="147"/>
      <c r="G62" s="192">
        <v>787915</v>
      </c>
      <c r="H62" s="193">
        <v>387500</v>
      </c>
      <c r="I62" s="194">
        <f>SUM(G62:H62)</f>
        <v>1175415</v>
      </c>
      <c r="J62" s="195">
        <v>0</v>
      </c>
      <c r="K62" s="193">
        <v>1714530</v>
      </c>
      <c r="L62" s="192">
        <v>1299900</v>
      </c>
      <c r="M62" s="192">
        <v>1243045</v>
      </c>
      <c r="N62" s="192">
        <v>684395</v>
      </c>
      <c r="O62" s="193">
        <v>600555</v>
      </c>
      <c r="P62" s="194">
        <f>SUM(J62:O62)</f>
        <v>5542425</v>
      </c>
      <c r="Q62" s="196">
        <f>I62+P62</f>
        <v>6717840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22886</v>
      </c>
      <c r="H63" s="183">
        <f t="shared" si="15"/>
        <v>157530</v>
      </c>
      <c r="I63" s="184">
        <f t="shared" si="15"/>
        <v>180416</v>
      </c>
      <c r="J63" s="185">
        <f t="shared" si="15"/>
        <v>0</v>
      </c>
      <c r="K63" s="183">
        <f t="shared" si="15"/>
        <v>2569523</v>
      </c>
      <c r="L63" s="182">
        <f t="shared" si="15"/>
        <v>2463543</v>
      </c>
      <c r="M63" s="182">
        <f t="shared" si="15"/>
        <v>2196651</v>
      </c>
      <c r="N63" s="182">
        <f t="shared" si="15"/>
        <v>2047750</v>
      </c>
      <c r="O63" s="183">
        <f t="shared" si="15"/>
        <v>1021031</v>
      </c>
      <c r="P63" s="182">
        <f t="shared" si="15"/>
        <v>10298498</v>
      </c>
      <c r="Q63" s="186">
        <f t="shared" si="15"/>
        <v>10478914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10408</v>
      </c>
      <c r="H65" s="188">
        <v>0</v>
      </c>
      <c r="I65" s="189">
        <f>SUM(G65:H65)</f>
        <v>10408</v>
      </c>
      <c r="J65" s="190">
        <v>0</v>
      </c>
      <c r="K65" s="188">
        <v>143530</v>
      </c>
      <c r="L65" s="187">
        <v>167263</v>
      </c>
      <c r="M65" s="187">
        <v>227440</v>
      </c>
      <c r="N65" s="187">
        <v>401336</v>
      </c>
      <c r="O65" s="188">
        <v>252390</v>
      </c>
      <c r="P65" s="187">
        <f t="shared" si="16"/>
        <v>1191959</v>
      </c>
      <c r="Q65" s="191">
        <f t="shared" si="17"/>
        <v>1202367</v>
      </c>
    </row>
    <row r="66" spans="3:17" ht="18" customHeight="1">
      <c r="C66" s="130"/>
      <c r="D66" s="284" t="s">
        <v>80</v>
      </c>
      <c r="E66" s="285"/>
      <c r="F66" s="286"/>
      <c r="G66" s="187">
        <v>12478</v>
      </c>
      <c r="H66" s="188">
        <v>31980</v>
      </c>
      <c r="I66" s="189">
        <f>SUM(G66:H66)</f>
        <v>44458</v>
      </c>
      <c r="J66" s="190">
        <v>0</v>
      </c>
      <c r="K66" s="188">
        <v>139216</v>
      </c>
      <c r="L66" s="187">
        <v>198133</v>
      </c>
      <c r="M66" s="187">
        <v>256146</v>
      </c>
      <c r="N66" s="187">
        <v>102388</v>
      </c>
      <c r="O66" s="188">
        <v>56240</v>
      </c>
      <c r="P66" s="187">
        <f t="shared" si="16"/>
        <v>752123</v>
      </c>
      <c r="Q66" s="191">
        <f t="shared" si="17"/>
        <v>796581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125550</v>
      </c>
      <c r="I67" s="189">
        <f>SUM(G67:H67)</f>
        <v>125550</v>
      </c>
      <c r="J67" s="200"/>
      <c r="K67" s="188">
        <v>2286777</v>
      </c>
      <c r="L67" s="187">
        <v>2098147</v>
      </c>
      <c r="M67" s="187">
        <v>1713065</v>
      </c>
      <c r="N67" s="187">
        <v>1544026</v>
      </c>
      <c r="O67" s="188">
        <v>712401</v>
      </c>
      <c r="P67" s="187">
        <f t="shared" si="16"/>
        <v>8354416</v>
      </c>
      <c r="Q67" s="191">
        <f t="shared" si="17"/>
        <v>8479966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287" t="s">
        <v>83</v>
      </c>
      <c r="E69" s="288"/>
      <c r="F69" s="289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21150</v>
      </c>
      <c r="I70" s="184">
        <f>SUM(I71:I73)</f>
        <v>21150</v>
      </c>
      <c r="J70" s="203"/>
      <c r="K70" s="183">
        <f aca="true" t="shared" si="18" ref="K70:Q70">SUM(K71:K73)</f>
        <v>5264437</v>
      </c>
      <c r="L70" s="182">
        <f t="shared" si="18"/>
        <v>9599622</v>
      </c>
      <c r="M70" s="182">
        <f t="shared" si="18"/>
        <v>14268717</v>
      </c>
      <c r="N70" s="182">
        <f t="shared" si="18"/>
        <v>14956185</v>
      </c>
      <c r="O70" s="183">
        <f t="shared" si="18"/>
        <v>21894701</v>
      </c>
      <c r="P70" s="182">
        <f t="shared" si="18"/>
        <v>65983662</v>
      </c>
      <c r="Q70" s="186">
        <f t="shared" si="18"/>
        <v>66004812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21150</v>
      </c>
      <c r="I71" s="189">
        <f>SUM(G71:H71)</f>
        <v>21150</v>
      </c>
      <c r="J71" s="200"/>
      <c r="K71" s="188">
        <v>1656287</v>
      </c>
      <c r="L71" s="187">
        <v>3800581</v>
      </c>
      <c r="M71" s="187">
        <v>6951222</v>
      </c>
      <c r="N71" s="187">
        <v>7867881</v>
      </c>
      <c r="O71" s="188">
        <v>9783738</v>
      </c>
      <c r="P71" s="187">
        <f>SUM(J71:O71)</f>
        <v>30059709</v>
      </c>
      <c r="Q71" s="191">
        <f>I71+P71</f>
        <v>30080859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3491668</v>
      </c>
      <c r="L72" s="187">
        <v>5591130</v>
      </c>
      <c r="M72" s="187">
        <v>6436266</v>
      </c>
      <c r="N72" s="187">
        <v>5076838</v>
      </c>
      <c r="O72" s="188">
        <v>4371041</v>
      </c>
      <c r="P72" s="187">
        <f>SUM(J72:O72)</f>
        <v>24966943</v>
      </c>
      <c r="Q72" s="191">
        <f>I72+P72</f>
        <v>24966943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116482</v>
      </c>
      <c r="L73" s="209">
        <v>207911</v>
      </c>
      <c r="M73" s="209">
        <v>881229</v>
      </c>
      <c r="N73" s="209">
        <v>2011466</v>
      </c>
      <c r="O73" s="208">
        <v>7739922</v>
      </c>
      <c r="P73" s="209">
        <f>SUM(J73:O73)</f>
        <v>10957010</v>
      </c>
      <c r="Q73" s="210">
        <f>I73+P73</f>
        <v>10957010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5787767</v>
      </c>
      <c r="H74" s="212">
        <f t="shared" si="19"/>
        <v>5402537</v>
      </c>
      <c r="I74" s="213">
        <f t="shared" si="19"/>
        <v>11190304</v>
      </c>
      <c r="J74" s="214">
        <f t="shared" si="19"/>
        <v>-12474</v>
      </c>
      <c r="K74" s="212">
        <f t="shared" si="19"/>
        <v>23169195</v>
      </c>
      <c r="L74" s="211">
        <f t="shared" si="19"/>
        <v>28020935</v>
      </c>
      <c r="M74" s="211">
        <f t="shared" si="19"/>
        <v>32653968</v>
      </c>
      <c r="N74" s="211">
        <f t="shared" si="19"/>
        <v>28276868</v>
      </c>
      <c r="O74" s="212">
        <f t="shared" si="19"/>
        <v>34538078</v>
      </c>
      <c r="P74" s="211">
        <f t="shared" si="19"/>
        <v>146646570</v>
      </c>
      <c r="Q74" s="215">
        <f t="shared" si="19"/>
        <v>157836874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66676501</v>
      </c>
      <c r="H76" s="183">
        <f t="shared" si="20"/>
        <v>56592938</v>
      </c>
      <c r="I76" s="184">
        <f t="shared" si="20"/>
        <v>123269439</v>
      </c>
      <c r="J76" s="185">
        <f t="shared" si="20"/>
        <v>-123788</v>
      </c>
      <c r="K76" s="223">
        <f t="shared" si="20"/>
        <v>166751306</v>
      </c>
      <c r="L76" s="182">
        <f t="shared" si="20"/>
        <v>170798781</v>
      </c>
      <c r="M76" s="182">
        <f t="shared" si="20"/>
        <v>173986256</v>
      </c>
      <c r="N76" s="182">
        <f t="shared" si="20"/>
        <v>119608904</v>
      </c>
      <c r="O76" s="183">
        <f t="shared" si="20"/>
        <v>122864225</v>
      </c>
      <c r="P76" s="182">
        <f t="shared" si="20"/>
        <v>753885684</v>
      </c>
      <c r="Q76" s="186">
        <f t="shared" si="20"/>
        <v>877155123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30293805</v>
      </c>
      <c r="H77" s="188">
        <f t="shared" si="21"/>
        <v>20516867</v>
      </c>
      <c r="I77" s="189">
        <f t="shared" si="21"/>
        <v>50810672</v>
      </c>
      <c r="J77" s="190">
        <f t="shared" si="21"/>
        <v>16832</v>
      </c>
      <c r="K77" s="224">
        <f t="shared" si="21"/>
        <v>61800531</v>
      </c>
      <c r="L77" s="187">
        <f t="shared" si="21"/>
        <v>62371484</v>
      </c>
      <c r="M77" s="187">
        <f t="shared" si="21"/>
        <v>67711312</v>
      </c>
      <c r="N77" s="187">
        <f t="shared" si="21"/>
        <v>49728463</v>
      </c>
      <c r="O77" s="188">
        <f t="shared" si="21"/>
        <v>71757447</v>
      </c>
      <c r="P77" s="187">
        <f t="shared" si="21"/>
        <v>313386069</v>
      </c>
      <c r="Q77" s="191">
        <f t="shared" si="21"/>
        <v>364196741</v>
      </c>
    </row>
    <row r="78" spans="3:17" ht="18" customHeight="1">
      <c r="C78" s="130"/>
      <c r="D78" s="133"/>
      <c r="E78" s="134" t="s">
        <v>92</v>
      </c>
      <c r="F78" s="135"/>
      <c r="G78" s="187">
        <v>27797032</v>
      </c>
      <c r="H78" s="188">
        <v>16712082</v>
      </c>
      <c r="I78" s="189">
        <f>SUM(G78:H78)</f>
        <v>44509114</v>
      </c>
      <c r="J78" s="190">
        <v>16832</v>
      </c>
      <c r="K78" s="224">
        <v>50898747</v>
      </c>
      <c r="L78" s="187">
        <v>49622340</v>
      </c>
      <c r="M78" s="187">
        <v>50692344</v>
      </c>
      <c r="N78" s="187">
        <v>35276328</v>
      </c>
      <c r="O78" s="188">
        <v>44256630</v>
      </c>
      <c r="P78" s="187">
        <f>SUM(J78:O78)</f>
        <v>230763221</v>
      </c>
      <c r="Q78" s="191">
        <f>I78+P78</f>
        <v>275272335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208204</v>
      </c>
      <c r="I79" s="189">
        <f>SUM(G79:H79)</f>
        <v>208204</v>
      </c>
      <c r="J79" s="190">
        <v>0</v>
      </c>
      <c r="K79" s="224">
        <v>208820</v>
      </c>
      <c r="L79" s="187">
        <v>618550</v>
      </c>
      <c r="M79" s="187">
        <v>1868045</v>
      </c>
      <c r="N79" s="187">
        <v>3568891</v>
      </c>
      <c r="O79" s="188">
        <v>9796454</v>
      </c>
      <c r="P79" s="187">
        <f>SUM(J79:O79)</f>
        <v>16060760</v>
      </c>
      <c r="Q79" s="191">
        <f>I79+P79</f>
        <v>16268964</v>
      </c>
    </row>
    <row r="80" spans="3:17" ht="18" customHeight="1">
      <c r="C80" s="130"/>
      <c r="D80" s="133"/>
      <c r="E80" s="134" t="s">
        <v>94</v>
      </c>
      <c r="F80" s="135"/>
      <c r="G80" s="187">
        <v>1630105</v>
      </c>
      <c r="H80" s="188">
        <v>2829489</v>
      </c>
      <c r="I80" s="189">
        <f>SUM(G80:H80)</f>
        <v>4459594</v>
      </c>
      <c r="J80" s="190">
        <v>0</v>
      </c>
      <c r="K80" s="224">
        <v>8133340</v>
      </c>
      <c r="L80" s="187">
        <v>8903090</v>
      </c>
      <c r="M80" s="187">
        <v>12617507</v>
      </c>
      <c r="N80" s="187">
        <v>8897420</v>
      </c>
      <c r="O80" s="188">
        <v>15540509</v>
      </c>
      <c r="P80" s="187">
        <f>SUM(J80:O80)</f>
        <v>54091866</v>
      </c>
      <c r="Q80" s="191">
        <f>I80+P80</f>
        <v>58551460</v>
      </c>
    </row>
    <row r="81" spans="3:17" ht="18" customHeight="1">
      <c r="C81" s="130"/>
      <c r="D81" s="133"/>
      <c r="E81" s="134" t="s">
        <v>95</v>
      </c>
      <c r="F81" s="135"/>
      <c r="G81" s="187">
        <v>113568</v>
      </c>
      <c r="H81" s="188">
        <v>160992</v>
      </c>
      <c r="I81" s="189">
        <f>SUM(G81:H81)</f>
        <v>274560</v>
      </c>
      <c r="J81" s="190">
        <v>0</v>
      </c>
      <c r="K81" s="224">
        <v>416624</v>
      </c>
      <c r="L81" s="187">
        <v>475904</v>
      </c>
      <c r="M81" s="187">
        <v>281216</v>
      </c>
      <c r="N81" s="187">
        <v>307424</v>
      </c>
      <c r="O81" s="188">
        <v>205254</v>
      </c>
      <c r="P81" s="187">
        <f>SUM(J81:O81)</f>
        <v>1686422</v>
      </c>
      <c r="Q81" s="191">
        <f>I81+P81</f>
        <v>1960982</v>
      </c>
    </row>
    <row r="82" spans="3:17" ht="18" customHeight="1">
      <c r="C82" s="130"/>
      <c r="D82" s="133"/>
      <c r="E82" s="290" t="s">
        <v>105</v>
      </c>
      <c r="F82" s="291"/>
      <c r="G82" s="187">
        <v>753100</v>
      </c>
      <c r="H82" s="188">
        <v>606100</v>
      </c>
      <c r="I82" s="189">
        <f>SUM(G82:H82)</f>
        <v>1359200</v>
      </c>
      <c r="J82" s="190">
        <v>0</v>
      </c>
      <c r="K82" s="224">
        <v>2143000</v>
      </c>
      <c r="L82" s="187">
        <v>2751600</v>
      </c>
      <c r="M82" s="187">
        <v>2252200</v>
      </c>
      <c r="N82" s="187">
        <v>1678400</v>
      </c>
      <c r="O82" s="188">
        <v>1958600</v>
      </c>
      <c r="P82" s="187">
        <f>SUM(J82:O82)</f>
        <v>10783800</v>
      </c>
      <c r="Q82" s="191">
        <f>I82+P82</f>
        <v>12143000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15585660</v>
      </c>
      <c r="H83" s="188">
        <f t="shared" si="22"/>
        <v>21220721</v>
      </c>
      <c r="I83" s="189">
        <f t="shared" si="22"/>
        <v>36806381</v>
      </c>
      <c r="J83" s="190">
        <f t="shared" si="22"/>
        <v>-140620</v>
      </c>
      <c r="K83" s="224">
        <f t="shared" si="22"/>
        <v>51814660</v>
      </c>
      <c r="L83" s="187">
        <f t="shared" si="22"/>
        <v>53783528</v>
      </c>
      <c r="M83" s="187">
        <f t="shared" si="22"/>
        <v>47721523</v>
      </c>
      <c r="N83" s="187">
        <f t="shared" si="22"/>
        <v>26151564</v>
      </c>
      <c r="O83" s="188">
        <f t="shared" si="22"/>
        <v>13976588</v>
      </c>
      <c r="P83" s="187">
        <f t="shared" si="22"/>
        <v>193307243</v>
      </c>
      <c r="Q83" s="191">
        <f t="shared" si="22"/>
        <v>230113624</v>
      </c>
    </row>
    <row r="84" spans="3:17" ht="18" customHeight="1">
      <c r="C84" s="130"/>
      <c r="D84" s="133"/>
      <c r="E84" s="137" t="s">
        <v>97</v>
      </c>
      <c r="F84" s="137"/>
      <c r="G84" s="187">
        <v>12892075</v>
      </c>
      <c r="H84" s="188">
        <v>17300975</v>
      </c>
      <c r="I84" s="189">
        <f>SUM(G84:H84)</f>
        <v>30193050</v>
      </c>
      <c r="J84" s="190">
        <v>-140620</v>
      </c>
      <c r="K84" s="224">
        <v>42428691</v>
      </c>
      <c r="L84" s="187">
        <v>42070913</v>
      </c>
      <c r="M84" s="187">
        <v>37685967</v>
      </c>
      <c r="N84" s="187">
        <v>20491456</v>
      </c>
      <c r="O84" s="188">
        <v>11464475</v>
      </c>
      <c r="P84" s="187">
        <f>SUM(J84:O84)</f>
        <v>154000882</v>
      </c>
      <c r="Q84" s="191">
        <f>I84+P84</f>
        <v>184193932</v>
      </c>
    </row>
    <row r="85" spans="3:17" ht="18" customHeight="1">
      <c r="C85" s="130"/>
      <c r="D85" s="133"/>
      <c r="E85" s="137" t="s">
        <v>98</v>
      </c>
      <c r="F85" s="137"/>
      <c r="G85" s="187">
        <v>2693585</v>
      </c>
      <c r="H85" s="188">
        <v>3919746</v>
      </c>
      <c r="I85" s="189">
        <f>SUM(G85:H85)</f>
        <v>6613331</v>
      </c>
      <c r="J85" s="190">
        <v>0</v>
      </c>
      <c r="K85" s="224">
        <v>9385969</v>
      </c>
      <c r="L85" s="187">
        <v>11712615</v>
      </c>
      <c r="M85" s="187">
        <v>10035556</v>
      </c>
      <c r="N85" s="187">
        <v>5660108</v>
      </c>
      <c r="O85" s="188">
        <v>2512113</v>
      </c>
      <c r="P85" s="187">
        <f>SUM(J85:O85)</f>
        <v>39306361</v>
      </c>
      <c r="Q85" s="191">
        <f>I85+P85</f>
        <v>45919692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237128</v>
      </c>
      <c r="H86" s="188">
        <f t="shared" si="23"/>
        <v>1031285</v>
      </c>
      <c r="I86" s="189">
        <f t="shared" si="23"/>
        <v>1268413</v>
      </c>
      <c r="J86" s="190">
        <f t="shared" si="23"/>
        <v>0</v>
      </c>
      <c r="K86" s="224">
        <f t="shared" si="23"/>
        <v>6834620</v>
      </c>
      <c r="L86" s="187">
        <f t="shared" si="23"/>
        <v>10273706</v>
      </c>
      <c r="M86" s="187">
        <f t="shared" si="23"/>
        <v>13366596</v>
      </c>
      <c r="N86" s="187">
        <f t="shared" si="23"/>
        <v>13633846</v>
      </c>
      <c r="O86" s="188">
        <f t="shared" si="23"/>
        <v>9353217</v>
      </c>
      <c r="P86" s="187">
        <f t="shared" si="23"/>
        <v>53461985</v>
      </c>
      <c r="Q86" s="191">
        <f t="shared" si="23"/>
        <v>54730398</v>
      </c>
    </row>
    <row r="87" spans="3:17" ht="18" customHeight="1">
      <c r="C87" s="130"/>
      <c r="D87" s="133"/>
      <c r="E87" s="134" t="s">
        <v>99</v>
      </c>
      <c r="F87" s="135"/>
      <c r="G87" s="187">
        <v>209100</v>
      </c>
      <c r="H87" s="188">
        <v>790257</v>
      </c>
      <c r="I87" s="189">
        <f>SUM(G87:H87)</f>
        <v>999357</v>
      </c>
      <c r="J87" s="190">
        <v>0</v>
      </c>
      <c r="K87" s="224">
        <v>6057828</v>
      </c>
      <c r="L87" s="187">
        <v>8186819</v>
      </c>
      <c r="M87" s="187">
        <v>10527358</v>
      </c>
      <c r="N87" s="187">
        <v>11262325</v>
      </c>
      <c r="O87" s="188">
        <v>6877810</v>
      </c>
      <c r="P87" s="187">
        <f>SUM(J87:O87)</f>
        <v>42912140</v>
      </c>
      <c r="Q87" s="191">
        <f>I87+P87</f>
        <v>43911497</v>
      </c>
    </row>
    <row r="88" spans="3:17" ht="18" customHeight="1">
      <c r="C88" s="130"/>
      <c r="D88" s="133"/>
      <c r="E88" s="284" t="s">
        <v>100</v>
      </c>
      <c r="F88" s="286"/>
      <c r="G88" s="187">
        <v>28028</v>
      </c>
      <c r="H88" s="188">
        <v>241028</v>
      </c>
      <c r="I88" s="189">
        <f>SUM(G88:H88)</f>
        <v>269056</v>
      </c>
      <c r="J88" s="190">
        <v>0</v>
      </c>
      <c r="K88" s="224">
        <v>776792</v>
      </c>
      <c r="L88" s="187">
        <v>2086887</v>
      </c>
      <c r="M88" s="187">
        <v>2839238</v>
      </c>
      <c r="N88" s="187">
        <v>2371521</v>
      </c>
      <c r="O88" s="188">
        <v>2475407</v>
      </c>
      <c r="P88" s="187">
        <f>SUM(J88:O88)</f>
        <v>10549845</v>
      </c>
      <c r="Q88" s="191">
        <f>I88+P88</f>
        <v>10818901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8220285</v>
      </c>
      <c r="H90" s="188">
        <f t="shared" si="24"/>
        <v>4189072</v>
      </c>
      <c r="I90" s="189">
        <f t="shared" si="24"/>
        <v>12409357</v>
      </c>
      <c r="J90" s="190">
        <f t="shared" si="24"/>
        <v>0</v>
      </c>
      <c r="K90" s="188">
        <f t="shared" si="24"/>
        <v>11465630</v>
      </c>
      <c r="L90" s="187">
        <f t="shared" si="24"/>
        <v>14715644</v>
      </c>
      <c r="M90" s="187">
        <f t="shared" si="24"/>
        <v>16452891</v>
      </c>
      <c r="N90" s="187">
        <f t="shared" si="24"/>
        <v>10136877</v>
      </c>
      <c r="O90" s="188">
        <f t="shared" si="24"/>
        <v>10515095</v>
      </c>
      <c r="P90" s="187">
        <f t="shared" si="24"/>
        <v>63286137</v>
      </c>
      <c r="Q90" s="191">
        <f t="shared" si="24"/>
        <v>75695494</v>
      </c>
    </row>
    <row r="91" spans="3:17" ht="18" customHeight="1">
      <c r="C91" s="130"/>
      <c r="D91" s="133"/>
      <c r="E91" s="139" t="s">
        <v>102</v>
      </c>
      <c r="F91" s="135"/>
      <c r="G91" s="187">
        <v>2359200</v>
      </c>
      <c r="H91" s="188">
        <v>2572340</v>
      </c>
      <c r="I91" s="189">
        <f>SUM(G91:H91)</f>
        <v>4931540</v>
      </c>
      <c r="J91" s="190">
        <v>0</v>
      </c>
      <c r="K91" s="188">
        <v>6176480</v>
      </c>
      <c r="L91" s="187">
        <v>11495910</v>
      </c>
      <c r="M91" s="187">
        <v>12384050</v>
      </c>
      <c r="N91" s="187">
        <v>8764030</v>
      </c>
      <c r="O91" s="188">
        <v>9593790</v>
      </c>
      <c r="P91" s="187">
        <f>SUM(J91:O91)</f>
        <v>48414260</v>
      </c>
      <c r="Q91" s="191">
        <f>I91+P91</f>
        <v>53345800</v>
      </c>
    </row>
    <row r="92" spans="3:17" ht="18" customHeight="1">
      <c r="C92" s="130"/>
      <c r="D92" s="140"/>
      <c r="E92" s="137" t="s">
        <v>74</v>
      </c>
      <c r="F92" s="141"/>
      <c r="G92" s="187">
        <v>778823</v>
      </c>
      <c r="H92" s="188">
        <v>458167</v>
      </c>
      <c r="I92" s="189">
        <f>SUM(G92:H92)</f>
        <v>1236990</v>
      </c>
      <c r="J92" s="190">
        <v>0</v>
      </c>
      <c r="K92" s="188">
        <v>1118023</v>
      </c>
      <c r="L92" s="187">
        <v>1159541</v>
      </c>
      <c r="M92" s="187">
        <v>1581022</v>
      </c>
      <c r="N92" s="187">
        <v>605502</v>
      </c>
      <c r="O92" s="188">
        <v>343305</v>
      </c>
      <c r="P92" s="187">
        <f>SUM(J92:O92)</f>
        <v>4807393</v>
      </c>
      <c r="Q92" s="191">
        <f>I92+P92</f>
        <v>6044383</v>
      </c>
    </row>
    <row r="93" spans="3:17" ht="18" customHeight="1">
      <c r="C93" s="130"/>
      <c r="D93" s="142"/>
      <c r="E93" s="134" t="s">
        <v>75</v>
      </c>
      <c r="F93" s="143"/>
      <c r="G93" s="187">
        <v>5082262</v>
      </c>
      <c r="H93" s="188">
        <v>1158565</v>
      </c>
      <c r="I93" s="189">
        <f>SUM(G93:H93)</f>
        <v>6240827</v>
      </c>
      <c r="J93" s="190">
        <v>0</v>
      </c>
      <c r="K93" s="188">
        <v>4171127</v>
      </c>
      <c r="L93" s="187">
        <v>2060193</v>
      </c>
      <c r="M93" s="187">
        <v>2487819</v>
      </c>
      <c r="N93" s="187">
        <v>767345</v>
      </c>
      <c r="O93" s="188">
        <v>578000</v>
      </c>
      <c r="P93" s="187">
        <f>SUM(J93:O93)</f>
        <v>10064484</v>
      </c>
      <c r="Q93" s="191">
        <f>I93+P93</f>
        <v>16305311</v>
      </c>
    </row>
    <row r="94" spans="3:17" ht="18" customHeight="1">
      <c r="C94" s="130"/>
      <c r="D94" s="133" t="s">
        <v>76</v>
      </c>
      <c r="E94" s="144"/>
      <c r="F94" s="144"/>
      <c r="G94" s="187">
        <v>3984106</v>
      </c>
      <c r="H94" s="188">
        <v>5527493</v>
      </c>
      <c r="I94" s="189">
        <f>SUM(G94:H94)</f>
        <v>9511599</v>
      </c>
      <c r="J94" s="190">
        <v>0</v>
      </c>
      <c r="K94" s="188">
        <v>16666479</v>
      </c>
      <c r="L94" s="187">
        <v>15883609</v>
      </c>
      <c r="M94" s="187">
        <v>15558779</v>
      </c>
      <c r="N94" s="187">
        <v>12708310</v>
      </c>
      <c r="O94" s="188">
        <v>10897591</v>
      </c>
      <c r="P94" s="187">
        <f>SUM(J94:O94)</f>
        <v>71714768</v>
      </c>
      <c r="Q94" s="191">
        <f>I94+P94</f>
        <v>81226367</v>
      </c>
    </row>
    <row r="95" spans="3:17" ht="18" customHeight="1">
      <c r="C95" s="145"/>
      <c r="D95" s="146" t="s">
        <v>103</v>
      </c>
      <c r="E95" s="147"/>
      <c r="F95" s="147"/>
      <c r="G95" s="192">
        <v>8355517</v>
      </c>
      <c r="H95" s="193">
        <v>4107500</v>
      </c>
      <c r="I95" s="194">
        <f>SUM(G95:H95)</f>
        <v>12463017</v>
      </c>
      <c r="J95" s="195">
        <v>0</v>
      </c>
      <c r="K95" s="193">
        <v>18169386</v>
      </c>
      <c r="L95" s="192">
        <v>13770810</v>
      </c>
      <c r="M95" s="192">
        <v>13175155</v>
      </c>
      <c r="N95" s="192">
        <v>7249844</v>
      </c>
      <c r="O95" s="193">
        <v>6364287</v>
      </c>
      <c r="P95" s="194">
        <f>SUM(J95:O95)</f>
        <v>58729482</v>
      </c>
      <c r="Q95" s="196">
        <f>I95+P95</f>
        <v>71192499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242590</v>
      </c>
      <c r="H96" s="183">
        <f t="shared" si="25"/>
        <v>1669818</v>
      </c>
      <c r="I96" s="184">
        <f t="shared" si="25"/>
        <v>1912408</v>
      </c>
      <c r="J96" s="185">
        <f t="shared" si="25"/>
        <v>0</v>
      </c>
      <c r="K96" s="223">
        <f t="shared" si="25"/>
        <v>27223487</v>
      </c>
      <c r="L96" s="182">
        <f t="shared" si="25"/>
        <v>26062939</v>
      </c>
      <c r="M96" s="182">
        <f t="shared" si="25"/>
        <v>23214292</v>
      </c>
      <c r="N96" s="182">
        <f t="shared" si="25"/>
        <v>21672026</v>
      </c>
      <c r="O96" s="183">
        <f t="shared" si="25"/>
        <v>10822917</v>
      </c>
      <c r="P96" s="182">
        <f t="shared" si="25"/>
        <v>108995661</v>
      </c>
      <c r="Q96" s="186">
        <f>SUM(Q97:Q102)</f>
        <v>110908069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110324</v>
      </c>
      <c r="H98" s="188">
        <v>0</v>
      </c>
      <c r="I98" s="189">
        <f>SUM(G98:H98)</f>
        <v>110324</v>
      </c>
      <c r="J98" s="190">
        <v>0</v>
      </c>
      <c r="K98" s="224">
        <v>1518924</v>
      </c>
      <c r="L98" s="187">
        <v>1772978</v>
      </c>
      <c r="M98" s="187">
        <v>2410858</v>
      </c>
      <c r="N98" s="187">
        <v>4252494</v>
      </c>
      <c r="O98" s="188">
        <v>2675323</v>
      </c>
      <c r="P98" s="187">
        <f t="shared" si="26"/>
        <v>12630577</v>
      </c>
      <c r="Q98" s="191">
        <f>I98+P98</f>
        <v>12740901</v>
      </c>
    </row>
    <row r="99" spans="3:17" ht="18" customHeight="1">
      <c r="C99" s="130"/>
      <c r="D99" s="284" t="s">
        <v>80</v>
      </c>
      <c r="E99" s="285"/>
      <c r="F99" s="286"/>
      <c r="G99" s="187">
        <v>132266</v>
      </c>
      <c r="H99" s="188">
        <v>338988</v>
      </c>
      <c r="I99" s="189">
        <f>SUM(G99:H99)</f>
        <v>471254</v>
      </c>
      <c r="J99" s="190">
        <v>0</v>
      </c>
      <c r="K99" s="224">
        <v>1475689</v>
      </c>
      <c r="L99" s="187">
        <v>2100209</v>
      </c>
      <c r="M99" s="187">
        <v>2715141</v>
      </c>
      <c r="N99" s="187">
        <v>1085312</v>
      </c>
      <c r="O99" s="188">
        <v>596144</v>
      </c>
      <c r="P99" s="187">
        <f>SUM(J99:O99)</f>
        <v>7972495</v>
      </c>
      <c r="Q99" s="191">
        <f t="shared" si="27"/>
        <v>8443749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1330830</v>
      </c>
      <c r="I100" s="189">
        <f>SUM(G100:H100)</f>
        <v>1330830</v>
      </c>
      <c r="J100" s="200"/>
      <c r="K100" s="224">
        <v>24228874</v>
      </c>
      <c r="L100" s="187">
        <v>22189752</v>
      </c>
      <c r="M100" s="187">
        <v>18088293</v>
      </c>
      <c r="N100" s="187">
        <v>16334220</v>
      </c>
      <c r="O100" s="188">
        <v>7551450</v>
      </c>
      <c r="P100" s="187">
        <f t="shared" si="26"/>
        <v>88392589</v>
      </c>
      <c r="Q100" s="191">
        <f t="shared" si="27"/>
        <v>89723419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287" t="s">
        <v>83</v>
      </c>
      <c r="E102" s="288"/>
      <c r="F102" s="289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219960</v>
      </c>
      <c r="I103" s="184">
        <f>SUM(I104:I106)</f>
        <v>219960</v>
      </c>
      <c r="J103" s="203"/>
      <c r="K103" s="223">
        <f aca="true" t="shared" si="28" ref="K103:P103">SUM(K104:K106)</f>
        <v>54640900</v>
      </c>
      <c r="L103" s="182">
        <f t="shared" si="28"/>
        <v>99562507</v>
      </c>
      <c r="M103" s="182">
        <f t="shared" si="28"/>
        <v>147895418</v>
      </c>
      <c r="N103" s="182">
        <f t="shared" si="28"/>
        <v>155124945</v>
      </c>
      <c r="O103" s="183">
        <f t="shared" si="28"/>
        <v>226875024</v>
      </c>
      <c r="P103" s="182">
        <f t="shared" si="28"/>
        <v>684098794</v>
      </c>
      <c r="Q103" s="186">
        <f>SUM(Q104:Q106)</f>
        <v>684318754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219960</v>
      </c>
      <c r="I104" s="189">
        <f>SUM(G104:H104)</f>
        <v>219960</v>
      </c>
      <c r="J104" s="200"/>
      <c r="K104" s="224">
        <v>17187509</v>
      </c>
      <c r="L104" s="187">
        <v>39413861</v>
      </c>
      <c r="M104" s="187">
        <v>72081200</v>
      </c>
      <c r="N104" s="187">
        <v>81627871</v>
      </c>
      <c r="O104" s="188">
        <v>101581622</v>
      </c>
      <c r="P104" s="187">
        <f>SUM(J104:O104)</f>
        <v>311892063</v>
      </c>
      <c r="Q104" s="191">
        <f>I104+P104</f>
        <v>312112023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36254910</v>
      </c>
      <c r="L105" s="187">
        <v>57994642</v>
      </c>
      <c r="M105" s="187">
        <v>66776942</v>
      </c>
      <c r="N105" s="187">
        <v>52736188</v>
      </c>
      <c r="O105" s="188">
        <v>45377335</v>
      </c>
      <c r="P105" s="187">
        <f>SUM(J105:O105)</f>
        <v>259140017</v>
      </c>
      <c r="Q105" s="191">
        <f>I105+P105</f>
        <v>259140017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1198481</v>
      </c>
      <c r="L106" s="209">
        <v>2154004</v>
      </c>
      <c r="M106" s="209">
        <v>9037276</v>
      </c>
      <c r="N106" s="209">
        <v>20760886</v>
      </c>
      <c r="O106" s="208">
        <v>79916067</v>
      </c>
      <c r="P106" s="209">
        <f>SUM(J106:O106)</f>
        <v>113066714</v>
      </c>
      <c r="Q106" s="210">
        <f>I106+P106</f>
        <v>113066714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66919091</v>
      </c>
      <c r="H107" s="212">
        <f t="shared" si="29"/>
        <v>58482716</v>
      </c>
      <c r="I107" s="213">
        <f t="shared" si="29"/>
        <v>125401807</v>
      </c>
      <c r="J107" s="214">
        <f t="shared" si="29"/>
        <v>-123788</v>
      </c>
      <c r="K107" s="227">
        <f t="shared" si="29"/>
        <v>248615693</v>
      </c>
      <c r="L107" s="211">
        <f t="shared" si="29"/>
        <v>296424227</v>
      </c>
      <c r="M107" s="211">
        <f t="shared" si="29"/>
        <v>345095966</v>
      </c>
      <c r="N107" s="211">
        <f t="shared" si="29"/>
        <v>296405875</v>
      </c>
      <c r="O107" s="212">
        <f t="shared" si="29"/>
        <v>360562166</v>
      </c>
      <c r="P107" s="211">
        <f t="shared" si="29"/>
        <v>1546980139</v>
      </c>
      <c r="Q107" s="215">
        <f>Q76+Q96+Q103</f>
        <v>1672381946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60844191</v>
      </c>
      <c r="H109" s="183">
        <f t="shared" si="30"/>
        <v>51333256</v>
      </c>
      <c r="I109" s="184">
        <f t="shared" si="30"/>
        <v>112177447</v>
      </c>
      <c r="J109" s="185">
        <f t="shared" si="30"/>
        <v>-111410</v>
      </c>
      <c r="K109" s="223">
        <f t="shared" si="30"/>
        <v>151889284</v>
      </c>
      <c r="L109" s="182">
        <f t="shared" si="30"/>
        <v>155075063</v>
      </c>
      <c r="M109" s="182">
        <f t="shared" si="30"/>
        <v>157881784</v>
      </c>
      <c r="N109" s="182">
        <f t="shared" si="30"/>
        <v>108372552</v>
      </c>
      <c r="O109" s="183">
        <f t="shared" si="30"/>
        <v>111200093</v>
      </c>
      <c r="P109" s="182">
        <f t="shared" si="30"/>
        <v>684307366</v>
      </c>
      <c r="Q109" s="186">
        <f t="shared" si="30"/>
        <v>796484813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27264387</v>
      </c>
      <c r="H110" s="188">
        <f t="shared" si="31"/>
        <v>18465065</v>
      </c>
      <c r="I110" s="189">
        <f t="shared" si="31"/>
        <v>45729452</v>
      </c>
      <c r="J110" s="190">
        <f t="shared" si="31"/>
        <v>15148</v>
      </c>
      <c r="K110" s="224">
        <f t="shared" si="31"/>
        <v>55619918</v>
      </c>
      <c r="L110" s="187">
        <f t="shared" si="31"/>
        <v>56133897</v>
      </c>
      <c r="M110" s="187">
        <f t="shared" si="31"/>
        <v>60939776</v>
      </c>
      <c r="N110" s="187">
        <f t="shared" si="31"/>
        <v>44755370</v>
      </c>
      <c r="O110" s="188">
        <f t="shared" si="31"/>
        <v>64577166</v>
      </c>
      <c r="P110" s="187">
        <f t="shared" si="31"/>
        <v>282041275</v>
      </c>
      <c r="Q110" s="191">
        <f t="shared" si="31"/>
        <v>327770727</v>
      </c>
    </row>
    <row r="111" spans="3:17" ht="18" customHeight="1">
      <c r="C111" s="130"/>
      <c r="D111" s="133"/>
      <c r="E111" s="134" t="s">
        <v>92</v>
      </c>
      <c r="F111" s="135"/>
      <c r="G111" s="187">
        <v>25017315</v>
      </c>
      <c r="H111" s="188">
        <v>15040788</v>
      </c>
      <c r="I111" s="189">
        <f>SUM(G111:H111)</f>
        <v>40058103</v>
      </c>
      <c r="J111" s="190">
        <v>15148</v>
      </c>
      <c r="K111" s="224">
        <v>45808398</v>
      </c>
      <c r="L111" s="187">
        <v>44659768</v>
      </c>
      <c r="M111" s="187">
        <v>45622821</v>
      </c>
      <c r="N111" s="187">
        <v>31748533</v>
      </c>
      <c r="O111" s="188">
        <v>39830803</v>
      </c>
      <c r="P111" s="187">
        <f>SUM(J111:O111)</f>
        <v>207685471</v>
      </c>
      <c r="Q111" s="191">
        <f>I111+P111</f>
        <v>247743574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187382</v>
      </c>
      <c r="I112" s="189">
        <f>SUM(G112:H112)</f>
        <v>187382</v>
      </c>
      <c r="J112" s="190">
        <v>0</v>
      </c>
      <c r="K112" s="224">
        <v>187938</v>
      </c>
      <c r="L112" s="187">
        <v>556695</v>
      </c>
      <c r="M112" s="187">
        <v>1681240</v>
      </c>
      <c r="N112" s="187">
        <v>3211999</v>
      </c>
      <c r="O112" s="188">
        <v>8816803</v>
      </c>
      <c r="P112" s="187">
        <f>SUM(J112:O112)</f>
        <v>14454675</v>
      </c>
      <c r="Q112" s="191">
        <f>I112+P112</f>
        <v>14642057</v>
      </c>
    </row>
    <row r="113" spans="3:17" ht="18" customHeight="1">
      <c r="C113" s="130"/>
      <c r="D113" s="133"/>
      <c r="E113" s="134" t="s">
        <v>94</v>
      </c>
      <c r="F113" s="135"/>
      <c r="G113" s="187">
        <v>1467074</v>
      </c>
      <c r="H113" s="188">
        <v>2546517</v>
      </c>
      <c r="I113" s="189">
        <f>SUM(G113:H113)</f>
        <v>4013591</v>
      </c>
      <c r="J113" s="190">
        <v>0</v>
      </c>
      <c r="K113" s="224">
        <v>7319929</v>
      </c>
      <c r="L113" s="187">
        <v>8012693</v>
      </c>
      <c r="M113" s="187">
        <v>11355649</v>
      </c>
      <c r="N113" s="187">
        <v>8007604</v>
      </c>
      <c r="O113" s="188">
        <v>13982098</v>
      </c>
      <c r="P113" s="187">
        <f>SUM(J113:O113)</f>
        <v>48677973</v>
      </c>
      <c r="Q113" s="191">
        <f>I113+P113</f>
        <v>52691564</v>
      </c>
    </row>
    <row r="114" spans="3:17" ht="18" customHeight="1">
      <c r="C114" s="130"/>
      <c r="D114" s="133"/>
      <c r="E114" s="134" t="s">
        <v>95</v>
      </c>
      <c r="F114" s="135"/>
      <c r="G114" s="187">
        <v>102208</v>
      </c>
      <c r="H114" s="188">
        <v>144888</v>
      </c>
      <c r="I114" s="189">
        <f>SUM(G114:H114)</f>
        <v>247096</v>
      </c>
      <c r="J114" s="190">
        <v>0</v>
      </c>
      <c r="K114" s="224">
        <v>374953</v>
      </c>
      <c r="L114" s="187">
        <v>428301</v>
      </c>
      <c r="M114" s="187">
        <v>253086</v>
      </c>
      <c r="N114" s="187">
        <v>276674</v>
      </c>
      <c r="O114" s="188">
        <v>184722</v>
      </c>
      <c r="P114" s="187">
        <f>SUM(J114:O114)</f>
        <v>1517736</v>
      </c>
      <c r="Q114" s="191">
        <f>I114+P114</f>
        <v>1764832</v>
      </c>
    </row>
    <row r="115" spans="3:17" ht="18" customHeight="1">
      <c r="C115" s="130"/>
      <c r="D115" s="133"/>
      <c r="E115" s="290" t="s">
        <v>105</v>
      </c>
      <c r="F115" s="291"/>
      <c r="G115" s="187">
        <v>677790</v>
      </c>
      <c r="H115" s="188">
        <v>545490</v>
      </c>
      <c r="I115" s="189">
        <f>SUM(G115:H115)</f>
        <v>1223280</v>
      </c>
      <c r="J115" s="190">
        <v>0</v>
      </c>
      <c r="K115" s="224">
        <v>1928700</v>
      </c>
      <c r="L115" s="187">
        <v>2476440</v>
      </c>
      <c r="M115" s="187">
        <v>2026980</v>
      </c>
      <c r="N115" s="187">
        <v>1510560</v>
      </c>
      <c r="O115" s="188">
        <v>1762740</v>
      </c>
      <c r="P115" s="187">
        <f>SUM(J115:O115)</f>
        <v>9705420</v>
      </c>
      <c r="Q115" s="191">
        <f>I115+P115</f>
        <v>10928700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14026970</v>
      </c>
      <c r="H116" s="188">
        <f t="shared" si="32"/>
        <v>19098466</v>
      </c>
      <c r="I116" s="189">
        <f t="shared" si="32"/>
        <v>33125436</v>
      </c>
      <c r="J116" s="190">
        <f t="shared" si="32"/>
        <v>-126558</v>
      </c>
      <c r="K116" s="224">
        <f t="shared" si="32"/>
        <v>46632754</v>
      </c>
      <c r="L116" s="187">
        <f t="shared" si="32"/>
        <v>48392099</v>
      </c>
      <c r="M116" s="187">
        <f t="shared" si="32"/>
        <v>42949058</v>
      </c>
      <c r="N116" s="187">
        <f t="shared" si="32"/>
        <v>23536273</v>
      </c>
      <c r="O116" s="188">
        <f t="shared" si="32"/>
        <v>12578852</v>
      </c>
      <c r="P116" s="187">
        <f t="shared" si="32"/>
        <v>173962478</v>
      </c>
      <c r="Q116" s="191">
        <f t="shared" si="32"/>
        <v>207087914</v>
      </c>
    </row>
    <row r="117" spans="3:17" ht="18" customHeight="1">
      <c r="C117" s="130"/>
      <c r="D117" s="133"/>
      <c r="E117" s="137" t="s">
        <v>97</v>
      </c>
      <c r="F117" s="137"/>
      <c r="G117" s="187">
        <v>11602762</v>
      </c>
      <c r="H117" s="188">
        <v>15570753</v>
      </c>
      <c r="I117" s="189">
        <f>SUM(G117:H117)</f>
        <v>27173515</v>
      </c>
      <c r="J117" s="190">
        <v>-126558</v>
      </c>
      <c r="K117" s="224">
        <v>38185477</v>
      </c>
      <c r="L117" s="187">
        <v>37850816</v>
      </c>
      <c r="M117" s="187">
        <v>33917134</v>
      </c>
      <c r="N117" s="187">
        <v>18442204</v>
      </c>
      <c r="O117" s="188">
        <v>10317967</v>
      </c>
      <c r="P117" s="187">
        <f>SUM(J117:O117)</f>
        <v>138587040</v>
      </c>
      <c r="Q117" s="191">
        <f>I117+P117</f>
        <v>165760555</v>
      </c>
    </row>
    <row r="118" spans="3:17" ht="18" customHeight="1">
      <c r="C118" s="130"/>
      <c r="D118" s="133"/>
      <c r="E118" s="137" t="s">
        <v>98</v>
      </c>
      <c r="F118" s="137"/>
      <c r="G118" s="187">
        <v>2424208</v>
      </c>
      <c r="H118" s="188">
        <v>3527713</v>
      </c>
      <c r="I118" s="189">
        <f>SUM(G118:H118)</f>
        <v>5951921</v>
      </c>
      <c r="J118" s="190">
        <v>0</v>
      </c>
      <c r="K118" s="224">
        <v>8447277</v>
      </c>
      <c r="L118" s="187">
        <v>10541283</v>
      </c>
      <c r="M118" s="187">
        <v>9031924</v>
      </c>
      <c r="N118" s="187">
        <v>5094069</v>
      </c>
      <c r="O118" s="188">
        <v>2260885</v>
      </c>
      <c r="P118" s="187">
        <f>SUM(J118:O118)</f>
        <v>35375438</v>
      </c>
      <c r="Q118" s="191">
        <f>I118+P118</f>
        <v>41327359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213411</v>
      </c>
      <c r="H119" s="188">
        <f t="shared" si="33"/>
        <v>928142</v>
      </c>
      <c r="I119" s="189">
        <f t="shared" si="33"/>
        <v>1141553</v>
      </c>
      <c r="J119" s="190">
        <f t="shared" si="33"/>
        <v>0</v>
      </c>
      <c r="K119" s="224">
        <f t="shared" si="33"/>
        <v>6151101</v>
      </c>
      <c r="L119" s="187">
        <f t="shared" si="33"/>
        <v>9246257</v>
      </c>
      <c r="M119" s="187">
        <f t="shared" si="33"/>
        <v>12029841</v>
      </c>
      <c r="N119" s="187">
        <f t="shared" si="33"/>
        <v>12270402</v>
      </c>
      <c r="O119" s="188">
        <f t="shared" si="33"/>
        <v>8417844</v>
      </c>
      <c r="P119" s="187">
        <f t="shared" si="33"/>
        <v>48115445</v>
      </c>
      <c r="Q119" s="191">
        <f t="shared" si="33"/>
        <v>49256998</v>
      </c>
    </row>
    <row r="120" spans="3:17" ht="18" customHeight="1">
      <c r="C120" s="130"/>
      <c r="D120" s="133"/>
      <c r="E120" s="134" t="s">
        <v>99</v>
      </c>
      <c r="F120" s="135"/>
      <c r="G120" s="187">
        <v>188186</v>
      </c>
      <c r="H120" s="188">
        <v>711219</v>
      </c>
      <c r="I120" s="189">
        <f>SUM(G120:H120)</f>
        <v>899405</v>
      </c>
      <c r="J120" s="190">
        <v>0</v>
      </c>
      <c r="K120" s="224">
        <v>5451996</v>
      </c>
      <c r="L120" s="187">
        <v>7368071</v>
      </c>
      <c r="M120" s="187">
        <v>9474542</v>
      </c>
      <c r="N120" s="187">
        <v>10136046</v>
      </c>
      <c r="O120" s="188">
        <v>6189990</v>
      </c>
      <c r="P120" s="187">
        <f>SUM(J120:O120)</f>
        <v>38620645</v>
      </c>
      <c r="Q120" s="191">
        <f>I120+P120</f>
        <v>39520050</v>
      </c>
    </row>
    <row r="121" spans="3:17" ht="18" customHeight="1">
      <c r="C121" s="130"/>
      <c r="D121" s="133"/>
      <c r="E121" s="284" t="s">
        <v>100</v>
      </c>
      <c r="F121" s="286"/>
      <c r="G121" s="187">
        <v>25225</v>
      </c>
      <c r="H121" s="188">
        <v>216923</v>
      </c>
      <c r="I121" s="189">
        <f>SUM(G121:H121)</f>
        <v>242148</v>
      </c>
      <c r="J121" s="190">
        <v>0</v>
      </c>
      <c r="K121" s="224">
        <v>699105</v>
      </c>
      <c r="L121" s="187">
        <v>1878186</v>
      </c>
      <c r="M121" s="187">
        <v>2555299</v>
      </c>
      <c r="N121" s="187">
        <v>2134356</v>
      </c>
      <c r="O121" s="188">
        <v>2227854</v>
      </c>
      <c r="P121" s="187">
        <f>SUM(J121:O121)</f>
        <v>9494800</v>
      </c>
      <c r="Q121" s="191">
        <f>I121+P121</f>
        <v>9736948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7398253</v>
      </c>
      <c r="H123" s="188">
        <f t="shared" si="34"/>
        <v>3759362</v>
      </c>
      <c r="I123" s="189">
        <f t="shared" si="34"/>
        <v>11157615</v>
      </c>
      <c r="J123" s="190">
        <f t="shared" si="34"/>
        <v>0</v>
      </c>
      <c r="K123" s="188">
        <f t="shared" si="34"/>
        <v>10316361</v>
      </c>
      <c r="L123" s="187">
        <f t="shared" si="34"/>
        <v>13236776</v>
      </c>
      <c r="M123" s="187">
        <f t="shared" si="34"/>
        <v>14785095</v>
      </c>
      <c r="N123" s="187">
        <f t="shared" si="34"/>
        <v>9123188</v>
      </c>
      <c r="O123" s="188">
        <f t="shared" si="34"/>
        <v>9454135</v>
      </c>
      <c r="P123" s="187">
        <f t="shared" si="34"/>
        <v>56915555</v>
      </c>
      <c r="Q123" s="191">
        <f t="shared" si="34"/>
        <v>68073170</v>
      </c>
    </row>
    <row r="124" spans="3:17" ht="18" customHeight="1">
      <c r="C124" s="130"/>
      <c r="D124" s="133"/>
      <c r="E124" s="139" t="s">
        <v>102</v>
      </c>
      <c r="F124" s="135"/>
      <c r="G124" s="187">
        <v>2123280</v>
      </c>
      <c r="H124" s="188">
        <v>2304306</v>
      </c>
      <c r="I124" s="189">
        <f>SUM(G124:H124)</f>
        <v>4427586</v>
      </c>
      <c r="J124" s="190">
        <v>0</v>
      </c>
      <c r="K124" s="188">
        <v>5556132</v>
      </c>
      <c r="L124" s="187">
        <v>10339019</v>
      </c>
      <c r="M124" s="187">
        <v>11123145</v>
      </c>
      <c r="N124" s="187">
        <v>7887627</v>
      </c>
      <c r="O124" s="188">
        <v>8624961</v>
      </c>
      <c r="P124" s="187">
        <f>SUM(J124:O124)</f>
        <v>43530884</v>
      </c>
      <c r="Q124" s="191">
        <f>I124+P124</f>
        <v>47958470</v>
      </c>
    </row>
    <row r="125" spans="3:17" ht="18" customHeight="1">
      <c r="C125" s="130"/>
      <c r="D125" s="140"/>
      <c r="E125" s="137" t="s">
        <v>74</v>
      </c>
      <c r="F125" s="141"/>
      <c r="G125" s="187">
        <v>700940</v>
      </c>
      <c r="H125" s="188">
        <v>412349</v>
      </c>
      <c r="I125" s="189">
        <f>SUM(G125:H125)</f>
        <v>1113289</v>
      </c>
      <c r="J125" s="190">
        <v>0</v>
      </c>
      <c r="K125" s="188">
        <v>1006217</v>
      </c>
      <c r="L125" s="187">
        <v>1043585</v>
      </c>
      <c r="M125" s="187">
        <v>1422916</v>
      </c>
      <c r="N125" s="187">
        <v>544951</v>
      </c>
      <c r="O125" s="188">
        <v>308974</v>
      </c>
      <c r="P125" s="187">
        <f>SUM(J125:O125)</f>
        <v>4326643</v>
      </c>
      <c r="Q125" s="191">
        <f>I125+P125</f>
        <v>5439932</v>
      </c>
    </row>
    <row r="126" spans="3:17" ht="18" customHeight="1">
      <c r="C126" s="130"/>
      <c r="D126" s="142"/>
      <c r="E126" s="134" t="s">
        <v>75</v>
      </c>
      <c r="F126" s="143"/>
      <c r="G126" s="187">
        <v>4574033</v>
      </c>
      <c r="H126" s="188">
        <v>1042707</v>
      </c>
      <c r="I126" s="189">
        <f>SUM(G126:H126)</f>
        <v>5616740</v>
      </c>
      <c r="J126" s="190">
        <v>0</v>
      </c>
      <c r="K126" s="188">
        <v>3754012</v>
      </c>
      <c r="L126" s="187">
        <v>1854172</v>
      </c>
      <c r="M126" s="187">
        <v>2239034</v>
      </c>
      <c r="N126" s="187">
        <v>690610</v>
      </c>
      <c r="O126" s="188">
        <v>520200</v>
      </c>
      <c r="P126" s="187">
        <f>SUM(J126:O126)</f>
        <v>9058028</v>
      </c>
      <c r="Q126" s="191">
        <f>I126+P126</f>
        <v>14674768</v>
      </c>
    </row>
    <row r="127" spans="3:17" ht="18" customHeight="1">
      <c r="C127" s="130"/>
      <c r="D127" s="133" t="s">
        <v>76</v>
      </c>
      <c r="E127" s="144"/>
      <c r="F127" s="144"/>
      <c r="G127" s="187">
        <v>3585653</v>
      </c>
      <c r="H127" s="188">
        <v>4974721</v>
      </c>
      <c r="I127" s="189">
        <f>SUM(G127:H127)</f>
        <v>8560374</v>
      </c>
      <c r="J127" s="190">
        <v>0</v>
      </c>
      <c r="K127" s="188">
        <v>14999764</v>
      </c>
      <c r="L127" s="187">
        <v>14295224</v>
      </c>
      <c r="M127" s="187">
        <v>14002859</v>
      </c>
      <c r="N127" s="187">
        <v>11437475</v>
      </c>
      <c r="O127" s="188">
        <v>9807809</v>
      </c>
      <c r="P127" s="187">
        <f>SUM(J127:O127)</f>
        <v>64543131</v>
      </c>
      <c r="Q127" s="191">
        <f>I127+P127</f>
        <v>73103505</v>
      </c>
    </row>
    <row r="128" spans="3:17" ht="18" customHeight="1">
      <c r="C128" s="145"/>
      <c r="D128" s="146" t="s">
        <v>103</v>
      </c>
      <c r="E128" s="147"/>
      <c r="F128" s="147"/>
      <c r="G128" s="192">
        <v>8355517</v>
      </c>
      <c r="H128" s="193">
        <v>4107500</v>
      </c>
      <c r="I128" s="194">
        <f>SUM(G128:H128)</f>
        <v>12463017</v>
      </c>
      <c r="J128" s="195">
        <v>0</v>
      </c>
      <c r="K128" s="193">
        <v>18169386</v>
      </c>
      <c r="L128" s="192">
        <v>13770810</v>
      </c>
      <c r="M128" s="192">
        <v>13175155</v>
      </c>
      <c r="N128" s="192">
        <v>7249844</v>
      </c>
      <c r="O128" s="193">
        <v>6364287</v>
      </c>
      <c r="P128" s="194">
        <f>SUM(J128:O128)</f>
        <v>58729482</v>
      </c>
      <c r="Q128" s="196">
        <f>I128+P128</f>
        <v>71192499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218327</v>
      </c>
      <c r="H129" s="183">
        <f t="shared" si="35"/>
        <v>1502834</v>
      </c>
      <c r="I129" s="184">
        <f t="shared" si="35"/>
        <v>1721161</v>
      </c>
      <c r="J129" s="185">
        <f t="shared" si="35"/>
        <v>0</v>
      </c>
      <c r="K129" s="223">
        <f t="shared" si="35"/>
        <v>24501117</v>
      </c>
      <c r="L129" s="182">
        <f t="shared" si="35"/>
        <v>23456590</v>
      </c>
      <c r="M129" s="182">
        <f t="shared" si="35"/>
        <v>20892805</v>
      </c>
      <c r="N129" s="182">
        <f t="shared" si="35"/>
        <v>19504795</v>
      </c>
      <c r="O129" s="183">
        <f t="shared" si="35"/>
        <v>9740600</v>
      </c>
      <c r="P129" s="182">
        <f t="shared" si="35"/>
        <v>98095907</v>
      </c>
      <c r="Q129" s="186">
        <f t="shared" si="35"/>
        <v>99817068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99290</v>
      </c>
      <c r="H131" s="188">
        <v>0</v>
      </c>
      <c r="I131" s="189">
        <f>SUM(G131:H131)</f>
        <v>99290</v>
      </c>
      <c r="J131" s="190">
        <v>0</v>
      </c>
      <c r="K131" s="224">
        <v>1367022</v>
      </c>
      <c r="L131" s="187">
        <v>1595669</v>
      </c>
      <c r="M131" s="187">
        <v>2169761</v>
      </c>
      <c r="N131" s="187">
        <v>3827231</v>
      </c>
      <c r="O131" s="188">
        <v>2407778</v>
      </c>
      <c r="P131" s="187">
        <f t="shared" si="36"/>
        <v>11367461</v>
      </c>
      <c r="Q131" s="191">
        <f t="shared" si="37"/>
        <v>11466751</v>
      </c>
    </row>
    <row r="132" spans="3:17" ht="18" customHeight="1">
      <c r="C132" s="130"/>
      <c r="D132" s="284" t="s">
        <v>80</v>
      </c>
      <c r="E132" s="285"/>
      <c r="F132" s="286"/>
      <c r="G132" s="187">
        <v>119037</v>
      </c>
      <c r="H132" s="188">
        <v>305088</v>
      </c>
      <c r="I132" s="189">
        <f>SUM(G132:H132)</f>
        <v>424125</v>
      </c>
      <c r="J132" s="190">
        <v>0</v>
      </c>
      <c r="K132" s="224">
        <v>1328117</v>
      </c>
      <c r="L132" s="187">
        <v>1890181</v>
      </c>
      <c r="M132" s="187">
        <v>2443617</v>
      </c>
      <c r="N132" s="187">
        <v>976780</v>
      </c>
      <c r="O132" s="188">
        <v>536528</v>
      </c>
      <c r="P132" s="187">
        <f t="shared" si="36"/>
        <v>7175223</v>
      </c>
      <c r="Q132" s="191">
        <f t="shared" si="37"/>
        <v>7599348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1197746</v>
      </c>
      <c r="I133" s="189">
        <f>SUM(G133:H133)</f>
        <v>1197746</v>
      </c>
      <c r="J133" s="200"/>
      <c r="K133" s="224">
        <v>21805978</v>
      </c>
      <c r="L133" s="187">
        <v>19970740</v>
      </c>
      <c r="M133" s="187">
        <v>16279427</v>
      </c>
      <c r="N133" s="187">
        <v>14700784</v>
      </c>
      <c r="O133" s="188">
        <v>6796294</v>
      </c>
      <c r="P133" s="187">
        <f t="shared" si="36"/>
        <v>79553223</v>
      </c>
      <c r="Q133" s="191">
        <f t="shared" si="37"/>
        <v>80750969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287" t="s">
        <v>83</v>
      </c>
      <c r="E135" s="288"/>
      <c r="F135" s="289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213361</v>
      </c>
      <c r="I136" s="184">
        <f>SUM(I137:I139)</f>
        <v>213361</v>
      </c>
      <c r="J136" s="203"/>
      <c r="K136" s="223">
        <f aca="true" t="shared" si="38" ref="K136:Q136">SUM(K137:K139)</f>
        <v>49236573</v>
      </c>
      <c r="L136" s="182">
        <f t="shared" si="38"/>
        <v>89685841</v>
      </c>
      <c r="M136" s="182">
        <f t="shared" si="38"/>
        <v>133197926</v>
      </c>
      <c r="N136" s="182">
        <f t="shared" si="38"/>
        <v>140105679</v>
      </c>
      <c r="O136" s="183">
        <f t="shared" si="38"/>
        <v>204657114</v>
      </c>
      <c r="P136" s="182">
        <f t="shared" si="38"/>
        <v>616883133</v>
      </c>
      <c r="Q136" s="186">
        <f t="shared" si="38"/>
        <v>617096494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213361</v>
      </c>
      <c r="I137" s="189">
        <f>SUM(G137:H137)</f>
        <v>213361</v>
      </c>
      <c r="J137" s="200"/>
      <c r="K137" s="224">
        <v>15528564</v>
      </c>
      <c r="L137" s="187">
        <v>35552131</v>
      </c>
      <c r="M137" s="187">
        <v>64965251</v>
      </c>
      <c r="N137" s="187">
        <v>73958429</v>
      </c>
      <c r="O137" s="188">
        <v>91893193</v>
      </c>
      <c r="P137" s="187">
        <f>SUM(J137:O137)</f>
        <v>281897568</v>
      </c>
      <c r="Q137" s="191">
        <f>I137+P137</f>
        <v>282110929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32629377</v>
      </c>
      <c r="L138" s="187">
        <v>52195109</v>
      </c>
      <c r="M138" s="187">
        <v>60099139</v>
      </c>
      <c r="N138" s="187">
        <v>47462469</v>
      </c>
      <c r="O138" s="188">
        <v>40839564</v>
      </c>
      <c r="P138" s="187">
        <f>SUM(J138:O138)</f>
        <v>233225658</v>
      </c>
      <c r="Q138" s="191">
        <f>I138+P138</f>
        <v>233225658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1078632</v>
      </c>
      <c r="L139" s="209">
        <v>1938601</v>
      </c>
      <c r="M139" s="209">
        <v>8133536</v>
      </c>
      <c r="N139" s="209">
        <v>18684781</v>
      </c>
      <c r="O139" s="208">
        <v>71924357</v>
      </c>
      <c r="P139" s="209">
        <f>SUM(J139:O139)</f>
        <v>101759907</v>
      </c>
      <c r="Q139" s="210">
        <f>I139+P139</f>
        <v>101759907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61062518</v>
      </c>
      <c r="H140" s="212">
        <f t="shared" si="39"/>
        <v>53049451</v>
      </c>
      <c r="I140" s="213">
        <f t="shared" si="39"/>
        <v>114111969</v>
      </c>
      <c r="J140" s="214">
        <f t="shared" si="39"/>
        <v>-111410</v>
      </c>
      <c r="K140" s="227">
        <f t="shared" si="39"/>
        <v>225626974</v>
      </c>
      <c r="L140" s="211">
        <f t="shared" si="39"/>
        <v>268217494</v>
      </c>
      <c r="M140" s="211">
        <f t="shared" si="39"/>
        <v>311972515</v>
      </c>
      <c r="N140" s="211">
        <f t="shared" si="39"/>
        <v>267983026</v>
      </c>
      <c r="O140" s="212">
        <f t="shared" si="39"/>
        <v>325597807</v>
      </c>
      <c r="P140" s="211">
        <f t="shared" si="39"/>
        <v>1399286406</v>
      </c>
      <c r="Q140" s="215">
        <f t="shared" si="39"/>
        <v>1513398375</v>
      </c>
    </row>
  </sheetData>
  <mergeCells count="40">
    <mergeCell ref="D33:F33"/>
    <mergeCell ref="D34:F34"/>
    <mergeCell ref="Q9:Q10"/>
    <mergeCell ref="E24:F24"/>
    <mergeCell ref="E25:F25"/>
    <mergeCell ref="C9:F10"/>
    <mergeCell ref="E18:F18"/>
    <mergeCell ref="G9:I9"/>
    <mergeCell ref="J9:P9"/>
    <mergeCell ref="D35:F35"/>
    <mergeCell ref="D36:F36"/>
    <mergeCell ref="D37:F37"/>
    <mergeCell ref="E51:F51"/>
    <mergeCell ref="D38:F38"/>
    <mergeCell ref="E57:F57"/>
    <mergeCell ref="E58:F58"/>
    <mergeCell ref="D64:F64"/>
    <mergeCell ref="D65:F65"/>
    <mergeCell ref="D66:F66"/>
    <mergeCell ref="D67:F67"/>
    <mergeCell ref="D68:F68"/>
    <mergeCell ref="D69:F69"/>
    <mergeCell ref="E82:F82"/>
    <mergeCell ref="E88:F88"/>
    <mergeCell ref="E89:F89"/>
    <mergeCell ref="D97:F97"/>
    <mergeCell ref="D98:F98"/>
    <mergeCell ref="D99:F99"/>
    <mergeCell ref="D100:F100"/>
    <mergeCell ref="D101:F101"/>
    <mergeCell ref="D102:F102"/>
    <mergeCell ref="E115:F115"/>
    <mergeCell ref="E121:F121"/>
    <mergeCell ref="E122:F122"/>
    <mergeCell ref="D134:F134"/>
    <mergeCell ref="D135:F135"/>
    <mergeCell ref="D130:F130"/>
    <mergeCell ref="D131:F131"/>
    <mergeCell ref="D132:F132"/>
    <mergeCell ref="D133:F133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tabSelected="1" view="pageBreakPreview" zoomScaleNormal="80" zoomScaleSheetLayoutView="100" workbookViewId="0" topLeftCell="A1">
      <selection activeCell="F3" sqref="F3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平成２１年１月月報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94" t="s">
        <v>108</v>
      </c>
      <c r="D8" s="295"/>
      <c r="E8" s="295"/>
      <c r="F8" s="296"/>
      <c r="G8" s="306" t="s">
        <v>49</v>
      </c>
      <c r="H8" s="307"/>
      <c r="I8" s="308"/>
      <c r="J8" s="309" t="s">
        <v>50</v>
      </c>
      <c r="K8" s="307"/>
      <c r="L8" s="307"/>
      <c r="M8" s="307"/>
      <c r="N8" s="307"/>
      <c r="O8" s="307"/>
      <c r="P8" s="307"/>
      <c r="Q8" s="310" t="s">
        <v>47</v>
      </c>
    </row>
    <row r="9" spans="3:17" ht="24.75" customHeight="1">
      <c r="C9" s="297"/>
      <c r="D9" s="298"/>
      <c r="E9" s="298"/>
      <c r="F9" s="299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11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3</v>
      </c>
      <c r="H11" s="221">
        <f t="shared" si="0"/>
        <v>8</v>
      </c>
      <c r="I11" s="184">
        <f t="shared" si="0"/>
        <v>11</v>
      </c>
      <c r="J11" s="185">
        <f t="shared" si="0"/>
        <v>0</v>
      </c>
      <c r="K11" s="228">
        <f t="shared" si="0"/>
        <v>202</v>
      </c>
      <c r="L11" s="221">
        <f t="shared" si="0"/>
        <v>322</v>
      </c>
      <c r="M11" s="221">
        <f t="shared" si="0"/>
        <v>452</v>
      </c>
      <c r="N11" s="221">
        <f t="shared" si="0"/>
        <v>408</v>
      </c>
      <c r="O11" s="221">
        <f t="shared" si="0"/>
        <v>478</v>
      </c>
      <c r="P11" s="184">
        <f t="shared" si="0"/>
        <v>1862</v>
      </c>
      <c r="Q11" s="186">
        <f t="shared" si="0"/>
        <v>1873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61</v>
      </c>
      <c r="L12" s="221">
        <v>121</v>
      </c>
      <c r="M12" s="221">
        <v>227</v>
      </c>
      <c r="N12" s="221">
        <v>228</v>
      </c>
      <c r="O12" s="221">
        <v>239</v>
      </c>
      <c r="P12" s="219">
        <f aca="true" t="shared" si="2" ref="P12:P18">SUM(J12:O12)</f>
        <v>876</v>
      </c>
      <c r="Q12" s="222">
        <f aca="true" t="shared" si="3" ref="Q12:Q18">I12+P12</f>
        <v>876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91</v>
      </c>
      <c r="L13" s="221">
        <v>126</v>
      </c>
      <c r="M13" s="221">
        <v>141</v>
      </c>
      <c r="N13" s="221">
        <v>101</v>
      </c>
      <c r="O13" s="221">
        <v>80</v>
      </c>
      <c r="P13" s="219">
        <f t="shared" si="2"/>
        <v>539</v>
      </c>
      <c r="Q13" s="222">
        <f t="shared" si="3"/>
        <v>539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5</v>
      </c>
      <c r="L14" s="221">
        <v>5</v>
      </c>
      <c r="M14" s="221">
        <v>12</v>
      </c>
      <c r="N14" s="221">
        <v>25</v>
      </c>
      <c r="O14" s="221">
        <v>121</v>
      </c>
      <c r="P14" s="219">
        <f t="shared" si="2"/>
        <v>168</v>
      </c>
      <c r="Q14" s="222">
        <f t="shared" si="3"/>
        <v>168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3</v>
      </c>
      <c r="H16" s="221">
        <v>8</v>
      </c>
      <c r="I16" s="219">
        <f t="shared" si="1"/>
        <v>11</v>
      </c>
      <c r="J16" s="220">
        <v>0</v>
      </c>
      <c r="K16" s="229">
        <v>44</v>
      </c>
      <c r="L16" s="221">
        <v>59</v>
      </c>
      <c r="M16" s="221">
        <v>64</v>
      </c>
      <c r="N16" s="221">
        <v>45</v>
      </c>
      <c r="O16" s="221">
        <v>29</v>
      </c>
      <c r="P16" s="219">
        <f t="shared" si="2"/>
        <v>241</v>
      </c>
      <c r="Q16" s="222">
        <f t="shared" si="3"/>
        <v>252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1</v>
      </c>
      <c r="L17" s="230">
        <v>11</v>
      </c>
      <c r="M17" s="230">
        <v>8</v>
      </c>
      <c r="N17" s="230">
        <v>9</v>
      </c>
      <c r="O17" s="230">
        <v>9</v>
      </c>
      <c r="P17" s="231">
        <f t="shared" si="2"/>
        <v>38</v>
      </c>
      <c r="Q17" s="234">
        <f t="shared" si="3"/>
        <v>38</v>
      </c>
    </row>
    <row r="18" spans="3:17" ht="14.25" customHeight="1">
      <c r="C18" s="130"/>
      <c r="D18" s="154"/>
      <c r="E18" s="287" t="s">
        <v>111</v>
      </c>
      <c r="F18" s="289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3</v>
      </c>
      <c r="H19" s="187">
        <f t="shared" si="4"/>
        <v>5</v>
      </c>
      <c r="I19" s="189">
        <f t="shared" si="4"/>
        <v>8</v>
      </c>
      <c r="J19" s="190">
        <f t="shared" si="4"/>
        <v>0</v>
      </c>
      <c r="K19" s="228">
        <f t="shared" si="4"/>
        <v>84</v>
      </c>
      <c r="L19" s="187">
        <f t="shared" si="4"/>
        <v>123</v>
      </c>
      <c r="M19" s="187">
        <f t="shared" si="4"/>
        <v>199</v>
      </c>
      <c r="N19" s="187">
        <f t="shared" si="4"/>
        <v>139</v>
      </c>
      <c r="O19" s="187">
        <f t="shared" si="4"/>
        <v>117</v>
      </c>
      <c r="P19" s="189">
        <f t="shared" si="4"/>
        <v>662</v>
      </c>
      <c r="Q19" s="191">
        <f t="shared" si="4"/>
        <v>670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32</v>
      </c>
      <c r="L20" s="221">
        <v>54</v>
      </c>
      <c r="M20" s="221">
        <v>114</v>
      </c>
      <c r="N20" s="221">
        <v>91</v>
      </c>
      <c r="O20" s="221">
        <v>67</v>
      </c>
      <c r="P20" s="219">
        <f aca="true" t="shared" si="6" ref="P20:P26">SUM(J20:O20)</f>
        <v>358</v>
      </c>
      <c r="Q20" s="222">
        <f aca="true" t="shared" si="7" ref="Q20:Q26">I20+P20</f>
        <v>358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19</v>
      </c>
      <c r="L21" s="221">
        <v>23</v>
      </c>
      <c r="M21" s="221">
        <v>29</v>
      </c>
      <c r="N21" s="221">
        <v>14</v>
      </c>
      <c r="O21" s="221">
        <v>11</v>
      </c>
      <c r="P21" s="219">
        <f t="shared" si="6"/>
        <v>96</v>
      </c>
      <c r="Q21" s="222">
        <f t="shared" si="7"/>
        <v>96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5</v>
      </c>
      <c r="N22" s="221">
        <v>6</v>
      </c>
      <c r="O22" s="221">
        <v>18</v>
      </c>
      <c r="P22" s="219">
        <f t="shared" si="6"/>
        <v>32</v>
      </c>
      <c r="Q22" s="222">
        <f t="shared" si="7"/>
        <v>32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3</v>
      </c>
      <c r="H24" s="221">
        <v>5</v>
      </c>
      <c r="I24" s="219">
        <f t="shared" si="5"/>
        <v>8</v>
      </c>
      <c r="J24" s="220">
        <v>0</v>
      </c>
      <c r="K24" s="229">
        <v>30</v>
      </c>
      <c r="L24" s="221">
        <v>44</v>
      </c>
      <c r="M24" s="221">
        <v>51</v>
      </c>
      <c r="N24" s="221">
        <v>27</v>
      </c>
      <c r="O24" s="221">
        <v>19</v>
      </c>
      <c r="P24" s="219">
        <f t="shared" si="6"/>
        <v>171</v>
      </c>
      <c r="Q24" s="222">
        <f t="shared" si="7"/>
        <v>179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0</v>
      </c>
      <c r="L25" s="230">
        <v>2</v>
      </c>
      <c r="M25" s="230">
        <v>0</v>
      </c>
      <c r="N25" s="230">
        <v>1</v>
      </c>
      <c r="O25" s="230">
        <v>2</v>
      </c>
      <c r="P25" s="231">
        <f t="shared" si="6"/>
        <v>5</v>
      </c>
      <c r="Q25" s="234">
        <f t="shared" si="7"/>
        <v>5</v>
      </c>
    </row>
    <row r="26" spans="3:17" ht="14.25" customHeight="1" thickBot="1">
      <c r="C26" s="167"/>
      <c r="D26" s="168"/>
      <c r="E26" s="304" t="s">
        <v>111</v>
      </c>
      <c r="F26" s="305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11140</v>
      </c>
      <c r="H28" s="221">
        <f t="shared" si="8"/>
        <v>45390</v>
      </c>
      <c r="I28" s="184">
        <f t="shared" si="8"/>
        <v>56530</v>
      </c>
      <c r="J28" s="185">
        <f t="shared" si="8"/>
        <v>0</v>
      </c>
      <c r="K28" s="228">
        <f t="shared" si="8"/>
        <v>4456730</v>
      </c>
      <c r="L28" s="221">
        <f t="shared" si="8"/>
        <v>7334140</v>
      </c>
      <c r="M28" s="221">
        <f t="shared" si="8"/>
        <v>10850830</v>
      </c>
      <c r="N28" s="221">
        <f t="shared" si="8"/>
        <v>10412200</v>
      </c>
      <c r="O28" s="221">
        <f t="shared" si="8"/>
        <v>12153520</v>
      </c>
      <c r="P28" s="184">
        <f t="shared" si="8"/>
        <v>45207420</v>
      </c>
      <c r="Q28" s="186">
        <f>SUM(Q29:Q35)</f>
        <v>45263950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1666620</v>
      </c>
      <c r="L29" s="221">
        <v>3392420</v>
      </c>
      <c r="M29" s="221">
        <v>6078800</v>
      </c>
      <c r="N29" s="221">
        <v>6463270</v>
      </c>
      <c r="O29" s="221">
        <v>6738140</v>
      </c>
      <c r="P29" s="219">
        <f aca="true" t="shared" si="10" ref="P29:P35">SUM(J29:O29)</f>
        <v>24339250</v>
      </c>
      <c r="Q29" s="222">
        <f aca="true" t="shared" si="11" ref="Q29:Q35">I29+P29</f>
        <v>24339250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2376350</v>
      </c>
      <c r="L30" s="221">
        <v>3351080</v>
      </c>
      <c r="M30" s="221">
        <v>3807100</v>
      </c>
      <c r="N30" s="221">
        <v>2705010</v>
      </c>
      <c r="O30" s="221">
        <v>1985840</v>
      </c>
      <c r="P30" s="219">
        <f t="shared" si="10"/>
        <v>14225380</v>
      </c>
      <c r="Q30" s="222">
        <f t="shared" si="11"/>
        <v>14225380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122760</v>
      </c>
      <c r="L31" s="221">
        <v>148500</v>
      </c>
      <c r="M31" s="221">
        <v>343800</v>
      </c>
      <c r="N31" s="221">
        <v>646110</v>
      </c>
      <c r="O31" s="221">
        <v>3143700</v>
      </c>
      <c r="P31" s="219">
        <f t="shared" si="10"/>
        <v>4404870</v>
      </c>
      <c r="Q31" s="222">
        <f>I31+P31</f>
        <v>4404870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11140</v>
      </c>
      <c r="H33" s="221">
        <v>45390</v>
      </c>
      <c r="I33" s="219">
        <f t="shared" si="9"/>
        <v>56530</v>
      </c>
      <c r="J33" s="220">
        <v>0</v>
      </c>
      <c r="K33" s="229">
        <v>277920</v>
      </c>
      <c r="L33" s="221">
        <v>378110</v>
      </c>
      <c r="M33" s="221">
        <v>576710</v>
      </c>
      <c r="N33" s="221">
        <v>522490</v>
      </c>
      <c r="O33" s="221">
        <v>226480</v>
      </c>
      <c r="P33" s="219">
        <f t="shared" si="10"/>
        <v>1981710</v>
      </c>
      <c r="Q33" s="222">
        <f t="shared" si="11"/>
        <v>2038240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13080</v>
      </c>
      <c r="L34" s="230">
        <v>64030</v>
      </c>
      <c r="M34" s="230">
        <v>44420</v>
      </c>
      <c r="N34" s="230">
        <v>75320</v>
      </c>
      <c r="O34" s="230">
        <v>59360</v>
      </c>
      <c r="P34" s="231">
        <f t="shared" si="10"/>
        <v>256210</v>
      </c>
      <c r="Q34" s="234">
        <f t="shared" si="11"/>
        <v>256210</v>
      </c>
    </row>
    <row r="35" spans="3:17" ht="14.25" customHeight="1">
      <c r="C35" s="130"/>
      <c r="D35" s="154"/>
      <c r="E35" s="287" t="s">
        <v>111</v>
      </c>
      <c r="F35" s="289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11320</v>
      </c>
      <c r="H36" s="187">
        <f t="shared" si="12"/>
        <v>14020</v>
      </c>
      <c r="I36" s="189">
        <f t="shared" si="12"/>
        <v>25340</v>
      </c>
      <c r="J36" s="190">
        <f t="shared" si="12"/>
        <v>0</v>
      </c>
      <c r="K36" s="228">
        <f t="shared" si="12"/>
        <v>1298890</v>
      </c>
      <c r="L36" s="187">
        <f t="shared" si="12"/>
        <v>1993920</v>
      </c>
      <c r="M36" s="187">
        <f t="shared" si="12"/>
        <v>3636630</v>
      </c>
      <c r="N36" s="187">
        <f t="shared" si="12"/>
        <v>2405870</v>
      </c>
      <c r="O36" s="187">
        <f t="shared" si="12"/>
        <v>1842760</v>
      </c>
      <c r="P36" s="189">
        <f t="shared" si="12"/>
        <v>11178070</v>
      </c>
      <c r="Q36" s="191">
        <f>SUM(Q37:Q43)</f>
        <v>11203410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703090</v>
      </c>
      <c r="L37" s="221">
        <v>1236200</v>
      </c>
      <c r="M37" s="221">
        <v>2699650</v>
      </c>
      <c r="N37" s="221">
        <v>1854230</v>
      </c>
      <c r="O37" s="221">
        <v>1171700</v>
      </c>
      <c r="P37" s="219">
        <f aca="true" t="shared" si="14" ref="P37:P43">SUM(J37:O37)</f>
        <v>7664870</v>
      </c>
      <c r="Q37" s="222">
        <f aca="true" t="shared" si="15" ref="Q37:Q43">I37+P37</f>
        <v>7664870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337800</v>
      </c>
      <c r="L38" s="221">
        <v>525380</v>
      </c>
      <c r="M38" s="221">
        <v>516060</v>
      </c>
      <c r="N38" s="221">
        <v>200820</v>
      </c>
      <c r="O38" s="221">
        <v>254600</v>
      </c>
      <c r="P38" s="219">
        <f t="shared" si="14"/>
        <v>1834660</v>
      </c>
      <c r="Q38" s="222">
        <f t="shared" si="15"/>
        <v>1834660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103500</v>
      </c>
      <c r="L39" s="221">
        <v>0</v>
      </c>
      <c r="M39" s="221">
        <v>72900</v>
      </c>
      <c r="N39" s="221">
        <v>119950</v>
      </c>
      <c r="O39" s="221">
        <v>280940</v>
      </c>
      <c r="P39" s="219">
        <f t="shared" si="14"/>
        <v>577290</v>
      </c>
      <c r="Q39" s="222">
        <f>I39+P39</f>
        <v>577290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11320</v>
      </c>
      <c r="H41" s="221">
        <v>14020</v>
      </c>
      <c r="I41" s="219">
        <f t="shared" si="13"/>
        <v>25340</v>
      </c>
      <c r="J41" s="220">
        <v>0</v>
      </c>
      <c r="K41" s="229">
        <v>154500</v>
      </c>
      <c r="L41" s="221">
        <v>225930</v>
      </c>
      <c r="M41" s="221">
        <v>348020</v>
      </c>
      <c r="N41" s="221">
        <v>224600</v>
      </c>
      <c r="O41" s="221">
        <v>113030</v>
      </c>
      <c r="P41" s="219">
        <f t="shared" si="14"/>
        <v>1066080</v>
      </c>
      <c r="Q41" s="222">
        <f t="shared" si="15"/>
        <v>1091420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0</v>
      </c>
      <c r="L42" s="221">
        <v>6410</v>
      </c>
      <c r="M42" s="221">
        <v>0</v>
      </c>
      <c r="N42" s="221">
        <v>6270</v>
      </c>
      <c r="O42" s="221">
        <v>22490</v>
      </c>
      <c r="P42" s="219">
        <f t="shared" si="14"/>
        <v>35170</v>
      </c>
      <c r="Q42" s="222">
        <f t="shared" si="15"/>
        <v>35170</v>
      </c>
    </row>
    <row r="43" spans="3:17" ht="14.25" customHeight="1">
      <c r="C43" s="151"/>
      <c r="D43" s="170"/>
      <c r="E43" s="287" t="s">
        <v>111</v>
      </c>
      <c r="F43" s="289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22460</v>
      </c>
      <c r="H44" s="211">
        <f t="shared" si="16"/>
        <v>59410</v>
      </c>
      <c r="I44" s="213">
        <f t="shared" si="16"/>
        <v>81870</v>
      </c>
      <c r="J44" s="214">
        <f t="shared" si="16"/>
        <v>0</v>
      </c>
      <c r="K44" s="243">
        <f t="shared" si="16"/>
        <v>5755620</v>
      </c>
      <c r="L44" s="211">
        <f t="shared" si="16"/>
        <v>9328060</v>
      </c>
      <c r="M44" s="211">
        <f t="shared" si="16"/>
        <v>14487460</v>
      </c>
      <c r="N44" s="211">
        <f t="shared" si="16"/>
        <v>12818070</v>
      </c>
      <c r="O44" s="211">
        <f>O28+O36</f>
        <v>13996280</v>
      </c>
      <c r="P44" s="213">
        <f t="shared" si="16"/>
        <v>56385490</v>
      </c>
      <c r="Q44" s="215">
        <f>Q28+Q36</f>
        <v>56467360</v>
      </c>
    </row>
  </sheetData>
  <mergeCells count="16">
    <mergeCell ref="E15:F15"/>
    <mergeCell ref="E23:F23"/>
    <mergeCell ref="E32:F32"/>
    <mergeCell ref="E40:F40"/>
    <mergeCell ref="G8:I8"/>
    <mergeCell ref="J8:P8"/>
    <mergeCell ref="Q8:Q9"/>
    <mergeCell ref="C8:F9"/>
    <mergeCell ref="E42:F42"/>
    <mergeCell ref="E43:F43"/>
    <mergeCell ref="E17:F17"/>
    <mergeCell ref="E18:F18"/>
    <mergeCell ref="E34:F34"/>
    <mergeCell ref="E35:F35"/>
    <mergeCell ref="E25:F25"/>
    <mergeCell ref="E26:F26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C7" sqref="C7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平成２１年１月月報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204</v>
      </c>
      <c r="H14" s="254">
        <v>329</v>
      </c>
      <c r="I14" s="312">
        <f>SUM(G14:H14)</f>
        <v>533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1201648</v>
      </c>
      <c r="H15" s="255">
        <v>3026034</v>
      </c>
      <c r="I15" s="314">
        <f>SUM(G15:H15)</f>
        <v>4227682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55</v>
      </c>
      <c r="H19" s="254">
        <v>391</v>
      </c>
      <c r="I19" s="312">
        <f>SUM(G19:H19)</f>
        <v>446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506454</v>
      </c>
      <c r="H20" s="255">
        <v>2431918</v>
      </c>
      <c r="I20" s="314">
        <f>SUM(G20:H20)</f>
        <v>2938372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75</v>
      </c>
      <c r="H24" s="254">
        <v>1932</v>
      </c>
      <c r="I24" s="312">
        <f>SUM(G24:H24)</f>
        <v>2007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713266</v>
      </c>
      <c r="H25" s="256">
        <v>23228626</v>
      </c>
      <c r="I25" s="314">
        <f>SUM(G25:H25)</f>
        <v>23941892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6</v>
      </c>
      <c r="H29" s="254">
        <v>27</v>
      </c>
      <c r="I29" s="312">
        <f>SUM(G29:H29)</f>
        <v>33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72664</v>
      </c>
      <c r="H30" s="255">
        <v>356448</v>
      </c>
      <c r="I30" s="314">
        <f>SUM(G30:H30)</f>
        <v>429112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340</v>
      </c>
      <c r="H34" s="254">
        <f>H14+H19+H24+H29</f>
        <v>2679</v>
      </c>
      <c r="I34" s="312">
        <f>SUM(G34:H34)</f>
        <v>3019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2494032</v>
      </c>
      <c r="H35" s="255">
        <f>H15+H20+H25+H30</f>
        <v>29043026</v>
      </c>
      <c r="I35" s="314">
        <f>SUM(G35:H35)</f>
        <v>31537058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0</v>
      </c>
      <c r="H40" s="254">
        <v>0</v>
      </c>
      <c r="I40" s="312">
        <f>SUM(G40:H40)</f>
        <v>0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0</v>
      </c>
      <c r="H41" s="255">
        <v>0</v>
      </c>
      <c r="I41" s="314">
        <f>SUM(G41:H41)</f>
        <v>0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24:J24"/>
    <mergeCell ref="I25:J25"/>
    <mergeCell ref="A3:L3"/>
    <mergeCell ref="A4:L4"/>
    <mergeCell ref="I15:J15"/>
    <mergeCell ref="I14:J14"/>
    <mergeCell ref="I19:J19"/>
    <mergeCell ref="I20:J20"/>
    <mergeCell ref="I29:J29"/>
    <mergeCell ref="I30:J30"/>
    <mergeCell ref="I34:J34"/>
    <mergeCell ref="I35:J35"/>
    <mergeCell ref="I40:J40"/>
    <mergeCell ref="I41:J41"/>
    <mergeCell ref="I46:J46"/>
    <mergeCell ref="I47:J4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2009-02-19T04:56:58Z</cp:lastPrinted>
  <dcterms:created xsi:type="dcterms:W3CDTF">2006-12-27T00:16:47Z</dcterms:created>
  <dcterms:modified xsi:type="dcterms:W3CDTF">2009-02-19T04:57:02Z</dcterms:modified>
  <cp:category/>
  <cp:version/>
  <cp:contentType/>
  <cp:contentStatus/>
</cp:coreProperties>
</file>