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<sst xmlns="http://schemas.openxmlformats.org/spreadsheetml/2006/main" count="346" uniqueCount="130">
  <si>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</si>
  <si>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</si>
  <si>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</si>
  <si>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</si>
  <si>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</si>
  <si>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</si>
  <si>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</si>
  <si>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</si>
  <si>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</si>
  <si>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</si>
  <si>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</si>
  <si>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</si>
  <si>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</si>
  <si>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</si>
  <si>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</si>
  <si>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</si>
  <si>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</si>
  <si>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</si>
  <si>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</si>
  <si>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</si>
  <si>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</si>
  <si>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</si>
  <si>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</si>
  <si>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</si>
  <si>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</si>
  <si>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</si>
  <si>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</si>
  <si>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</si>
  <si>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</si>
  <si>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</si>
  <si>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</si>
  <si>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</si>
  <si>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</si>
  <si>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</si>
  <si>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</si>
  <si>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</si>
  <si>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</si>
  <si>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</si>
  <si>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</si>
  <si>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</si>
  <si>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</si>
  <si>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</si>
  <si>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</si>
  <si>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</si>
  <si>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</si>
  <si>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</si>
  <si>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</si>
  <si>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</si>
  <si>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</si>
  <si>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</si>
  <si>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</si>
  <si>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</si>
  <si>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</si>
  <si>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</si>
  <si>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</si>
  <si>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</si>
  <si>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</si>
  <si>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</si>
  <si>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</si>
  <si>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</si>
  <si>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</si>
  <si>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</si>
  <si>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</si>
  <si>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</si>
  <si>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</si>
  <si>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</si>
  <si>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</si>
  <si>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</si>
  <si>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</si>
  <si>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</si>
  <si>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</si>
  <si>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</si>
  <si>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</si>
  <si>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</si>
  <si>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</si>
  <si>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</si>
  <si>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</si>
  <si>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</si>
  <si>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</si>
  <si>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</si>
  <si>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</si>
  <si>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</si>
  <si>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</si>
  <si>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</si>
  <si>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</si>
  <si>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</si>
  <si>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</si>
  <si>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</si>
  <si>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</si>
  <si>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</si>
  <si>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</si>
  <si>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</si>
  <si>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</si>
  <si>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</si>
  <si>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</si>
  <si>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</si>
  <si>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</si>
  <si>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</si>
  <si>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</si>
  <si>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</si>
  <si>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</si>
  <si>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</si>
  <si>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</si>
  <si>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</si>
  <si>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</si>
  <si>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</si>
  <si>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</si>
  <si>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</si>
  <si>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</si>
  <si>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</si>
  <si>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</si>
  <si>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</si>
  <si>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</si>
  <si>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</si>
  <si>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</si>
  <si>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</si>
  <si>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</si>
  <si>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</si>
  <si>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</si>
  <si>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</si>
  <si>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</si>
  <si>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</si>
  <si>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</si>
  <si>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</si>
  <si>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</si>
  <si>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</si>
  <si>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</si>
  <si>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</si>
  <si>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</si>
  <si>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平成２２年１０月月報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</si>
</sst>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D1" sqref="D1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1">
        <v>49691</v>
      </c>
      <c r="E14" s="263"/>
      <c r="F14" s="263"/>
      <c r="G14" s="263"/>
      <c r="H14" s="264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1">
        <v>49628</v>
      </c>
      <c r="T14" s="262"/>
    </row>
    <row r="15" spans="3:20" ht="21.75" customHeight="1">
      <c r="C15" s="73" t="s">
        <v>18</v>
      </c>
      <c r="D15" s="261">
        <v>41562</v>
      </c>
      <c r="E15" s="263"/>
      <c r="F15" s="263"/>
      <c r="G15" s="263"/>
      <c r="H15" s="264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1">
        <v>41728</v>
      </c>
      <c r="T15" s="262"/>
    </row>
    <row r="16" spans="3:20" ht="21.75" customHeight="1">
      <c r="C16" s="75" t="s">
        <v>19</v>
      </c>
      <c r="D16" s="261">
        <v>907</v>
      </c>
      <c r="E16" s="263"/>
      <c r="F16" s="263"/>
      <c r="G16" s="263"/>
      <c r="H16" s="264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1">
        <v>907</v>
      </c>
      <c r="T16" s="262"/>
    </row>
    <row r="17" spans="3:20" ht="21.75" customHeight="1">
      <c r="C17" s="75" t="s">
        <v>20</v>
      </c>
      <c r="D17" s="261">
        <v>311</v>
      </c>
      <c r="E17" s="263"/>
      <c r="F17" s="263"/>
      <c r="G17" s="263"/>
      <c r="H17" s="264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1">
        <v>317</v>
      </c>
      <c r="T17" s="262"/>
    </row>
    <row r="18" spans="3:20" ht="21.75" customHeight="1" thickBot="1">
      <c r="C18" s="76" t="s">
        <v>2</v>
      </c>
      <c r="D18" s="257">
        <f>SUM(D14:H15)</f>
        <v>91253</v>
      </c>
      <c r="E18" s="258"/>
      <c r="F18" s="258"/>
      <c r="G18" s="258"/>
      <c r="H18" s="259"/>
      <c r="I18" s="77" t="s">
        <v>21</v>
      </c>
      <c r="J18" s="78"/>
      <c r="K18" s="258">
        <f>S23</f>
        <v>425</v>
      </c>
      <c r="L18" s="258"/>
      <c r="M18" s="259"/>
      <c r="N18" s="77" t="s">
        <v>22</v>
      </c>
      <c r="O18" s="78"/>
      <c r="P18" s="258">
        <f>S25</f>
        <v>322</v>
      </c>
      <c r="Q18" s="258"/>
      <c r="R18" s="259"/>
      <c r="S18" s="257">
        <f>SUM(S14:T15)</f>
        <v>91356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9" t="s">
        <v>37</v>
      </c>
      <c r="N22" s="270"/>
      <c r="O22" s="271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6"/>
      <c r="D23" s="261">
        <v>92</v>
      </c>
      <c r="E23" s="263"/>
      <c r="F23" s="264"/>
      <c r="G23" s="261">
        <v>0</v>
      </c>
      <c r="H23" s="263"/>
      <c r="I23" s="264"/>
      <c r="J23" s="261">
        <v>328</v>
      </c>
      <c r="K23" s="263"/>
      <c r="L23" s="264"/>
      <c r="M23" s="261">
        <v>0</v>
      </c>
      <c r="N23" s="263"/>
      <c r="O23" s="264"/>
      <c r="P23" s="261">
        <v>5</v>
      </c>
      <c r="Q23" s="263"/>
      <c r="R23" s="264"/>
      <c r="S23" s="89">
        <f>SUM(D23:R23)</f>
        <v>425</v>
      </c>
      <c r="T23" s="11"/>
    </row>
    <row r="24" spans="3:20" ht="24.75" customHeight="1">
      <c r="C24" s="267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2" t="s">
        <v>38</v>
      </c>
      <c r="N24" s="273"/>
      <c r="O24" s="274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8"/>
      <c r="D25" s="257">
        <v>98</v>
      </c>
      <c r="E25" s="258"/>
      <c r="F25" s="259"/>
      <c r="G25" s="257">
        <v>0</v>
      </c>
      <c r="H25" s="258"/>
      <c r="I25" s="259"/>
      <c r="J25" s="257">
        <v>218</v>
      </c>
      <c r="K25" s="258"/>
      <c r="L25" s="259"/>
      <c r="M25" s="257">
        <v>0</v>
      </c>
      <c r="N25" s="258"/>
      <c r="O25" s="259"/>
      <c r="P25" s="257">
        <v>6</v>
      </c>
      <c r="Q25" s="258"/>
      <c r="R25" s="259"/>
      <c r="S25" s="90">
        <f>SUM(D25:R25)</f>
        <v>322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F1" sqref="F1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平成２２年１０月月報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2820</v>
      </c>
      <c r="G12" s="91">
        <f>SUM(G13:G14)</f>
        <v>1637</v>
      </c>
      <c r="H12" s="92">
        <f>SUM(F12:G12)</f>
        <v>4457</v>
      </c>
      <c r="I12" s="93">
        <f aca="true" t="shared" si="0" ref="I12:N12">SUM(I13:I14)</f>
        <v>0</v>
      </c>
      <c r="J12" s="95">
        <f t="shared" si="0"/>
        <v>2759</v>
      </c>
      <c r="K12" s="91">
        <f t="shared" si="0"/>
        <v>2066</v>
      </c>
      <c r="L12" s="91">
        <f t="shared" si="0"/>
        <v>1942</v>
      </c>
      <c r="M12" s="91">
        <f t="shared" si="0"/>
        <v>1345</v>
      </c>
      <c r="N12" s="91">
        <f t="shared" si="0"/>
        <v>1601</v>
      </c>
      <c r="O12" s="91">
        <f>SUM(I12:N12)</f>
        <v>9713</v>
      </c>
      <c r="P12" s="94">
        <f>H12+O12</f>
        <v>14170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447</v>
      </c>
      <c r="G13" s="91">
        <v>252</v>
      </c>
      <c r="H13" s="92">
        <f>SUM(F13:G13)</f>
        <v>699</v>
      </c>
      <c r="I13" s="93">
        <v>0</v>
      </c>
      <c r="J13" s="95">
        <v>366</v>
      </c>
      <c r="K13" s="91">
        <v>297</v>
      </c>
      <c r="L13" s="91">
        <v>239</v>
      </c>
      <c r="M13" s="91">
        <v>131</v>
      </c>
      <c r="N13" s="91">
        <v>195</v>
      </c>
      <c r="O13" s="91">
        <f>SUM(I13:N13)</f>
        <v>1228</v>
      </c>
      <c r="P13" s="94">
        <f>H13+O13</f>
        <v>1927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2373</v>
      </c>
      <c r="G14" s="91">
        <v>1385</v>
      </c>
      <c r="H14" s="92">
        <f>SUM(F14:G14)</f>
        <v>3758</v>
      </c>
      <c r="I14" s="93">
        <v>0</v>
      </c>
      <c r="J14" s="95">
        <v>2393</v>
      </c>
      <c r="K14" s="91">
        <v>1769</v>
      </c>
      <c r="L14" s="91">
        <v>1703</v>
      </c>
      <c r="M14" s="91">
        <v>1214</v>
      </c>
      <c r="N14" s="91">
        <v>1406</v>
      </c>
      <c r="O14" s="91">
        <f>SUM(I14:N14)</f>
        <v>8485</v>
      </c>
      <c r="P14" s="94">
        <f>H14+O14</f>
        <v>12243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57</v>
      </c>
      <c r="G15" s="91">
        <v>58</v>
      </c>
      <c r="H15" s="92">
        <f>SUM(F15:G15)</f>
        <v>115</v>
      </c>
      <c r="I15" s="93">
        <v>0</v>
      </c>
      <c r="J15" s="95">
        <v>107</v>
      </c>
      <c r="K15" s="91">
        <v>81</v>
      </c>
      <c r="L15" s="91">
        <v>56</v>
      </c>
      <c r="M15" s="91">
        <v>50</v>
      </c>
      <c r="N15" s="91">
        <v>63</v>
      </c>
      <c r="O15" s="91">
        <f>SUM(I15:N15)</f>
        <v>357</v>
      </c>
      <c r="P15" s="94">
        <f>H15+O15</f>
        <v>472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2877</v>
      </c>
      <c r="G16" s="96">
        <f>G12+G15</f>
        <v>1695</v>
      </c>
      <c r="H16" s="97">
        <f>SUM(F16:G16)</f>
        <v>4572</v>
      </c>
      <c r="I16" s="98">
        <f aca="true" t="shared" si="1" ref="I16:N16">I12+I15</f>
        <v>0</v>
      </c>
      <c r="J16" s="100">
        <f t="shared" si="1"/>
        <v>2866</v>
      </c>
      <c r="K16" s="96">
        <f t="shared" si="1"/>
        <v>2147</v>
      </c>
      <c r="L16" s="96">
        <f t="shared" si="1"/>
        <v>1998</v>
      </c>
      <c r="M16" s="96">
        <f t="shared" si="1"/>
        <v>1395</v>
      </c>
      <c r="N16" s="96">
        <f t="shared" si="1"/>
        <v>1664</v>
      </c>
      <c r="O16" s="96">
        <f>SUM(I16:N16)</f>
        <v>10070</v>
      </c>
      <c r="P16" s="99">
        <f>H16+O16</f>
        <v>14642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1958</v>
      </c>
      <c r="G21" s="91">
        <v>1204</v>
      </c>
      <c r="H21" s="92">
        <f>SUM(F21:G21)</f>
        <v>3162</v>
      </c>
      <c r="I21" s="93">
        <v>0</v>
      </c>
      <c r="J21" s="95">
        <v>2016</v>
      </c>
      <c r="K21" s="91">
        <v>1407</v>
      </c>
      <c r="L21" s="91">
        <v>1148</v>
      </c>
      <c r="M21" s="91">
        <v>627</v>
      </c>
      <c r="N21" s="91">
        <v>570</v>
      </c>
      <c r="O21" s="101">
        <f>SUM(I21:N21)</f>
        <v>5768</v>
      </c>
      <c r="P21" s="94">
        <f>O21+H21</f>
        <v>8930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37</v>
      </c>
      <c r="G22" s="91">
        <v>46</v>
      </c>
      <c r="H22" s="92">
        <f>SUM(F22:G22)</f>
        <v>83</v>
      </c>
      <c r="I22" s="93">
        <v>0</v>
      </c>
      <c r="J22" s="95">
        <v>80</v>
      </c>
      <c r="K22" s="91">
        <v>74</v>
      </c>
      <c r="L22" s="91">
        <v>41</v>
      </c>
      <c r="M22" s="91">
        <v>35</v>
      </c>
      <c r="N22" s="91">
        <v>29</v>
      </c>
      <c r="O22" s="101">
        <f>SUM(I22:N22)</f>
        <v>259</v>
      </c>
      <c r="P22" s="94">
        <f>O22+H22</f>
        <v>342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1995</v>
      </c>
      <c r="G23" s="96">
        <f aca="true" t="shared" si="2" ref="G23:N23">SUM(G21:G22)</f>
        <v>1250</v>
      </c>
      <c r="H23" s="97">
        <f>SUM(F23:G23)</f>
        <v>3245</v>
      </c>
      <c r="I23" s="98">
        <f t="shared" si="2"/>
        <v>0</v>
      </c>
      <c r="J23" s="100">
        <f t="shared" si="2"/>
        <v>2096</v>
      </c>
      <c r="K23" s="96">
        <f t="shared" si="2"/>
        <v>1481</v>
      </c>
      <c r="L23" s="96">
        <f t="shared" si="2"/>
        <v>1189</v>
      </c>
      <c r="M23" s="96">
        <f t="shared" si="2"/>
        <v>662</v>
      </c>
      <c r="N23" s="96">
        <f t="shared" si="2"/>
        <v>599</v>
      </c>
      <c r="O23" s="102">
        <f>SUM(I23:N23)</f>
        <v>6027</v>
      </c>
      <c r="P23" s="99">
        <f>O23+H23</f>
        <v>9272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2</v>
      </c>
      <c r="G28" s="91">
        <v>14</v>
      </c>
      <c r="H28" s="92">
        <f>SUM(F28:G28)</f>
        <v>16</v>
      </c>
      <c r="I28" s="93">
        <v>0</v>
      </c>
      <c r="J28" s="95">
        <v>131</v>
      </c>
      <c r="K28" s="91">
        <v>118</v>
      </c>
      <c r="L28" s="91">
        <v>118</v>
      </c>
      <c r="M28" s="91">
        <v>90</v>
      </c>
      <c r="N28" s="91">
        <v>69</v>
      </c>
      <c r="O28" s="101">
        <f>SUM(I28:N28)</f>
        <v>526</v>
      </c>
      <c r="P28" s="94">
        <f>O28+H28</f>
        <v>542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0</v>
      </c>
      <c r="L29" s="91">
        <v>2</v>
      </c>
      <c r="M29" s="91">
        <v>1</v>
      </c>
      <c r="N29" s="91">
        <v>3</v>
      </c>
      <c r="O29" s="101">
        <f>SUM(I29:N29)</f>
        <v>6</v>
      </c>
      <c r="P29" s="94">
        <f>O29+H29</f>
        <v>6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2</v>
      </c>
      <c r="G30" s="96">
        <f>SUM(G28:G29)</f>
        <v>14</v>
      </c>
      <c r="H30" s="97">
        <f>SUM(F30:G30)</f>
        <v>16</v>
      </c>
      <c r="I30" s="98">
        <f aca="true" t="shared" si="3" ref="I30:N30">SUM(I28:I29)</f>
        <v>0</v>
      </c>
      <c r="J30" s="100">
        <f t="shared" si="3"/>
        <v>131</v>
      </c>
      <c r="K30" s="96">
        <f t="shared" si="3"/>
        <v>118</v>
      </c>
      <c r="L30" s="96">
        <f t="shared" si="3"/>
        <v>120</v>
      </c>
      <c r="M30" s="96">
        <f t="shared" si="3"/>
        <v>91</v>
      </c>
      <c r="N30" s="96">
        <f t="shared" si="3"/>
        <v>72</v>
      </c>
      <c r="O30" s="102">
        <f>SUM(I30:N30)</f>
        <v>532</v>
      </c>
      <c r="P30" s="99">
        <f>O30+H30</f>
        <v>548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0</v>
      </c>
      <c r="H35" s="104">
        <f aca="true" t="shared" si="5" ref="H35:H44">SUM(F35:G35)</f>
        <v>0</v>
      </c>
      <c r="I35" s="103">
        <f t="shared" si="4"/>
        <v>61</v>
      </c>
      <c r="J35" s="105">
        <f t="shared" si="4"/>
        <v>157</v>
      </c>
      <c r="K35" s="105">
        <f t="shared" si="4"/>
        <v>294</v>
      </c>
      <c r="L35" s="105">
        <f t="shared" si="4"/>
        <v>291</v>
      </c>
      <c r="M35" s="105">
        <f t="shared" si="4"/>
        <v>415</v>
      </c>
      <c r="N35" s="106">
        <f aca="true" t="shared" si="6" ref="N35:N44">SUM(I35:M35)</f>
        <v>1218</v>
      </c>
      <c r="O35" s="107">
        <f aca="true" t="shared" si="7" ref="O35:O43">SUM(H35+N35)</f>
        <v>1218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5"/>
        <v>0</v>
      </c>
      <c r="I36" s="95">
        <v>61</v>
      </c>
      <c r="J36" s="91">
        <v>157</v>
      </c>
      <c r="K36" s="91">
        <v>294</v>
      </c>
      <c r="L36" s="91">
        <v>291</v>
      </c>
      <c r="M36" s="91">
        <v>406</v>
      </c>
      <c r="N36" s="101">
        <f t="shared" si="6"/>
        <v>1209</v>
      </c>
      <c r="O36" s="94">
        <f t="shared" si="7"/>
        <v>1209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0</v>
      </c>
      <c r="M37" s="96">
        <v>9</v>
      </c>
      <c r="N37" s="102">
        <f t="shared" si="6"/>
        <v>9</v>
      </c>
      <c r="O37" s="99">
        <f t="shared" si="7"/>
        <v>9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147</v>
      </c>
      <c r="J38" s="105">
        <f>SUM(J39:J40)</f>
        <v>195</v>
      </c>
      <c r="K38" s="105">
        <f>SUM(K39:K40)</f>
        <v>260</v>
      </c>
      <c r="L38" s="105">
        <f>SUM(L39:L40)</f>
        <v>194</v>
      </c>
      <c r="M38" s="105">
        <f>SUM(M39:M40)</f>
        <v>138</v>
      </c>
      <c r="N38" s="106">
        <f t="shared" si="6"/>
        <v>934</v>
      </c>
      <c r="O38" s="107">
        <f t="shared" si="7"/>
        <v>934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147</v>
      </c>
      <c r="J39" s="91">
        <v>190</v>
      </c>
      <c r="K39" s="91">
        <v>258</v>
      </c>
      <c r="L39" s="91">
        <v>193</v>
      </c>
      <c r="M39" s="91">
        <v>133</v>
      </c>
      <c r="N39" s="101">
        <f t="shared" si="6"/>
        <v>921</v>
      </c>
      <c r="O39" s="94">
        <f t="shared" si="7"/>
        <v>921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0</v>
      </c>
      <c r="J40" s="96">
        <v>5</v>
      </c>
      <c r="K40" s="96">
        <v>2</v>
      </c>
      <c r="L40" s="96">
        <v>1</v>
      </c>
      <c r="M40" s="96">
        <v>5</v>
      </c>
      <c r="N40" s="102">
        <f t="shared" si="6"/>
        <v>13</v>
      </c>
      <c r="O40" s="99">
        <f t="shared" si="7"/>
        <v>13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6</v>
      </c>
      <c r="J41" s="105">
        <f>SUM(J42:J43)</f>
        <v>5</v>
      </c>
      <c r="K41" s="105">
        <f>SUM(K42:K43)</f>
        <v>13</v>
      </c>
      <c r="L41" s="105">
        <f>SUM(L42:L43)</f>
        <v>35</v>
      </c>
      <c r="M41" s="105">
        <f>SUM(M42:M43)</f>
        <v>176</v>
      </c>
      <c r="N41" s="106">
        <f t="shared" si="6"/>
        <v>235</v>
      </c>
      <c r="O41" s="107">
        <f t="shared" si="7"/>
        <v>235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6</v>
      </c>
      <c r="J42" s="91">
        <v>4</v>
      </c>
      <c r="K42" s="91">
        <v>13</v>
      </c>
      <c r="L42" s="91">
        <v>34</v>
      </c>
      <c r="M42" s="91">
        <v>174</v>
      </c>
      <c r="N42" s="101">
        <f t="shared" si="6"/>
        <v>231</v>
      </c>
      <c r="O42" s="94">
        <f t="shared" si="7"/>
        <v>231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1</v>
      </c>
      <c r="K43" s="96">
        <v>0</v>
      </c>
      <c r="L43" s="96">
        <v>1</v>
      </c>
      <c r="M43" s="96">
        <v>2</v>
      </c>
      <c r="N43" s="102">
        <f t="shared" si="6"/>
        <v>4</v>
      </c>
      <c r="O43" s="99">
        <f t="shared" si="7"/>
        <v>4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5"/>
        <v>0</v>
      </c>
      <c r="I44" s="100">
        <v>214</v>
      </c>
      <c r="J44" s="96">
        <v>356</v>
      </c>
      <c r="K44" s="96">
        <v>564</v>
      </c>
      <c r="L44" s="96">
        <v>517</v>
      </c>
      <c r="M44" s="96">
        <v>726</v>
      </c>
      <c r="N44" s="102">
        <f t="shared" si="6"/>
        <v>2377</v>
      </c>
      <c r="O44" s="110">
        <f>H44+N44</f>
        <v>2377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A1" sqref="A1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平成２２年１０月月報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9" t="s">
        <v>68</v>
      </c>
      <c r="D9" s="290"/>
      <c r="E9" s="290"/>
      <c r="F9" s="291"/>
      <c r="G9" s="297" t="s">
        <v>49</v>
      </c>
      <c r="H9" s="298"/>
      <c r="I9" s="299"/>
      <c r="J9" s="300" t="s">
        <v>50</v>
      </c>
      <c r="K9" s="298"/>
      <c r="L9" s="298"/>
      <c r="M9" s="298"/>
      <c r="N9" s="298"/>
      <c r="O9" s="298"/>
      <c r="P9" s="299"/>
      <c r="Q9" s="287" t="s">
        <v>47</v>
      </c>
    </row>
    <row r="10" spans="1:18" ht="28.5" customHeight="1">
      <c r="A10" s="118"/>
      <c r="B10" s="118"/>
      <c r="C10" s="292"/>
      <c r="D10" s="293"/>
      <c r="E10" s="293"/>
      <c r="F10" s="294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8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4646</v>
      </c>
      <c r="H12" s="183">
        <f t="shared" si="0"/>
        <v>3291</v>
      </c>
      <c r="I12" s="184">
        <f t="shared" si="0"/>
        <v>7937</v>
      </c>
      <c r="J12" s="185">
        <f>J13+J19+J22+J26+J30+J31</f>
        <v>0</v>
      </c>
      <c r="K12" s="183">
        <f t="shared" si="0"/>
        <v>6252</v>
      </c>
      <c r="L12" s="182">
        <f t="shared" si="0"/>
        <v>4999</v>
      </c>
      <c r="M12" s="182">
        <f t="shared" si="0"/>
        <v>4330</v>
      </c>
      <c r="N12" s="182">
        <f t="shared" si="0"/>
        <v>2659</v>
      </c>
      <c r="O12" s="183">
        <f t="shared" si="0"/>
        <v>2678</v>
      </c>
      <c r="P12" s="182">
        <f t="shared" si="0"/>
        <v>20918</v>
      </c>
      <c r="Q12" s="186">
        <f t="shared" si="0"/>
        <v>28855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1571</v>
      </c>
      <c r="H13" s="188">
        <f t="shared" si="1"/>
        <v>973</v>
      </c>
      <c r="I13" s="189">
        <f t="shared" si="1"/>
        <v>2544</v>
      </c>
      <c r="J13" s="190">
        <f t="shared" si="1"/>
        <v>0</v>
      </c>
      <c r="K13" s="188">
        <f t="shared" si="1"/>
        <v>1891</v>
      </c>
      <c r="L13" s="187">
        <f t="shared" si="1"/>
        <v>1463</v>
      </c>
      <c r="M13" s="187">
        <f t="shared" si="1"/>
        <v>1391</v>
      </c>
      <c r="N13" s="187">
        <f t="shared" si="1"/>
        <v>905</v>
      </c>
      <c r="O13" s="188">
        <f t="shared" si="1"/>
        <v>1262</v>
      </c>
      <c r="P13" s="187">
        <f t="shared" si="1"/>
        <v>6912</v>
      </c>
      <c r="Q13" s="191">
        <f t="shared" si="1"/>
        <v>9456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1383</v>
      </c>
      <c r="H14" s="188">
        <v>716</v>
      </c>
      <c r="I14" s="189">
        <f>SUM(G14:H14)</f>
        <v>2099</v>
      </c>
      <c r="J14" s="190">
        <v>0</v>
      </c>
      <c r="K14" s="188">
        <v>1252</v>
      </c>
      <c r="L14" s="187">
        <v>762</v>
      </c>
      <c r="M14" s="187">
        <v>666</v>
      </c>
      <c r="N14" s="187">
        <v>407</v>
      </c>
      <c r="O14" s="188">
        <v>461</v>
      </c>
      <c r="P14" s="187">
        <f>SUM(J14:O14)</f>
        <v>3548</v>
      </c>
      <c r="Q14" s="191">
        <f>I14+P14</f>
        <v>5647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2</v>
      </c>
      <c r="I15" s="189">
        <f>SUM(G15:H15)</f>
        <v>2</v>
      </c>
      <c r="J15" s="190">
        <v>0</v>
      </c>
      <c r="K15" s="188">
        <v>3</v>
      </c>
      <c r="L15" s="187">
        <v>11</v>
      </c>
      <c r="M15" s="187">
        <v>28</v>
      </c>
      <c r="N15" s="187">
        <v>40</v>
      </c>
      <c r="O15" s="188">
        <v>173</v>
      </c>
      <c r="P15" s="187">
        <f>SUM(J15:O15)</f>
        <v>255</v>
      </c>
      <c r="Q15" s="191">
        <f>I15+P15</f>
        <v>257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76</v>
      </c>
      <c r="H16" s="188">
        <v>138</v>
      </c>
      <c r="I16" s="189">
        <f>SUM(G16:H16)</f>
        <v>214</v>
      </c>
      <c r="J16" s="190">
        <v>0</v>
      </c>
      <c r="K16" s="188">
        <v>265</v>
      </c>
      <c r="L16" s="187">
        <v>276</v>
      </c>
      <c r="M16" s="187">
        <v>304</v>
      </c>
      <c r="N16" s="187">
        <v>201</v>
      </c>
      <c r="O16" s="188">
        <v>299</v>
      </c>
      <c r="P16" s="187">
        <f>SUM(J16:O16)</f>
        <v>1345</v>
      </c>
      <c r="Q16" s="191">
        <f>I16+P16</f>
        <v>1559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12</v>
      </c>
      <c r="H17" s="188">
        <v>18</v>
      </c>
      <c r="I17" s="189">
        <f>SUM(G17:H17)</f>
        <v>30</v>
      </c>
      <c r="J17" s="190">
        <v>0</v>
      </c>
      <c r="K17" s="188">
        <v>25</v>
      </c>
      <c r="L17" s="187">
        <v>35</v>
      </c>
      <c r="M17" s="187">
        <v>14</v>
      </c>
      <c r="N17" s="187">
        <v>19</v>
      </c>
      <c r="O17" s="188">
        <v>13</v>
      </c>
      <c r="P17" s="187">
        <f>SUM(J17:O17)</f>
        <v>106</v>
      </c>
      <c r="Q17" s="191">
        <f>I17+P17</f>
        <v>136</v>
      </c>
      <c r="R17" s="118"/>
    </row>
    <row r="18" spans="1:18" ht="18" customHeight="1">
      <c r="A18" s="118"/>
      <c r="B18" s="118"/>
      <c r="C18" s="130"/>
      <c r="D18" s="133"/>
      <c r="E18" s="295" t="s">
        <v>96</v>
      </c>
      <c r="F18" s="296"/>
      <c r="G18" s="187">
        <v>100</v>
      </c>
      <c r="H18" s="188">
        <v>99</v>
      </c>
      <c r="I18" s="189">
        <f>SUM(G18:H18)</f>
        <v>199</v>
      </c>
      <c r="J18" s="190">
        <v>0</v>
      </c>
      <c r="K18" s="188">
        <v>346</v>
      </c>
      <c r="L18" s="187">
        <v>379</v>
      </c>
      <c r="M18" s="187">
        <v>379</v>
      </c>
      <c r="N18" s="187">
        <v>238</v>
      </c>
      <c r="O18" s="188">
        <v>316</v>
      </c>
      <c r="P18" s="187">
        <f>SUM(J18:O18)</f>
        <v>1658</v>
      </c>
      <c r="Q18" s="191">
        <f>I18+P18</f>
        <v>1857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621</v>
      </c>
      <c r="H19" s="188">
        <f t="shared" si="2"/>
        <v>541</v>
      </c>
      <c r="I19" s="189">
        <f t="shared" si="2"/>
        <v>1162</v>
      </c>
      <c r="J19" s="190">
        <f t="shared" si="2"/>
        <v>0</v>
      </c>
      <c r="K19" s="188">
        <f t="shared" si="2"/>
        <v>1168</v>
      </c>
      <c r="L19" s="187">
        <f>SUM(L20:L21)</f>
        <v>926</v>
      </c>
      <c r="M19" s="187">
        <f t="shared" si="2"/>
        <v>715</v>
      </c>
      <c r="N19" s="187">
        <f t="shared" si="2"/>
        <v>407</v>
      </c>
      <c r="O19" s="188">
        <f t="shared" si="2"/>
        <v>188</v>
      </c>
      <c r="P19" s="187">
        <f>SUM(P20:P21)</f>
        <v>3404</v>
      </c>
      <c r="Q19" s="191">
        <f t="shared" si="2"/>
        <v>4566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505</v>
      </c>
      <c r="H20" s="188">
        <v>428</v>
      </c>
      <c r="I20" s="189">
        <f>SUM(G20:H20)</f>
        <v>933</v>
      </c>
      <c r="J20" s="190">
        <v>0</v>
      </c>
      <c r="K20" s="188">
        <v>962</v>
      </c>
      <c r="L20" s="187">
        <v>689</v>
      </c>
      <c r="M20" s="187">
        <v>559</v>
      </c>
      <c r="N20" s="187">
        <v>320</v>
      </c>
      <c r="O20" s="188">
        <v>158</v>
      </c>
      <c r="P20" s="187">
        <f>SUM(J20:O20)</f>
        <v>2688</v>
      </c>
      <c r="Q20" s="191">
        <f>I20+P20</f>
        <v>3621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116</v>
      </c>
      <c r="H21" s="188">
        <v>113</v>
      </c>
      <c r="I21" s="189">
        <f>SUM(G21:H21)</f>
        <v>229</v>
      </c>
      <c r="J21" s="190">
        <v>0</v>
      </c>
      <c r="K21" s="188">
        <v>206</v>
      </c>
      <c r="L21" s="187">
        <v>237</v>
      </c>
      <c r="M21" s="187">
        <v>156</v>
      </c>
      <c r="N21" s="187">
        <v>87</v>
      </c>
      <c r="O21" s="188">
        <v>30</v>
      </c>
      <c r="P21" s="187">
        <f>SUM(J21:O21)</f>
        <v>716</v>
      </c>
      <c r="Q21" s="191">
        <f>I21+P21</f>
        <v>945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5</v>
      </c>
      <c r="H22" s="188">
        <f t="shared" si="3"/>
        <v>24</v>
      </c>
      <c r="I22" s="189">
        <f t="shared" si="3"/>
        <v>29</v>
      </c>
      <c r="J22" s="190">
        <f t="shared" si="3"/>
        <v>0</v>
      </c>
      <c r="K22" s="188">
        <f t="shared" si="3"/>
        <v>151</v>
      </c>
      <c r="L22" s="187">
        <f t="shared" si="3"/>
        <v>205</v>
      </c>
      <c r="M22" s="187">
        <f t="shared" si="3"/>
        <v>229</v>
      </c>
      <c r="N22" s="187">
        <f t="shared" si="3"/>
        <v>164</v>
      </c>
      <c r="O22" s="188">
        <f t="shared" si="3"/>
        <v>126</v>
      </c>
      <c r="P22" s="187">
        <f t="shared" si="3"/>
        <v>875</v>
      </c>
      <c r="Q22" s="191">
        <f t="shared" si="3"/>
        <v>904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5</v>
      </c>
      <c r="H23" s="188">
        <v>21</v>
      </c>
      <c r="I23" s="189">
        <f>SUM(G23:H23)</f>
        <v>26</v>
      </c>
      <c r="J23" s="190">
        <v>0</v>
      </c>
      <c r="K23" s="188">
        <v>130</v>
      </c>
      <c r="L23" s="187">
        <v>175</v>
      </c>
      <c r="M23" s="187">
        <v>190</v>
      </c>
      <c r="N23" s="187">
        <v>139</v>
      </c>
      <c r="O23" s="188">
        <v>103</v>
      </c>
      <c r="P23" s="187">
        <f>SUM(J23:O23)</f>
        <v>737</v>
      </c>
      <c r="Q23" s="191">
        <f>I23+P23</f>
        <v>763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0</v>
      </c>
      <c r="H24" s="188">
        <v>3</v>
      </c>
      <c r="I24" s="189">
        <f>SUM(G24:H24)</f>
        <v>3</v>
      </c>
      <c r="J24" s="190">
        <v>0</v>
      </c>
      <c r="K24" s="188">
        <v>21</v>
      </c>
      <c r="L24" s="187">
        <v>30</v>
      </c>
      <c r="M24" s="187">
        <v>39</v>
      </c>
      <c r="N24" s="187">
        <v>25</v>
      </c>
      <c r="O24" s="188">
        <v>23</v>
      </c>
      <c r="P24" s="187">
        <f>SUM(J24:O24)</f>
        <v>138</v>
      </c>
      <c r="Q24" s="191">
        <f>I24+P24</f>
        <v>141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459</v>
      </c>
      <c r="H26" s="188">
        <f t="shared" si="4"/>
        <v>509</v>
      </c>
      <c r="I26" s="189">
        <f t="shared" si="4"/>
        <v>968</v>
      </c>
      <c r="J26" s="190">
        <f t="shared" si="4"/>
        <v>0</v>
      </c>
      <c r="K26" s="188">
        <f t="shared" si="4"/>
        <v>933</v>
      </c>
      <c r="L26" s="187">
        <f t="shared" si="4"/>
        <v>936</v>
      </c>
      <c r="M26" s="187">
        <f t="shared" si="4"/>
        <v>837</v>
      </c>
      <c r="N26" s="187">
        <f t="shared" si="4"/>
        <v>529</v>
      </c>
      <c r="O26" s="188">
        <f t="shared" si="4"/>
        <v>523</v>
      </c>
      <c r="P26" s="187">
        <f t="shared" si="4"/>
        <v>3758</v>
      </c>
      <c r="Q26" s="191">
        <f t="shared" si="4"/>
        <v>4726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410</v>
      </c>
      <c r="H27" s="188">
        <v>467</v>
      </c>
      <c r="I27" s="189">
        <f>SUM(G27:H27)</f>
        <v>877</v>
      </c>
      <c r="J27" s="190">
        <v>0</v>
      </c>
      <c r="K27" s="188">
        <v>864</v>
      </c>
      <c r="L27" s="187">
        <v>893</v>
      </c>
      <c r="M27" s="187">
        <v>798</v>
      </c>
      <c r="N27" s="187">
        <v>511</v>
      </c>
      <c r="O27" s="188">
        <v>511</v>
      </c>
      <c r="P27" s="187">
        <f>SUM(J27:O27)</f>
        <v>3577</v>
      </c>
      <c r="Q27" s="191">
        <f>I27+P27</f>
        <v>4454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22</v>
      </c>
      <c r="H28" s="188">
        <v>27</v>
      </c>
      <c r="I28" s="189">
        <f>SUM(G28:H28)</f>
        <v>49</v>
      </c>
      <c r="J28" s="190">
        <v>0</v>
      </c>
      <c r="K28" s="188">
        <v>36</v>
      </c>
      <c r="L28" s="187">
        <v>27</v>
      </c>
      <c r="M28" s="187">
        <v>24</v>
      </c>
      <c r="N28" s="187">
        <v>13</v>
      </c>
      <c r="O28" s="188">
        <v>5</v>
      </c>
      <c r="P28" s="187">
        <f>SUM(J28:O28)</f>
        <v>105</v>
      </c>
      <c r="Q28" s="191">
        <f>I28+P28</f>
        <v>154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27</v>
      </c>
      <c r="H29" s="188">
        <v>15</v>
      </c>
      <c r="I29" s="189">
        <f>SUM(G29:H29)</f>
        <v>42</v>
      </c>
      <c r="J29" s="190">
        <v>0</v>
      </c>
      <c r="K29" s="188">
        <v>33</v>
      </c>
      <c r="L29" s="187">
        <v>16</v>
      </c>
      <c r="M29" s="187">
        <v>15</v>
      </c>
      <c r="N29" s="187">
        <v>5</v>
      </c>
      <c r="O29" s="188">
        <v>7</v>
      </c>
      <c r="P29" s="187">
        <f>SUM(J29:O29)</f>
        <v>76</v>
      </c>
      <c r="Q29" s="191">
        <f>I29+P29</f>
        <v>118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71</v>
      </c>
      <c r="H30" s="188">
        <v>44</v>
      </c>
      <c r="I30" s="189">
        <f>SUM(G30:H30)</f>
        <v>115</v>
      </c>
      <c r="J30" s="190">
        <v>0</v>
      </c>
      <c r="K30" s="188">
        <v>125</v>
      </c>
      <c r="L30" s="187">
        <v>99</v>
      </c>
      <c r="M30" s="187">
        <v>124</v>
      </c>
      <c r="N30" s="187">
        <v>69</v>
      </c>
      <c r="O30" s="188">
        <v>75</v>
      </c>
      <c r="P30" s="187">
        <f>SUM(J30:O30)</f>
        <v>492</v>
      </c>
      <c r="Q30" s="191">
        <f>I30+P30</f>
        <v>607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1919</v>
      </c>
      <c r="H31" s="193">
        <v>1200</v>
      </c>
      <c r="I31" s="194">
        <f>SUM(G31:H31)</f>
        <v>3119</v>
      </c>
      <c r="J31" s="195">
        <v>0</v>
      </c>
      <c r="K31" s="193">
        <v>1984</v>
      </c>
      <c r="L31" s="192">
        <v>1370</v>
      </c>
      <c r="M31" s="192">
        <v>1034</v>
      </c>
      <c r="N31" s="192">
        <v>585</v>
      </c>
      <c r="O31" s="193">
        <v>504</v>
      </c>
      <c r="P31" s="194">
        <f>SUM(J31:O31)</f>
        <v>5477</v>
      </c>
      <c r="Q31" s="196">
        <f>I31+P31</f>
        <v>8596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2</v>
      </c>
      <c r="H32" s="183">
        <f t="shared" si="5"/>
        <v>14</v>
      </c>
      <c r="I32" s="184">
        <f t="shared" si="5"/>
        <v>16</v>
      </c>
      <c r="J32" s="185">
        <f t="shared" si="5"/>
        <v>0</v>
      </c>
      <c r="K32" s="183">
        <f t="shared" si="5"/>
        <v>132</v>
      </c>
      <c r="L32" s="182">
        <f t="shared" si="5"/>
        <v>119</v>
      </c>
      <c r="M32" s="182">
        <f t="shared" si="5"/>
        <v>121</v>
      </c>
      <c r="N32" s="182">
        <f t="shared" si="5"/>
        <v>95</v>
      </c>
      <c r="O32" s="183">
        <f t="shared" si="5"/>
        <v>81</v>
      </c>
      <c r="P32" s="182">
        <f t="shared" si="5"/>
        <v>548</v>
      </c>
      <c r="Q32" s="186">
        <f t="shared" si="5"/>
        <v>564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0</v>
      </c>
      <c r="H34" s="188">
        <v>2</v>
      </c>
      <c r="I34" s="189">
        <f>SUM(G34:H34)</f>
        <v>2</v>
      </c>
      <c r="J34" s="190">
        <v>0</v>
      </c>
      <c r="K34" s="188">
        <v>30</v>
      </c>
      <c r="L34" s="187">
        <v>24</v>
      </c>
      <c r="M34" s="187">
        <v>30</v>
      </c>
      <c r="N34" s="187">
        <v>32</v>
      </c>
      <c r="O34" s="188">
        <v>34</v>
      </c>
      <c r="P34" s="187">
        <f t="shared" si="6"/>
        <v>150</v>
      </c>
      <c r="Q34" s="191">
        <f t="shared" si="7"/>
        <v>152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2</v>
      </c>
      <c r="H35" s="188">
        <v>3</v>
      </c>
      <c r="I35" s="189">
        <f>SUM(G35:H35)</f>
        <v>5</v>
      </c>
      <c r="J35" s="190">
        <v>0</v>
      </c>
      <c r="K35" s="188">
        <v>23</v>
      </c>
      <c r="L35" s="187">
        <v>15</v>
      </c>
      <c r="M35" s="187">
        <v>13</v>
      </c>
      <c r="N35" s="187">
        <v>13</v>
      </c>
      <c r="O35" s="188">
        <v>14</v>
      </c>
      <c r="P35" s="187">
        <f t="shared" si="6"/>
        <v>78</v>
      </c>
      <c r="Q35" s="191">
        <f t="shared" si="7"/>
        <v>83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9</v>
      </c>
      <c r="I36" s="189">
        <f>SUM(G36:H36)</f>
        <v>9</v>
      </c>
      <c r="J36" s="200"/>
      <c r="K36" s="188">
        <v>79</v>
      </c>
      <c r="L36" s="187">
        <v>80</v>
      </c>
      <c r="M36" s="187">
        <v>78</v>
      </c>
      <c r="N36" s="187">
        <v>50</v>
      </c>
      <c r="O36" s="188">
        <v>33</v>
      </c>
      <c r="P36" s="187">
        <f t="shared" si="6"/>
        <v>320</v>
      </c>
      <c r="Q36" s="191">
        <f t="shared" si="7"/>
        <v>329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1" t="s">
        <v>83</v>
      </c>
      <c r="E38" s="302"/>
      <c r="F38" s="303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217</v>
      </c>
      <c r="L39" s="182">
        <f t="shared" si="8"/>
        <v>356</v>
      </c>
      <c r="M39" s="182">
        <f t="shared" si="8"/>
        <v>577</v>
      </c>
      <c r="N39" s="182">
        <f t="shared" si="8"/>
        <v>526</v>
      </c>
      <c r="O39" s="183">
        <f t="shared" si="8"/>
        <v>736</v>
      </c>
      <c r="P39" s="182">
        <f t="shared" si="8"/>
        <v>2412</v>
      </c>
      <c r="Q39" s="186">
        <f t="shared" si="8"/>
        <v>2412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62</v>
      </c>
      <c r="L40" s="187">
        <v>154</v>
      </c>
      <c r="M40" s="187">
        <v>299</v>
      </c>
      <c r="N40" s="187">
        <v>293</v>
      </c>
      <c r="O40" s="188">
        <v>417</v>
      </c>
      <c r="P40" s="187">
        <f>SUM(J40:O40)</f>
        <v>1225</v>
      </c>
      <c r="Q40" s="191">
        <f>I40+P40</f>
        <v>1225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149</v>
      </c>
      <c r="L41" s="187">
        <v>197</v>
      </c>
      <c r="M41" s="187">
        <v>265</v>
      </c>
      <c r="N41" s="187">
        <v>197</v>
      </c>
      <c r="O41" s="188">
        <v>141</v>
      </c>
      <c r="P41" s="187">
        <f>SUM(J41:O41)</f>
        <v>949</v>
      </c>
      <c r="Q41" s="191">
        <f>I41+P41</f>
        <v>949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6</v>
      </c>
      <c r="L42" s="209">
        <v>5</v>
      </c>
      <c r="M42" s="209">
        <v>13</v>
      </c>
      <c r="N42" s="209">
        <v>36</v>
      </c>
      <c r="O42" s="208">
        <v>178</v>
      </c>
      <c r="P42" s="209">
        <f>SUM(J42:O42)</f>
        <v>238</v>
      </c>
      <c r="Q42" s="210">
        <f>I42+P42</f>
        <v>238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4648</v>
      </c>
      <c r="H43" s="212">
        <f t="shared" si="9"/>
        <v>3305</v>
      </c>
      <c r="I43" s="213">
        <f t="shared" si="9"/>
        <v>7953</v>
      </c>
      <c r="J43" s="214">
        <f>J12+J32+J39</f>
        <v>0</v>
      </c>
      <c r="K43" s="212">
        <f t="shared" si="9"/>
        <v>6601</v>
      </c>
      <c r="L43" s="211">
        <f t="shared" si="9"/>
        <v>5474</v>
      </c>
      <c r="M43" s="211">
        <f t="shared" si="9"/>
        <v>5028</v>
      </c>
      <c r="N43" s="211">
        <f t="shared" si="9"/>
        <v>3280</v>
      </c>
      <c r="O43" s="212">
        <f t="shared" si="9"/>
        <v>3495</v>
      </c>
      <c r="P43" s="211">
        <f t="shared" si="9"/>
        <v>23878</v>
      </c>
      <c r="Q43" s="215">
        <f t="shared" si="9"/>
        <v>31831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5871082</v>
      </c>
      <c r="H45" s="183">
        <f t="shared" si="10"/>
        <v>6510417</v>
      </c>
      <c r="I45" s="184">
        <f t="shared" si="10"/>
        <v>12381499</v>
      </c>
      <c r="J45" s="185">
        <f t="shared" si="10"/>
        <v>0</v>
      </c>
      <c r="K45" s="183">
        <f t="shared" si="10"/>
        <v>19562726</v>
      </c>
      <c r="L45" s="182">
        <f t="shared" si="10"/>
        <v>18527690</v>
      </c>
      <c r="M45" s="182">
        <f t="shared" si="10"/>
        <v>20346256</v>
      </c>
      <c r="N45" s="182">
        <f t="shared" si="10"/>
        <v>13820679</v>
      </c>
      <c r="O45" s="183">
        <f t="shared" si="10"/>
        <v>14786397</v>
      </c>
      <c r="P45" s="182">
        <f t="shared" si="10"/>
        <v>87043748</v>
      </c>
      <c r="Q45" s="186">
        <f t="shared" si="10"/>
        <v>99425247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2769452</v>
      </c>
      <c r="H46" s="188">
        <f t="shared" si="11"/>
        <v>2340607</v>
      </c>
      <c r="I46" s="189">
        <f t="shared" si="11"/>
        <v>5110059</v>
      </c>
      <c r="J46" s="190">
        <f t="shared" si="11"/>
        <v>0</v>
      </c>
      <c r="K46" s="188">
        <f t="shared" si="11"/>
        <v>7204267</v>
      </c>
      <c r="L46" s="187">
        <f t="shared" si="11"/>
        <v>6716680</v>
      </c>
      <c r="M46" s="187">
        <f t="shared" si="11"/>
        <v>7739070</v>
      </c>
      <c r="N46" s="187">
        <f t="shared" si="11"/>
        <v>5762625</v>
      </c>
      <c r="O46" s="188">
        <f t="shared" si="11"/>
        <v>8352662</v>
      </c>
      <c r="P46" s="187">
        <f t="shared" si="11"/>
        <v>35775304</v>
      </c>
      <c r="Q46" s="191">
        <f t="shared" si="11"/>
        <v>40885363</v>
      </c>
    </row>
    <row r="47" spans="3:17" ht="18" customHeight="1">
      <c r="C47" s="130"/>
      <c r="D47" s="133"/>
      <c r="E47" s="134" t="s">
        <v>92</v>
      </c>
      <c r="F47" s="135"/>
      <c r="G47" s="187">
        <v>2474568</v>
      </c>
      <c r="H47" s="188">
        <v>1780413</v>
      </c>
      <c r="I47" s="189">
        <f>SUM(G47:H47)</f>
        <v>4254981</v>
      </c>
      <c r="J47" s="190">
        <v>0</v>
      </c>
      <c r="K47" s="188">
        <v>5685950</v>
      </c>
      <c r="L47" s="187">
        <v>4961198</v>
      </c>
      <c r="M47" s="187">
        <v>5696064</v>
      </c>
      <c r="N47" s="187">
        <v>4255409</v>
      </c>
      <c r="O47" s="188">
        <v>5076524</v>
      </c>
      <c r="P47" s="187">
        <f>SUM(J47:O47)</f>
        <v>25675145</v>
      </c>
      <c r="Q47" s="191">
        <f>I47+P47</f>
        <v>29930126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5124</v>
      </c>
      <c r="I48" s="189">
        <f>SUM(G48:H48)</f>
        <v>5124</v>
      </c>
      <c r="J48" s="190">
        <v>0</v>
      </c>
      <c r="K48" s="188">
        <v>25000</v>
      </c>
      <c r="L48" s="187">
        <v>58750</v>
      </c>
      <c r="M48" s="187">
        <v>167500</v>
      </c>
      <c r="N48" s="187">
        <v>242625</v>
      </c>
      <c r="O48" s="188">
        <v>1119777</v>
      </c>
      <c r="P48" s="187">
        <f>SUM(J48:O48)</f>
        <v>1613652</v>
      </c>
      <c r="Q48" s="191">
        <f>I48+P48</f>
        <v>1618776</v>
      </c>
    </row>
    <row r="49" spans="3:17" ht="18" customHeight="1">
      <c r="C49" s="130"/>
      <c r="D49" s="133"/>
      <c r="E49" s="134" t="s">
        <v>94</v>
      </c>
      <c r="F49" s="135"/>
      <c r="G49" s="187">
        <v>175759</v>
      </c>
      <c r="H49" s="188">
        <v>432358</v>
      </c>
      <c r="I49" s="189">
        <f>SUM(G49:H49)</f>
        <v>608117</v>
      </c>
      <c r="J49" s="190">
        <v>0</v>
      </c>
      <c r="K49" s="188">
        <v>1119493</v>
      </c>
      <c r="L49" s="187">
        <v>1267855</v>
      </c>
      <c r="M49" s="187">
        <v>1504814</v>
      </c>
      <c r="N49" s="187">
        <v>1002373</v>
      </c>
      <c r="O49" s="188">
        <v>1829695</v>
      </c>
      <c r="P49" s="187">
        <f>SUM(J49:O49)</f>
        <v>6724230</v>
      </c>
      <c r="Q49" s="191">
        <f>I49+P49</f>
        <v>7332347</v>
      </c>
    </row>
    <row r="50" spans="3:17" ht="18" customHeight="1">
      <c r="C50" s="130"/>
      <c r="D50" s="133"/>
      <c r="E50" s="134" t="s">
        <v>95</v>
      </c>
      <c r="F50" s="135"/>
      <c r="G50" s="187">
        <v>28635</v>
      </c>
      <c r="H50" s="188">
        <v>35752</v>
      </c>
      <c r="I50" s="189">
        <f>SUM(G50:H50)</f>
        <v>64387</v>
      </c>
      <c r="J50" s="190">
        <v>0</v>
      </c>
      <c r="K50" s="188">
        <v>67994</v>
      </c>
      <c r="L50" s="187">
        <v>93867</v>
      </c>
      <c r="M50" s="187">
        <v>36042</v>
      </c>
      <c r="N50" s="187">
        <v>47678</v>
      </c>
      <c r="O50" s="188">
        <v>33666</v>
      </c>
      <c r="P50" s="187">
        <f>SUM(J50:O50)</f>
        <v>279247</v>
      </c>
      <c r="Q50" s="191">
        <f>I50+P50</f>
        <v>343634</v>
      </c>
    </row>
    <row r="51" spans="3:17" ht="18" customHeight="1">
      <c r="C51" s="130"/>
      <c r="D51" s="133"/>
      <c r="E51" s="295" t="s">
        <v>105</v>
      </c>
      <c r="F51" s="296"/>
      <c r="G51" s="187">
        <v>90490</v>
      </c>
      <c r="H51" s="188">
        <v>86960</v>
      </c>
      <c r="I51" s="189">
        <f>SUM(G51:H51)</f>
        <v>177450</v>
      </c>
      <c r="J51" s="190">
        <v>0</v>
      </c>
      <c r="K51" s="188">
        <v>305830</v>
      </c>
      <c r="L51" s="187">
        <v>335010</v>
      </c>
      <c r="M51" s="187">
        <v>334650</v>
      </c>
      <c r="N51" s="187">
        <v>214540</v>
      </c>
      <c r="O51" s="188">
        <v>293000</v>
      </c>
      <c r="P51" s="187">
        <f>SUM(J51:O51)</f>
        <v>1483030</v>
      </c>
      <c r="Q51" s="191">
        <f>I51+P51</f>
        <v>1660480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1540805</v>
      </c>
      <c r="H52" s="188">
        <f t="shared" si="12"/>
        <v>2532554</v>
      </c>
      <c r="I52" s="189">
        <f t="shared" si="12"/>
        <v>4073359</v>
      </c>
      <c r="J52" s="190">
        <f t="shared" si="12"/>
        <v>0</v>
      </c>
      <c r="K52" s="188">
        <f t="shared" si="12"/>
        <v>6212484</v>
      </c>
      <c r="L52" s="187">
        <f t="shared" si="12"/>
        <v>5863441</v>
      </c>
      <c r="M52" s="187">
        <f t="shared" si="12"/>
        <v>5228502</v>
      </c>
      <c r="N52" s="187">
        <f t="shared" si="12"/>
        <v>3327745</v>
      </c>
      <c r="O52" s="188">
        <f t="shared" si="12"/>
        <v>1630252</v>
      </c>
      <c r="P52" s="187">
        <f t="shared" si="12"/>
        <v>22262424</v>
      </c>
      <c r="Q52" s="191">
        <f t="shared" si="12"/>
        <v>26335783</v>
      </c>
    </row>
    <row r="53" spans="3:17" ht="18" customHeight="1">
      <c r="C53" s="130"/>
      <c r="D53" s="133"/>
      <c r="E53" s="137" t="s">
        <v>97</v>
      </c>
      <c r="F53" s="137"/>
      <c r="G53" s="187">
        <v>1218619</v>
      </c>
      <c r="H53" s="188">
        <v>1945185</v>
      </c>
      <c r="I53" s="189">
        <f>SUM(G53:H53)</f>
        <v>3163804</v>
      </c>
      <c r="J53" s="190">
        <v>0</v>
      </c>
      <c r="K53" s="188">
        <v>5242461</v>
      </c>
      <c r="L53" s="187">
        <v>4503862</v>
      </c>
      <c r="M53" s="187">
        <v>4247376</v>
      </c>
      <c r="N53" s="187">
        <v>2728528</v>
      </c>
      <c r="O53" s="188">
        <v>1380003</v>
      </c>
      <c r="P53" s="187">
        <f>SUM(J53:O53)</f>
        <v>18102230</v>
      </c>
      <c r="Q53" s="191">
        <f>I53+P53</f>
        <v>21266034</v>
      </c>
    </row>
    <row r="54" spans="3:17" ht="18" customHeight="1">
      <c r="C54" s="130"/>
      <c r="D54" s="133"/>
      <c r="E54" s="137" t="s">
        <v>98</v>
      </c>
      <c r="F54" s="137"/>
      <c r="G54" s="187">
        <v>322186</v>
      </c>
      <c r="H54" s="188">
        <v>587369</v>
      </c>
      <c r="I54" s="189">
        <f>SUM(G54:H54)</f>
        <v>909555</v>
      </c>
      <c r="J54" s="190">
        <v>0</v>
      </c>
      <c r="K54" s="188">
        <v>970023</v>
      </c>
      <c r="L54" s="187">
        <v>1359579</v>
      </c>
      <c r="M54" s="187">
        <v>981126</v>
      </c>
      <c r="N54" s="187">
        <v>599217</v>
      </c>
      <c r="O54" s="188">
        <v>250249</v>
      </c>
      <c r="P54" s="187">
        <f>SUM(J54:O54)</f>
        <v>4160194</v>
      </c>
      <c r="Q54" s="191">
        <f>I54+P54</f>
        <v>5069749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8397</v>
      </c>
      <c r="H55" s="188">
        <f t="shared" si="13"/>
        <v>88517</v>
      </c>
      <c r="I55" s="189">
        <f t="shared" si="13"/>
        <v>96914</v>
      </c>
      <c r="J55" s="190">
        <f t="shared" si="13"/>
        <v>0</v>
      </c>
      <c r="K55" s="188">
        <f t="shared" si="13"/>
        <v>713992</v>
      </c>
      <c r="L55" s="187">
        <f t="shared" si="13"/>
        <v>1121304</v>
      </c>
      <c r="M55" s="187">
        <f t="shared" si="13"/>
        <v>1827193</v>
      </c>
      <c r="N55" s="187">
        <f t="shared" si="13"/>
        <v>1302880</v>
      </c>
      <c r="O55" s="188">
        <f t="shared" si="13"/>
        <v>1134063</v>
      </c>
      <c r="P55" s="187">
        <f t="shared" si="13"/>
        <v>6099432</v>
      </c>
      <c r="Q55" s="191">
        <f t="shared" si="13"/>
        <v>6196346</v>
      </c>
    </row>
    <row r="56" spans="3:17" ht="18" customHeight="1">
      <c r="C56" s="130"/>
      <c r="D56" s="133"/>
      <c r="E56" s="134" t="s">
        <v>99</v>
      </c>
      <c r="F56" s="135"/>
      <c r="G56" s="187">
        <v>8397</v>
      </c>
      <c r="H56" s="188">
        <v>71476</v>
      </c>
      <c r="I56" s="189">
        <f>SUM(G56:H56)</f>
        <v>79873</v>
      </c>
      <c r="J56" s="190">
        <v>0</v>
      </c>
      <c r="K56" s="188">
        <v>599071</v>
      </c>
      <c r="L56" s="187">
        <v>948005</v>
      </c>
      <c r="M56" s="187">
        <v>1497583</v>
      </c>
      <c r="N56" s="187">
        <v>1084683</v>
      </c>
      <c r="O56" s="188">
        <v>952556</v>
      </c>
      <c r="P56" s="187">
        <f>SUM(J56:O56)</f>
        <v>5081898</v>
      </c>
      <c r="Q56" s="191">
        <f>I56+P56</f>
        <v>5161771</v>
      </c>
    </row>
    <row r="57" spans="3:17" ht="18" customHeight="1">
      <c r="C57" s="130"/>
      <c r="D57" s="133"/>
      <c r="E57" s="284" t="s">
        <v>100</v>
      </c>
      <c r="F57" s="286"/>
      <c r="G57" s="187">
        <v>0</v>
      </c>
      <c r="H57" s="188">
        <v>17041</v>
      </c>
      <c r="I57" s="189">
        <f>SUM(G57:H57)</f>
        <v>17041</v>
      </c>
      <c r="J57" s="190">
        <v>0</v>
      </c>
      <c r="K57" s="188">
        <v>114921</v>
      </c>
      <c r="L57" s="187">
        <v>173299</v>
      </c>
      <c r="M57" s="187">
        <v>329610</v>
      </c>
      <c r="N57" s="187">
        <v>218197</v>
      </c>
      <c r="O57" s="188">
        <v>181507</v>
      </c>
      <c r="P57" s="187">
        <f>SUM(J57:O57)</f>
        <v>1017534</v>
      </c>
      <c r="Q57" s="191">
        <f>I57+P57</f>
        <v>1034575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314352</v>
      </c>
      <c r="H59" s="188">
        <f t="shared" si="14"/>
        <v>429389</v>
      </c>
      <c r="I59" s="189">
        <f t="shared" si="14"/>
        <v>743741</v>
      </c>
      <c r="J59" s="190">
        <f t="shared" si="14"/>
        <v>0</v>
      </c>
      <c r="K59" s="188">
        <f t="shared" si="14"/>
        <v>865197</v>
      </c>
      <c r="L59" s="187">
        <f t="shared" si="14"/>
        <v>1250401</v>
      </c>
      <c r="M59" s="187">
        <f t="shared" si="14"/>
        <v>1294426</v>
      </c>
      <c r="N59" s="187">
        <f t="shared" si="14"/>
        <v>914041</v>
      </c>
      <c r="O59" s="188">
        <f t="shared" si="14"/>
        <v>1077228</v>
      </c>
      <c r="P59" s="187">
        <f t="shared" si="14"/>
        <v>5401293</v>
      </c>
      <c r="Q59" s="191">
        <f t="shared" si="14"/>
        <v>6145034</v>
      </c>
    </row>
    <row r="60" spans="3:17" ht="18" customHeight="1">
      <c r="C60" s="130"/>
      <c r="D60" s="133"/>
      <c r="E60" s="134" t="s">
        <v>102</v>
      </c>
      <c r="F60" s="135"/>
      <c r="G60" s="187">
        <v>314352</v>
      </c>
      <c r="H60" s="188">
        <v>429389</v>
      </c>
      <c r="I60" s="189">
        <f>SUM(G60:H60)</f>
        <v>743741</v>
      </c>
      <c r="J60" s="190">
        <v>0</v>
      </c>
      <c r="K60" s="188">
        <v>865197</v>
      </c>
      <c r="L60" s="187">
        <v>1250401</v>
      </c>
      <c r="M60" s="187">
        <v>1294426</v>
      </c>
      <c r="N60" s="187">
        <v>914041</v>
      </c>
      <c r="O60" s="188">
        <v>1077228</v>
      </c>
      <c r="P60" s="187">
        <f>SUM(J60:O60)</f>
        <v>5401293</v>
      </c>
      <c r="Q60" s="191">
        <f>I60+P60</f>
        <v>6145034</v>
      </c>
    </row>
    <row r="61" spans="3:17" ht="18" customHeight="1">
      <c r="C61" s="158"/>
      <c r="D61" s="134" t="s">
        <v>106</v>
      </c>
      <c r="E61" s="136"/>
      <c r="F61" s="136"/>
      <c r="G61" s="218">
        <v>423748</v>
      </c>
      <c r="H61" s="218">
        <v>612050</v>
      </c>
      <c r="I61" s="219">
        <f>SUM(G61:H61)</f>
        <v>1035798</v>
      </c>
      <c r="J61" s="220">
        <v>0</v>
      </c>
      <c r="K61" s="218">
        <v>2117186</v>
      </c>
      <c r="L61" s="221">
        <v>1888514</v>
      </c>
      <c r="M61" s="221">
        <v>2655315</v>
      </c>
      <c r="N61" s="221">
        <v>1588750</v>
      </c>
      <c r="O61" s="218">
        <v>1773470</v>
      </c>
      <c r="P61" s="221">
        <f>SUM(J61:O61)</f>
        <v>10023235</v>
      </c>
      <c r="Q61" s="222">
        <f>I61+P61</f>
        <v>11059033</v>
      </c>
    </row>
    <row r="62" spans="3:17" ht="18" customHeight="1">
      <c r="C62" s="145"/>
      <c r="D62" s="146" t="s">
        <v>107</v>
      </c>
      <c r="E62" s="147"/>
      <c r="F62" s="147"/>
      <c r="G62" s="192">
        <v>814328</v>
      </c>
      <c r="H62" s="193">
        <v>507300</v>
      </c>
      <c r="I62" s="194">
        <f>SUM(G62:H62)</f>
        <v>1321628</v>
      </c>
      <c r="J62" s="195">
        <v>0</v>
      </c>
      <c r="K62" s="193">
        <v>2449600</v>
      </c>
      <c r="L62" s="192">
        <v>1687350</v>
      </c>
      <c r="M62" s="192">
        <v>1601750</v>
      </c>
      <c r="N62" s="192">
        <v>924638</v>
      </c>
      <c r="O62" s="193">
        <v>818722</v>
      </c>
      <c r="P62" s="194">
        <f>SUM(J62:O62)</f>
        <v>7482060</v>
      </c>
      <c r="Q62" s="196">
        <f>I62+P62</f>
        <v>8803688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9638</v>
      </c>
      <c r="H63" s="183">
        <f t="shared" si="15"/>
        <v>269448</v>
      </c>
      <c r="I63" s="184">
        <f t="shared" si="15"/>
        <v>279086</v>
      </c>
      <c r="J63" s="185">
        <f t="shared" si="15"/>
        <v>0</v>
      </c>
      <c r="K63" s="183">
        <f t="shared" si="15"/>
        <v>2509638</v>
      </c>
      <c r="L63" s="182">
        <f t="shared" si="15"/>
        <v>2521143</v>
      </c>
      <c r="M63" s="182">
        <f t="shared" si="15"/>
        <v>2752969</v>
      </c>
      <c r="N63" s="182">
        <f t="shared" si="15"/>
        <v>2081616</v>
      </c>
      <c r="O63" s="183">
        <f t="shared" si="15"/>
        <v>1702077</v>
      </c>
      <c r="P63" s="182">
        <f t="shared" si="15"/>
        <v>11567443</v>
      </c>
      <c r="Q63" s="186">
        <f t="shared" si="15"/>
        <v>11846529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0</v>
      </c>
      <c r="H65" s="188">
        <v>10544</v>
      </c>
      <c r="I65" s="189">
        <f>SUM(G65:H65)</f>
        <v>10544</v>
      </c>
      <c r="J65" s="190">
        <v>0</v>
      </c>
      <c r="K65" s="188">
        <v>228105</v>
      </c>
      <c r="L65" s="187">
        <v>156880</v>
      </c>
      <c r="M65" s="187">
        <v>355458</v>
      </c>
      <c r="N65" s="187">
        <v>384033</v>
      </c>
      <c r="O65" s="188">
        <v>444577</v>
      </c>
      <c r="P65" s="187">
        <f t="shared" si="16"/>
        <v>1569053</v>
      </c>
      <c r="Q65" s="191">
        <f t="shared" si="17"/>
        <v>1579597</v>
      </c>
    </row>
    <row r="66" spans="3:17" ht="18" customHeight="1">
      <c r="C66" s="130"/>
      <c r="D66" s="284" t="s">
        <v>80</v>
      </c>
      <c r="E66" s="285"/>
      <c r="F66" s="286"/>
      <c r="G66" s="187">
        <v>9638</v>
      </c>
      <c r="H66" s="188">
        <v>23985</v>
      </c>
      <c r="I66" s="189">
        <f>SUM(G66:H66)</f>
        <v>33623</v>
      </c>
      <c r="J66" s="190">
        <v>0</v>
      </c>
      <c r="K66" s="188">
        <v>265428</v>
      </c>
      <c r="L66" s="187">
        <v>243970</v>
      </c>
      <c r="M66" s="187">
        <v>292626</v>
      </c>
      <c r="N66" s="187">
        <v>310847</v>
      </c>
      <c r="O66" s="188">
        <v>374065</v>
      </c>
      <c r="P66" s="187">
        <f t="shared" si="16"/>
        <v>1486936</v>
      </c>
      <c r="Q66" s="191">
        <f t="shared" si="17"/>
        <v>1520559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234919</v>
      </c>
      <c r="I67" s="189">
        <f>SUM(G67:H67)</f>
        <v>234919</v>
      </c>
      <c r="J67" s="200"/>
      <c r="K67" s="188">
        <v>2016105</v>
      </c>
      <c r="L67" s="187">
        <v>2120293</v>
      </c>
      <c r="M67" s="187">
        <v>2104885</v>
      </c>
      <c r="N67" s="187">
        <v>1386736</v>
      </c>
      <c r="O67" s="188">
        <v>883435</v>
      </c>
      <c r="P67" s="187">
        <f t="shared" si="16"/>
        <v>8511454</v>
      </c>
      <c r="Q67" s="191">
        <f t="shared" si="17"/>
        <v>8746373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1" t="s">
        <v>83</v>
      </c>
      <c r="E69" s="302"/>
      <c r="F69" s="303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5358483</v>
      </c>
      <c r="L70" s="182">
        <f t="shared" si="18"/>
        <v>9130765</v>
      </c>
      <c r="M70" s="182">
        <f t="shared" si="18"/>
        <v>15684725</v>
      </c>
      <c r="N70" s="182">
        <f t="shared" si="18"/>
        <v>15537353</v>
      </c>
      <c r="O70" s="183">
        <f t="shared" si="18"/>
        <v>23984670</v>
      </c>
      <c r="P70" s="182">
        <f t="shared" si="18"/>
        <v>69695996</v>
      </c>
      <c r="Q70" s="186">
        <f t="shared" si="18"/>
        <v>69695996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1360845</v>
      </c>
      <c r="L71" s="187">
        <v>3646939</v>
      </c>
      <c r="M71" s="187">
        <v>7666509</v>
      </c>
      <c r="N71" s="187">
        <v>8243284</v>
      </c>
      <c r="O71" s="188">
        <v>12442312</v>
      </c>
      <c r="P71" s="187">
        <f>SUM(J71:O71)</f>
        <v>33359889</v>
      </c>
      <c r="Q71" s="191">
        <f>I71+P71</f>
        <v>33359889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3849711</v>
      </c>
      <c r="L72" s="187">
        <v>5342476</v>
      </c>
      <c r="M72" s="187">
        <v>7620676</v>
      </c>
      <c r="N72" s="187">
        <v>5990266</v>
      </c>
      <c r="O72" s="188">
        <v>4476880</v>
      </c>
      <c r="P72" s="187">
        <f>SUM(J72:O72)</f>
        <v>27280009</v>
      </c>
      <c r="Q72" s="191">
        <f>I72+P72</f>
        <v>27280009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147927</v>
      </c>
      <c r="L73" s="209">
        <v>141350</v>
      </c>
      <c r="M73" s="209">
        <v>397540</v>
      </c>
      <c r="N73" s="209">
        <v>1303803</v>
      </c>
      <c r="O73" s="208">
        <v>7065478</v>
      </c>
      <c r="P73" s="209">
        <f>SUM(J73:O73)</f>
        <v>9056098</v>
      </c>
      <c r="Q73" s="210">
        <f>I73+P73</f>
        <v>9056098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5880720</v>
      </c>
      <c r="H74" s="212">
        <f t="shared" si="19"/>
        <v>6779865</v>
      </c>
      <c r="I74" s="213">
        <f t="shared" si="19"/>
        <v>12660585</v>
      </c>
      <c r="J74" s="214">
        <f t="shared" si="19"/>
        <v>0</v>
      </c>
      <c r="K74" s="212">
        <f t="shared" si="19"/>
        <v>27430847</v>
      </c>
      <c r="L74" s="211">
        <f t="shared" si="19"/>
        <v>30179598</v>
      </c>
      <c r="M74" s="211">
        <f t="shared" si="19"/>
        <v>38783950</v>
      </c>
      <c r="N74" s="211">
        <f t="shared" si="19"/>
        <v>31439648</v>
      </c>
      <c r="O74" s="212">
        <f t="shared" si="19"/>
        <v>40473144</v>
      </c>
      <c r="P74" s="211">
        <f t="shared" si="19"/>
        <v>168307187</v>
      </c>
      <c r="Q74" s="215">
        <f t="shared" si="19"/>
        <v>180967772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65722230</v>
      </c>
      <c r="H76" s="183">
        <f t="shared" si="20"/>
        <v>70931570</v>
      </c>
      <c r="I76" s="184">
        <f t="shared" si="20"/>
        <v>136653800</v>
      </c>
      <c r="J76" s="185">
        <f t="shared" si="20"/>
        <v>0</v>
      </c>
      <c r="K76" s="223">
        <f t="shared" si="20"/>
        <v>210404120</v>
      </c>
      <c r="L76" s="182">
        <f t="shared" si="20"/>
        <v>197661304</v>
      </c>
      <c r="M76" s="182">
        <f t="shared" si="20"/>
        <v>215385939</v>
      </c>
      <c r="N76" s="182">
        <f t="shared" si="20"/>
        <v>146300189</v>
      </c>
      <c r="O76" s="183">
        <f t="shared" si="20"/>
        <v>157181904</v>
      </c>
      <c r="P76" s="182">
        <f t="shared" si="20"/>
        <v>926933456</v>
      </c>
      <c r="Q76" s="186">
        <f t="shared" si="20"/>
        <v>1063587256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29526332</v>
      </c>
      <c r="H77" s="188">
        <f t="shared" si="21"/>
        <v>24895780</v>
      </c>
      <c r="I77" s="189">
        <f t="shared" si="21"/>
        <v>54422112</v>
      </c>
      <c r="J77" s="190">
        <f t="shared" si="21"/>
        <v>0</v>
      </c>
      <c r="K77" s="224">
        <f t="shared" si="21"/>
        <v>76650329</v>
      </c>
      <c r="L77" s="187">
        <f t="shared" si="21"/>
        <v>71387421</v>
      </c>
      <c r="M77" s="187">
        <f t="shared" si="21"/>
        <v>82257062</v>
      </c>
      <c r="N77" s="187">
        <f t="shared" si="21"/>
        <v>61340565</v>
      </c>
      <c r="O77" s="188">
        <f t="shared" si="21"/>
        <v>88844639</v>
      </c>
      <c r="P77" s="187">
        <f t="shared" si="21"/>
        <v>380480016</v>
      </c>
      <c r="Q77" s="191">
        <f t="shared" si="21"/>
        <v>434902128</v>
      </c>
    </row>
    <row r="78" spans="3:17" ht="18" customHeight="1">
      <c r="C78" s="130"/>
      <c r="D78" s="133"/>
      <c r="E78" s="134" t="s">
        <v>92</v>
      </c>
      <c r="F78" s="135"/>
      <c r="G78" s="187">
        <v>26468900</v>
      </c>
      <c r="H78" s="188">
        <v>19040316</v>
      </c>
      <c r="I78" s="189">
        <f>SUM(G78:H78)</f>
        <v>45509216</v>
      </c>
      <c r="J78" s="190">
        <v>0</v>
      </c>
      <c r="K78" s="224">
        <v>60806001</v>
      </c>
      <c r="L78" s="187">
        <v>53056227</v>
      </c>
      <c r="M78" s="187">
        <v>60886489</v>
      </c>
      <c r="N78" s="187">
        <v>45532499</v>
      </c>
      <c r="O78" s="188">
        <v>54294354</v>
      </c>
      <c r="P78" s="187">
        <f>SUM(J78:O78)</f>
        <v>274575570</v>
      </c>
      <c r="Q78" s="191">
        <f>I78+P78</f>
        <v>320084786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54826</v>
      </c>
      <c r="I79" s="189">
        <f>SUM(G79:H79)</f>
        <v>54826</v>
      </c>
      <c r="J79" s="190">
        <v>0</v>
      </c>
      <c r="K79" s="224">
        <v>267500</v>
      </c>
      <c r="L79" s="187">
        <v>628625</v>
      </c>
      <c r="M79" s="187">
        <v>1792250</v>
      </c>
      <c r="N79" s="187">
        <v>2596087</v>
      </c>
      <c r="O79" s="188">
        <v>11979827</v>
      </c>
      <c r="P79" s="187">
        <f>SUM(J79:O79)</f>
        <v>17264289</v>
      </c>
      <c r="Q79" s="191">
        <f>I79+P79</f>
        <v>17319115</v>
      </c>
    </row>
    <row r="80" spans="3:17" ht="18" customHeight="1">
      <c r="C80" s="130"/>
      <c r="D80" s="133"/>
      <c r="E80" s="134" t="s">
        <v>94</v>
      </c>
      <c r="F80" s="135"/>
      <c r="G80" s="187">
        <v>1851121</v>
      </c>
      <c r="H80" s="188">
        <v>4555201</v>
      </c>
      <c r="I80" s="189">
        <f>SUM(G80:H80)</f>
        <v>6406322</v>
      </c>
      <c r="J80" s="190">
        <v>0</v>
      </c>
      <c r="K80" s="224">
        <v>11803219</v>
      </c>
      <c r="L80" s="187">
        <v>13362870</v>
      </c>
      <c r="M80" s="187">
        <v>15854469</v>
      </c>
      <c r="N80" s="187">
        <v>10564925</v>
      </c>
      <c r="O80" s="188">
        <v>19285287</v>
      </c>
      <c r="P80" s="187">
        <f>SUM(J80:O80)</f>
        <v>70870770</v>
      </c>
      <c r="Q80" s="191">
        <f>I80+P80</f>
        <v>77277092</v>
      </c>
    </row>
    <row r="81" spans="3:17" ht="18" customHeight="1">
      <c r="C81" s="130"/>
      <c r="D81" s="133"/>
      <c r="E81" s="134" t="s">
        <v>95</v>
      </c>
      <c r="F81" s="135"/>
      <c r="G81" s="187">
        <v>301411</v>
      </c>
      <c r="H81" s="188">
        <v>375837</v>
      </c>
      <c r="I81" s="189">
        <f>SUM(G81:H81)</f>
        <v>677248</v>
      </c>
      <c r="J81" s="190">
        <v>0</v>
      </c>
      <c r="K81" s="224">
        <v>715309</v>
      </c>
      <c r="L81" s="187">
        <v>989599</v>
      </c>
      <c r="M81" s="187">
        <v>377354</v>
      </c>
      <c r="N81" s="187">
        <v>501654</v>
      </c>
      <c r="O81" s="188">
        <v>355171</v>
      </c>
      <c r="P81" s="187">
        <f>SUM(J81:O81)</f>
        <v>2939087</v>
      </c>
      <c r="Q81" s="191">
        <f>I81+P81</f>
        <v>3616335</v>
      </c>
    </row>
    <row r="82" spans="3:17" ht="18" customHeight="1">
      <c r="C82" s="130"/>
      <c r="D82" s="133"/>
      <c r="E82" s="295" t="s">
        <v>105</v>
      </c>
      <c r="F82" s="296"/>
      <c r="G82" s="187">
        <v>904900</v>
      </c>
      <c r="H82" s="188">
        <v>869600</v>
      </c>
      <c r="I82" s="189">
        <f>SUM(G82:H82)</f>
        <v>1774500</v>
      </c>
      <c r="J82" s="190">
        <v>0</v>
      </c>
      <c r="K82" s="224">
        <v>3058300</v>
      </c>
      <c r="L82" s="187">
        <v>3350100</v>
      </c>
      <c r="M82" s="187">
        <v>3346500</v>
      </c>
      <c r="N82" s="187">
        <v>2145400</v>
      </c>
      <c r="O82" s="188">
        <v>2930000</v>
      </c>
      <c r="P82" s="187">
        <f>SUM(J82:O82)</f>
        <v>14830300</v>
      </c>
      <c r="Q82" s="191">
        <f>I82+P82</f>
        <v>16604800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16129007</v>
      </c>
      <c r="H83" s="188">
        <f t="shared" si="22"/>
        <v>26510576</v>
      </c>
      <c r="I83" s="189">
        <f t="shared" si="22"/>
        <v>42639583</v>
      </c>
      <c r="J83" s="190">
        <f t="shared" si="22"/>
        <v>0</v>
      </c>
      <c r="K83" s="224">
        <f t="shared" si="22"/>
        <v>64966733</v>
      </c>
      <c r="L83" s="187">
        <f t="shared" si="22"/>
        <v>61375986</v>
      </c>
      <c r="M83" s="187">
        <f t="shared" si="22"/>
        <v>54699805</v>
      </c>
      <c r="N83" s="187">
        <f t="shared" si="22"/>
        <v>34813452</v>
      </c>
      <c r="O83" s="188">
        <f t="shared" si="22"/>
        <v>17052528</v>
      </c>
      <c r="P83" s="187">
        <f t="shared" si="22"/>
        <v>232908504</v>
      </c>
      <c r="Q83" s="191">
        <f t="shared" si="22"/>
        <v>275548087</v>
      </c>
    </row>
    <row r="84" spans="3:17" ht="18" customHeight="1">
      <c r="C84" s="130"/>
      <c r="D84" s="133"/>
      <c r="E84" s="137" t="s">
        <v>97</v>
      </c>
      <c r="F84" s="137"/>
      <c r="G84" s="187">
        <v>12731533</v>
      </c>
      <c r="H84" s="188">
        <v>20316683</v>
      </c>
      <c r="I84" s="189">
        <f>SUM(G84:H84)</f>
        <v>33048216</v>
      </c>
      <c r="J84" s="190">
        <v>0</v>
      </c>
      <c r="K84" s="224">
        <v>54738066</v>
      </c>
      <c r="L84" s="187">
        <v>47038008</v>
      </c>
      <c r="M84" s="187">
        <v>44357859</v>
      </c>
      <c r="N84" s="187">
        <v>28493245</v>
      </c>
      <c r="O84" s="188">
        <v>14412413</v>
      </c>
      <c r="P84" s="187">
        <f>SUM(J84:O84)</f>
        <v>189039591</v>
      </c>
      <c r="Q84" s="191">
        <f>I84+P84</f>
        <v>222087807</v>
      </c>
    </row>
    <row r="85" spans="3:17" ht="18" customHeight="1">
      <c r="C85" s="130"/>
      <c r="D85" s="133"/>
      <c r="E85" s="137" t="s">
        <v>98</v>
      </c>
      <c r="F85" s="137"/>
      <c r="G85" s="187">
        <v>3397474</v>
      </c>
      <c r="H85" s="188">
        <v>6193893</v>
      </c>
      <c r="I85" s="189">
        <f>SUM(G85:H85)</f>
        <v>9591367</v>
      </c>
      <c r="J85" s="190">
        <v>0</v>
      </c>
      <c r="K85" s="224">
        <v>10228667</v>
      </c>
      <c r="L85" s="187">
        <v>14337978</v>
      </c>
      <c r="M85" s="187">
        <v>10341946</v>
      </c>
      <c r="N85" s="187">
        <v>6320207</v>
      </c>
      <c r="O85" s="188">
        <v>2640115</v>
      </c>
      <c r="P85" s="187">
        <f>SUM(J85:O85)</f>
        <v>43868913</v>
      </c>
      <c r="Q85" s="191">
        <f>I85+P85</f>
        <v>53460280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87747</v>
      </c>
      <c r="H86" s="188">
        <f t="shared" si="23"/>
        <v>924994</v>
      </c>
      <c r="I86" s="189">
        <f t="shared" si="23"/>
        <v>1012741</v>
      </c>
      <c r="J86" s="190">
        <f t="shared" si="23"/>
        <v>0</v>
      </c>
      <c r="K86" s="224">
        <f t="shared" si="23"/>
        <v>7459934</v>
      </c>
      <c r="L86" s="187">
        <f t="shared" si="23"/>
        <v>11712970</v>
      </c>
      <c r="M86" s="187">
        <f t="shared" si="23"/>
        <v>19083381</v>
      </c>
      <c r="N86" s="187">
        <f t="shared" si="23"/>
        <v>13591330</v>
      </c>
      <c r="O86" s="188">
        <f t="shared" si="23"/>
        <v>11850906</v>
      </c>
      <c r="P86" s="187">
        <f t="shared" si="23"/>
        <v>63698521</v>
      </c>
      <c r="Q86" s="191">
        <f t="shared" si="23"/>
        <v>64711262</v>
      </c>
    </row>
    <row r="87" spans="3:17" ht="18" customHeight="1">
      <c r="C87" s="130"/>
      <c r="D87" s="133"/>
      <c r="E87" s="134" t="s">
        <v>99</v>
      </c>
      <c r="F87" s="135"/>
      <c r="G87" s="187">
        <v>87747</v>
      </c>
      <c r="H87" s="188">
        <v>746916</v>
      </c>
      <c r="I87" s="189">
        <f>SUM(G87:H87)</f>
        <v>834663</v>
      </c>
      <c r="J87" s="190">
        <v>0</v>
      </c>
      <c r="K87" s="224">
        <v>6259020</v>
      </c>
      <c r="L87" s="187">
        <v>9902008</v>
      </c>
      <c r="M87" s="187">
        <v>15648247</v>
      </c>
      <c r="N87" s="187">
        <v>11323698</v>
      </c>
      <c r="O87" s="188">
        <v>9954166</v>
      </c>
      <c r="P87" s="187">
        <f>SUM(J87:O87)</f>
        <v>53087139</v>
      </c>
      <c r="Q87" s="191">
        <f>I87+P87</f>
        <v>53921802</v>
      </c>
    </row>
    <row r="88" spans="3:17" ht="18" customHeight="1">
      <c r="C88" s="130"/>
      <c r="D88" s="133"/>
      <c r="E88" s="284" t="s">
        <v>100</v>
      </c>
      <c r="F88" s="286"/>
      <c r="G88" s="187">
        <v>0</v>
      </c>
      <c r="H88" s="188">
        <v>178078</v>
      </c>
      <c r="I88" s="189">
        <f>SUM(G88:H88)</f>
        <v>178078</v>
      </c>
      <c r="J88" s="190">
        <v>0</v>
      </c>
      <c r="K88" s="224">
        <v>1200914</v>
      </c>
      <c r="L88" s="187">
        <v>1810962</v>
      </c>
      <c r="M88" s="187">
        <v>3435134</v>
      </c>
      <c r="N88" s="187">
        <v>2267632</v>
      </c>
      <c r="O88" s="188">
        <v>1896740</v>
      </c>
      <c r="P88" s="187">
        <f>SUM(J88:O88)</f>
        <v>10611382</v>
      </c>
      <c r="Q88" s="191">
        <f>I88+P88</f>
        <v>10789460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6843024</v>
      </c>
      <c r="H90" s="188">
        <f t="shared" si="24"/>
        <v>6789626</v>
      </c>
      <c r="I90" s="189">
        <f t="shared" si="24"/>
        <v>13632650</v>
      </c>
      <c r="J90" s="190">
        <f t="shared" si="24"/>
        <v>0</v>
      </c>
      <c r="K90" s="188">
        <f t="shared" si="24"/>
        <v>13034626</v>
      </c>
      <c r="L90" s="187">
        <f t="shared" si="24"/>
        <v>15429087</v>
      </c>
      <c r="M90" s="187">
        <f t="shared" si="24"/>
        <v>14499293</v>
      </c>
      <c r="N90" s="187">
        <f t="shared" si="24"/>
        <v>10095692</v>
      </c>
      <c r="O90" s="188">
        <f t="shared" si="24"/>
        <v>12160500</v>
      </c>
      <c r="P90" s="187">
        <f t="shared" si="24"/>
        <v>65219198</v>
      </c>
      <c r="Q90" s="191">
        <f t="shared" si="24"/>
        <v>78851848</v>
      </c>
    </row>
    <row r="91" spans="3:17" ht="18" customHeight="1">
      <c r="C91" s="130"/>
      <c r="D91" s="133"/>
      <c r="E91" s="139" t="s">
        <v>102</v>
      </c>
      <c r="F91" s="135"/>
      <c r="G91" s="187">
        <v>3143520</v>
      </c>
      <c r="H91" s="188">
        <v>4293890</v>
      </c>
      <c r="I91" s="189">
        <f>SUM(G91:H91)</f>
        <v>7437410</v>
      </c>
      <c r="J91" s="190">
        <v>0</v>
      </c>
      <c r="K91" s="188">
        <v>8651970</v>
      </c>
      <c r="L91" s="187">
        <v>12504010</v>
      </c>
      <c r="M91" s="187">
        <v>12944260</v>
      </c>
      <c r="N91" s="187">
        <v>9140410</v>
      </c>
      <c r="O91" s="188">
        <v>10772280</v>
      </c>
      <c r="P91" s="187">
        <f>SUM(J91:O91)</f>
        <v>54012930</v>
      </c>
      <c r="Q91" s="191">
        <f>I91+P91</f>
        <v>61450340</v>
      </c>
    </row>
    <row r="92" spans="3:17" ht="18" customHeight="1">
      <c r="C92" s="130"/>
      <c r="D92" s="140"/>
      <c r="E92" s="137" t="s">
        <v>74</v>
      </c>
      <c r="F92" s="141"/>
      <c r="G92" s="187">
        <v>458919</v>
      </c>
      <c r="H92" s="188">
        <v>572019</v>
      </c>
      <c r="I92" s="189">
        <f>SUM(G92:H92)</f>
        <v>1030938</v>
      </c>
      <c r="J92" s="190">
        <v>0</v>
      </c>
      <c r="K92" s="188">
        <v>1086747</v>
      </c>
      <c r="L92" s="187">
        <v>767819</v>
      </c>
      <c r="M92" s="187">
        <v>404338</v>
      </c>
      <c r="N92" s="187">
        <v>500020</v>
      </c>
      <c r="O92" s="188">
        <v>229250</v>
      </c>
      <c r="P92" s="187">
        <f>SUM(J92:O92)</f>
        <v>2988174</v>
      </c>
      <c r="Q92" s="191">
        <f>I92+P92</f>
        <v>4019112</v>
      </c>
    </row>
    <row r="93" spans="3:17" ht="18" customHeight="1">
      <c r="C93" s="130"/>
      <c r="D93" s="142"/>
      <c r="E93" s="134" t="s">
        <v>75</v>
      </c>
      <c r="F93" s="143"/>
      <c r="G93" s="187">
        <v>3240585</v>
      </c>
      <c r="H93" s="188">
        <v>1923717</v>
      </c>
      <c r="I93" s="189">
        <f>SUM(G93:H93)</f>
        <v>5164302</v>
      </c>
      <c r="J93" s="190">
        <v>0</v>
      </c>
      <c r="K93" s="188">
        <v>3295909</v>
      </c>
      <c r="L93" s="187">
        <v>2157258</v>
      </c>
      <c r="M93" s="187">
        <v>1150695</v>
      </c>
      <c r="N93" s="187">
        <v>455262</v>
      </c>
      <c r="O93" s="188">
        <v>1158970</v>
      </c>
      <c r="P93" s="187">
        <f>SUM(J93:O93)</f>
        <v>8218094</v>
      </c>
      <c r="Q93" s="191">
        <f>I93+P93</f>
        <v>13382396</v>
      </c>
    </row>
    <row r="94" spans="3:17" ht="18" customHeight="1">
      <c r="C94" s="130"/>
      <c r="D94" s="133" t="s">
        <v>76</v>
      </c>
      <c r="E94" s="144"/>
      <c r="F94" s="144"/>
      <c r="G94" s="187">
        <v>4423866</v>
      </c>
      <c r="H94" s="188">
        <v>6383252</v>
      </c>
      <c r="I94" s="189">
        <f>SUM(G94:H94)</f>
        <v>10807118</v>
      </c>
      <c r="J94" s="190">
        <v>0</v>
      </c>
      <c r="K94" s="188">
        <v>22099933</v>
      </c>
      <c r="L94" s="187">
        <v>19712811</v>
      </c>
      <c r="M94" s="187">
        <v>27717928</v>
      </c>
      <c r="N94" s="187">
        <v>16570914</v>
      </c>
      <c r="O94" s="188">
        <v>18516114</v>
      </c>
      <c r="P94" s="187">
        <f>SUM(J94:O94)</f>
        <v>104617700</v>
      </c>
      <c r="Q94" s="191">
        <f>I94+P94</f>
        <v>115424818</v>
      </c>
    </row>
    <row r="95" spans="3:17" ht="18" customHeight="1">
      <c r="C95" s="145"/>
      <c r="D95" s="146" t="s">
        <v>103</v>
      </c>
      <c r="E95" s="147"/>
      <c r="F95" s="147"/>
      <c r="G95" s="192">
        <v>8712254</v>
      </c>
      <c r="H95" s="193">
        <v>5427342</v>
      </c>
      <c r="I95" s="194">
        <f>SUM(G95:H95)</f>
        <v>14139596</v>
      </c>
      <c r="J95" s="195">
        <v>0</v>
      </c>
      <c r="K95" s="193">
        <v>26192565</v>
      </c>
      <c r="L95" s="192">
        <v>18043029</v>
      </c>
      <c r="M95" s="192">
        <v>17128470</v>
      </c>
      <c r="N95" s="192">
        <v>9888236</v>
      </c>
      <c r="O95" s="193">
        <v>8757217</v>
      </c>
      <c r="P95" s="194">
        <f>SUM(J95:O95)</f>
        <v>80009517</v>
      </c>
      <c r="Q95" s="196">
        <f>I95+P95</f>
        <v>94149113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101680</v>
      </c>
      <c r="H96" s="183">
        <f t="shared" si="25"/>
        <v>2819181</v>
      </c>
      <c r="I96" s="184">
        <f t="shared" si="25"/>
        <v>2920861</v>
      </c>
      <c r="J96" s="185">
        <f t="shared" si="25"/>
        <v>0</v>
      </c>
      <c r="K96" s="223">
        <f t="shared" si="25"/>
        <v>26245246</v>
      </c>
      <c r="L96" s="182">
        <f t="shared" si="25"/>
        <v>26374014</v>
      </c>
      <c r="M96" s="182">
        <f t="shared" si="25"/>
        <v>28785992</v>
      </c>
      <c r="N96" s="182">
        <f t="shared" si="25"/>
        <v>21814468</v>
      </c>
      <c r="O96" s="183">
        <f t="shared" si="25"/>
        <v>17850612</v>
      </c>
      <c r="P96" s="182">
        <f t="shared" si="25"/>
        <v>121070332</v>
      </c>
      <c r="Q96" s="186">
        <f>SUM(Q97:Q102)</f>
        <v>123991193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0</v>
      </c>
      <c r="H98" s="188">
        <v>111239</v>
      </c>
      <c r="I98" s="189">
        <f>SUM(G98:H98)</f>
        <v>111239</v>
      </c>
      <c r="J98" s="190">
        <v>0</v>
      </c>
      <c r="K98" s="224">
        <v>2404176</v>
      </c>
      <c r="L98" s="187">
        <v>1655073</v>
      </c>
      <c r="M98" s="187">
        <v>3750069</v>
      </c>
      <c r="N98" s="187">
        <v>4050017</v>
      </c>
      <c r="O98" s="188">
        <v>4690276</v>
      </c>
      <c r="P98" s="187">
        <f t="shared" si="26"/>
        <v>16549611</v>
      </c>
      <c r="Q98" s="191">
        <f>I98+P98</f>
        <v>16660850</v>
      </c>
    </row>
    <row r="99" spans="3:17" ht="18" customHeight="1">
      <c r="C99" s="130"/>
      <c r="D99" s="284" t="s">
        <v>80</v>
      </c>
      <c r="E99" s="285"/>
      <c r="F99" s="286"/>
      <c r="G99" s="187">
        <v>101680</v>
      </c>
      <c r="H99" s="188">
        <v>253041</v>
      </c>
      <c r="I99" s="189">
        <f>SUM(G99:H99)</f>
        <v>354721</v>
      </c>
      <c r="J99" s="190">
        <v>0</v>
      </c>
      <c r="K99" s="224">
        <v>2800257</v>
      </c>
      <c r="L99" s="187">
        <v>2573875</v>
      </c>
      <c r="M99" s="187">
        <v>3087199</v>
      </c>
      <c r="N99" s="187">
        <v>3279431</v>
      </c>
      <c r="O99" s="188">
        <v>3946385</v>
      </c>
      <c r="P99" s="187">
        <f>SUM(J99:O99)</f>
        <v>15687147</v>
      </c>
      <c r="Q99" s="191">
        <f t="shared" si="27"/>
        <v>16041868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2454901</v>
      </c>
      <c r="I100" s="189">
        <f>SUM(G100:H100)</f>
        <v>2454901</v>
      </c>
      <c r="J100" s="200"/>
      <c r="K100" s="224">
        <v>21040813</v>
      </c>
      <c r="L100" s="187">
        <v>22145066</v>
      </c>
      <c r="M100" s="187">
        <v>21948724</v>
      </c>
      <c r="N100" s="187">
        <v>14485020</v>
      </c>
      <c r="O100" s="188">
        <v>9213951</v>
      </c>
      <c r="P100" s="187">
        <f t="shared" si="26"/>
        <v>88833574</v>
      </c>
      <c r="Q100" s="191">
        <f t="shared" si="27"/>
        <v>91288475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1" t="s">
        <v>83</v>
      </c>
      <c r="E102" s="302"/>
      <c r="F102" s="303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55889716</v>
      </c>
      <c r="L103" s="182">
        <f t="shared" si="28"/>
        <v>95218582</v>
      </c>
      <c r="M103" s="182">
        <f t="shared" si="28"/>
        <v>163506360</v>
      </c>
      <c r="N103" s="182">
        <f t="shared" si="28"/>
        <v>161959827</v>
      </c>
      <c r="O103" s="183">
        <f t="shared" si="28"/>
        <v>249933669</v>
      </c>
      <c r="P103" s="182">
        <f t="shared" si="28"/>
        <v>726508154</v>
      </c>
      <c r="Q103" s="186">
        <f>SUM(Q104:Q106)</f>
        <v>726508154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14195593</v>
      </c>
      <c r="L104" s="187">
        <v>38059095</v>
      </c>
      <c r="M104" s="187">
        <v>79916502</v>
      </c>
      <c r="N104" s="187">
        <v>85919929</v>
      </c>
      <c r="O104" s="188">
        <v>129792417</v>
      </c>
      <c r="P104" s="187">
        <f>SUM(J104:O104)</f>
        <v>347883536</v>
      </c>
      <c r="Q104" s="191">
        <f>I104+P104</f>
        <v>347883536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40163421</v>
      </c>
      <c r="L105" s="187">
        <v>55692274</v>
      </c>
      <c r="M105" s="187">
        <v>79453959</v>
      </c>
      <c r="N105" s="187">
        <v>62545188</v>
      </c>
      <c r="O105" s="188">
        <v>46707826</v>
      </c>
      <c r="P105" s="187">
        <f>SUM(J105:O105)</f>
        <v>284562668</v>
      </c>
      <c r="Q105" s="191">
        <f>I105+P105</f>
        <v>284562668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1530702</v>
      </c>
      <c r="L106" s="209">
        <v>1467213</v>
      </c>
      <c r="M106" s="209">
        <v>4135899</v>
      </c>
      <c r="N106" s="209">
        <v>13494710</v>
      </c>
      <c r="O106" s="208">
        <v>73433426</v>
      </c>
      <c r="P106" s="209">
        <f>SUM(J106:O106)</f>
        <v>94061950</v>
      </c>
      <c r="Q106" s="210">
        <f>I106+P106</f>
        <v>94061950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65823910</v>
      </c>
      <c r="H107" s="212">
        <f t="shared" si="29"/>
        <v>73750751</v>
      </c>
      <c r="I107" s="213">
        <f t="shared" si="29"/>
        <v>139574661</v>
      </c>
      <c r="J107" s="214">
        <f t="shared" si="29"/>
        <v>0</v>
      </c>
      <c r="K107" s="227">
        <f t="shared" si="29"/>
        <v>292539082</v>
      </c>
      <c r="L107" s="211">
        <f t="shared" si="29"/>
        <v>319253900</v>
      </c>
      <c r="M107" s="211">
        <f t="shared" si="29"/>
        <v>407678291</v>
      </c>
      <c r="N107" s="211">
        <f t="shared" si="29"/>
        <v>330074484</v>
      </c>
      <c r="O107" s="212">
        <f t="shared" si="29"/>
        <v>424966185</v>
      </c>
      <c r="P107" s="211">
        <f t="shared" si="29"/>
        <v>1774511942</v>
      </c>
      <c r="Q107" s="215">
        <f>Q76+Q96+Q103</f>
        <v>1914086603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60020118</v>
      </c>
      <c r="H109" s="183">
        <f t="shared" si="30"/>
        <v>64375239</v>
      </c>
      <c r="I109" s="184">
        <f t="shared" si="30"/>
        <v>124395357</v>
      </c>
      <c r="J109" s="185">
        <f t="shared" si="30"/>
        <v>0</v>
      </c>
      <c r="K109" s="223">
        <f t="shared" si="30"/>
        <v>191981687</v>
      </c>
      <c r="L109" s="182">
        <f t="shared" si="30"/>
        <v>179697887</v>
      </c>
      <c r="M109" s="182">
        <f t="shared" si="30"/>
        <v>195518988</v>
      </c>
      <c r="N109" s="182">
        <f t="shared" si="30"/>
        <v>132665807</v>
      </c>
      <c r="O109" s="183">
        <f t="shared" si="30"/>
        <v>142338870</v>
      </c>
      <c r="P109" s="182">
        <f t="shared" si="30"/>
        <v>842203239</v>
      </c>
      <c r="Q109" s="186">
        <f t="shared" si="30"/>
        <v>966598596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26572951</v>
      </c>
      <c r="H110" s="188">
        <f t="shared" si="31"/>
        <v>22400557</v>
      </c>
      <c r="I110" s="189">
        <f t="shared" si="31"/>
        <v>48973508</v>
      </c>
      <c r="J110" s="190">
        <f t="shared" si="31"/>
        <v>0</v>
      </c>
      <c r="K110" s="224">
        <f t="shared" si="31"/>
        <v>68984626</v>
      </c>
      <c r="L110" s="187">
        <f t="shared" si="31"/>
        <v>64247636</v>
      </c>
      <c r="M110" s="187">
        <f t="shared" si="31"/>
        <v>74029951</v>
      </c>
      <c r="N110" s="187">
        <f t="shared" si="31"/>
        <v>55206233</v>
      </c>
      <c r="O110" s="188">
        <f t="shared" si="31"/>
        <v>79959786</v>
      </c>
      <c r="P110" s="187">
        <f t="shared" si="31"/>
        <v>342428232</v>
      </c>
      <c r="Q110" s="191">
        <f t="shared" si="31"/>
        <v>391401740</v>
      </c>
    </row>
    <row r="111" spans="3:17" ht="18" customHeight="1">
      <c r="C111" s="130"/>
      <c r="D111" s="133"/>
      <c r="E111" s="134" t="s">
        <v>92</v>
      </c>
      <c r="F111" s="135"/>
      <c r="G111" s="187">
        <v>23821292</v>
      </c>
      <c r="H111" s="188">
        <v>17130694</v>
      </c>
      <c r="I111" s="189">
        <f>SUM(G111:H111)</f>
        <v>40951986</v>
      </c>
      <c r="J111" s="190">
        <v>0</v>
      </c>
      <c r="K111" s="224">
        <v>54724836</v>
      </c>
      <c r="L111" s="187">
        <v>47750273</v>
      </c>
      <c r="M111" s="187">
        <v>54796550</v>
      </c>
      <c r="N111" s="187">
        <v>40979070</v>
      </c>
      <c r="O111" s="188">
        <v>48864700</v>
      </c>
      <c r="P111" s="187">
        <f>SUM(J111:O111)</f>
        <v>247115429</v>
      </c>
      <c r="Q111" s="191">
        <f>I111+P111</f>
        <v>288067415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49342</v>
      </c>
      <c r="I112" s="189">
        <f>SUM(G112:H112)</f>
        <v>49342</v>
      </c>
      <c r="J112" s="190">
        <v>0</v>
      </c>
      <c r="K112" s="224">
        <v>240749</v>
      </c>
      <c r="L112" s="187">
        <v>565759</v>
      </c>
      <c r="M112" s="187">
        <v>1613020</v>
      </c>
      <c r="N112" s="187">
        <v>2336466</v>
      </c>
      <c r="O112" s="188">
        <v>10781802</v>
      </c>
      <c r="P112" s="187">
        <f>SUM(J112:O112)</f>
        <v>15537796</v>
      </c>
      <c r="Q112" s="191">
        <f>I112+P112</f>
        <v>15587138</v>
      </c>
    </row>
    <row r="113" spans="3:17" ht="18" customHeight="1">
      <c r="C113" s="130"/>
      <c r="D113" s="133"/>
      <c r="E113" s="134" t="s">
        <v>94</v>
      </c>
      <c r="F113" s="135"/>
      <c r="G113" s="187">
        <v>1665983</v>
      </c>
      <c r="H113" s="188">
        <v>4099636</v>
      </c>
      <c r="I113" s="189">
        <f>SUM(G113:H113)</f>
        <v>5765619</v>
      </c>
      <c r="J113" s="190">
        <v>0</v>
      </c>
      <c r="K113" s="224">
        <v>10622802</v>
      </c>
      <c r="L113" s="187">
        <v>12026486</v>
      </c>
      <c r="M113" s="187">
        <v>14268917</v>
      </c>
      <c r="N113" s="187">
        <v>9508356</v>
      </c>
      <c r="O113" s="188">
        <v>17356636</v>
      </c>
      <c r="P113" s="187">
        <f>SUM(J113:O113)</f>
        <v>63783197</v>
      </c>
      <c r="Q113" s="191">
        <f>I113+P113</f>
        <v>69548816</v>
      </c>
    </row>
    <row r="114" spans="3:17" ht="18" customHeight="1">
      <c r="C114" s="130"/>
      <c r="D114" s="133"/>
      <c r="E114" s="134" t="s">
        <v>95</v>
      </c>
      <c r="F114" s="135"/>
      <c r="G114" s="187">
        <v>271266</v>
      </c>
      <c r="H114" s="188">
        <v>338245</v>
      </c>
      <c r="I114" s="189">
        <f>SUM(G114:H114)</f>
        <v>609511</v>
      </c>
      <c r="J114" s="190">
        <v>0</v>
      </c>
      <c r="K114" s="224">
        <v>643769</v>
      </c>
      <c r="L114" s="187">
        <v>890628</v>
      </c>
      <c r="M114" s="187">
        <v>339614</v>
      </c>
      <c r="N114" s="187">
        <v>451481</v>
      </c>
      <c r="O114" s="188">
        <v>319648</v>
      </c>
      <c r="P114" s="187">
        <f>SUM(J114:O114)</f>
        <v>2645140</v>
      </c>
      <c r="Q114" s="191">
        <f>I114+P114</f>
        <v>3254651</v>
      </c>
    </row>
    <row r="115" spans="3:17" ht="18" customHeight="1">
      <c r="C115" s="130"/>
      <c r="D115" s="133"/>
      <c r="E115" s="295" t="s">
        <v>105</v>
      </c>
      <c r="F115" s="296"/>
      <c r="G115" s="187">
        <v>814410</v>
      </c>
      <c r="H115" s="188">
        <v>782640</v>
      </c>
      <c r="I115" s="189">
        <f>SUM(G115:H115)</f>
        <v>1597050</v>
      </c>
      <c r="J115" s="190">
        <v>0</v>
      </c>
      <c r="K115" s="224">
        <v>2752470</v>
      </c>
      <c r="L115" s="187">
        <v>3014490</v>
      </c>
      <c r="M115" s="187">
        <v>3011850</v>
      </c>
      <c r="N115" s="187">
        <v>1930860</v>
      </c>
      <c r="O115" s="188">
        <v>2637000</v>
      </c>
      <c r="P115" s="187">
        <f>SUM(J115:O115)</f>
        <v>13346670</v>
      </c>
      <c r="Q115" s="191">
        <f>I115+P115</f>
        <v>14943720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14515778</v>
      </c>
      <c r="H116" s="188">
        <f t="shared" si="32"/>
        <v>23859287</v>
      </c>
      <c r="I116" s="189">
        <f t="shared" si="32"/>
        <v>38375065</v>
      </c>
      <c r="J116" s="190">
        <f t="shared" si="32"/>
        <v>0</v>
      </c>
      <c r="K116" s="224">
        <f t="shared" si="32"/>
        <v>58469538</v>
      </c>
      <c r="L116" s="187">
        <f t="shared" si="32"/>
        <v>55237986</v>
      </c>
      <c r="M116" s="187">
        <f t="shared" si="32"/>
        <v>49229498</v>
      </c>
      <c r="N116" s="187">
        <f t="shared" si="32"/>
        <v>31339298</v>
      </c>
      <c r="O116" s="188">
        <f t="shared" si="32"/>
        <v>15347192</v>
      </c>
      <c r="P116" s="187">
        <f t="shared" si="32"/>
        <v>209623512</v>
      </c>
      <c r="Q116" s="191">
        <f t="shared" si="32"/>
        <v>247998577</v>
      </c>
    </row>
    <row r="117" spans="3:17" ht="18" customHeight="1">
      <c r="C117" s="130"/>
      <c r="D117" s="133"/>
      <c r="E117" s="137" t="s">
        <v>97</v>
      </c>
      <c r="F117" s="137"/>
      <c r="G117" s="187">
        <v>11458107</v>
      </c>
      <c r="H117" s="188">
        <v>18284812</v>
      </c>
      <c r="I117" s="189">
        <f>SUM(G117:H117)</f>
        <v>29742919</v>
      </c>
      <c r="J117" s="190">
        <v>0</v>
      </c>
      <c r="K117" s="224">
        <v>49263828</v>
      </c>
      <c r="L117" s="187">
        <v>42333913</v>
      </c>
      <c r="M117" s="187">
        <v>39921817</v>
      </c>
      <c r="N117" s="187">
        <v>25651143</v>
      </c>
      <c r="O117" s="188">
        <v>12971100</v>
      </c>
      <c r="P117" s="187">
        <f>SUM(J117:O117)</f>
        <v>170141801</v>
      </c>
      <c r="Q117" s="191">
        <f>I117+P117</f>
        <v>199884720</v>
      </c>
    </row>
    <row r="118" spans="3:17" ht="18" customHeight="1">
      <c r="C118" s="130"/>
      <c r="D118" s="133"/>
      <c r="E118" s="137" t="s">
        <v>98</v>
      </c>
      <c r="F118" s="137"/>
      <c r="G118" s="187">
        <v>3057671</v>
      </c>
      <c r="H118" s="188">
        <v>5574475</v>
      </c>
      <c r="I118" s="189">
        <f>SUM(G118:H118)</f>
        <v>8632146</v>
      </c>
      <c r="J118" s="190">
        <v>0</v>
      </c>
      <c r="K118" s="224">
        <v>9205710</v>
      </c>
      <c r="L118" s="187">
        <v>12904073</v>
      </c>
      <c r="M118" s="187">
        <v>9307681</v>
      </c>
      <c r="N118" s="187">
        <v>5688155</v>
      </c>
      <c r="O118" s="188">
        <v>2376092</v>
      </c>
      <c r="P118" s="187">
        <f>SUM(J118:O118)</f>
        <v>39481711</v>
      </c>
      <c r="Q118" s="191">
        <f>I118+P118</f>
        <v>48113857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78969</v>
      </c>
      <c r="H119" s="188">
        <f t="shared" si="33"/>
        <v>832485</v>
      </c>
      <c r="I119" s="189">
        <f t="shared" si="33"/>
        <v>911454</v>
      </c>
      <c r="J119" s="190">
        <f t="shared" si="33"/>
        <v>0</v>
      </c>
      <c r="K119" s="224">
        <f t="shared" si="33"/>
        <v>6713882</v>
      </c>
      <c r="L119" s="187">
        <f t="shared" si="33"/>
        <v>10541573</v>
      </c>
      <c r="M119" s="187">
        <f t="shared" si="33"/>
        <v>17174943</v>
      </c>
      <c r="N119" s="187">
        <f t="shared" si="33"/>
        <v>12232125</v>
      </c>
      <c r="O119" s="188">
        <f t="shared" si="33"/>
        <v>10665755</v>
      </c>
      <c r="P119" s="187">
        <f t="shared" si="33"/>
        <v>57328278</v>
      </c>
      <c r="Q119" s="191">
        <f t="shared" si="33"/>
        <v>58239732</v>
      </c>
    </row>
    <row r="120" spans="3:17" ht="18" customHeight="1">
      <c r="C120" s="130"/>
      <c r="D120" s="133"/>
      <c r="E120" s="134" t="s">
        <v>99</v>
      </c>
      <c r="F120" s="135"/>
      <c r="G120" s="187">
        <v>78969</v>
      </c>
      <c r="H120" s="188">
        <v>672216</v>
      </c>
      <c r="I120" s="189">
        <f>SUM(G120:H120)</f>
        <v>751185</v>
      </c>
      <c r="J120" s="190">
        <v>0</v>
      </c>
      <c r="K120" s="224">
        <v>5633068</v>
      </c>
      <c r="L120" s="187">
        <v>8911721</v>
      </c>
      <c r="M120" s="187">
        <v>14083337</v>
      </c>
      <c r="N120" s="187">
        <v>10191268</v>
      </c>
      <c r="O120" s="188">
        <v>8958703</v>
      </c>
      <c r="P120" s="187">
        <f>SUM(J120:O120)</f>
        <v>47778097</v>
      </c>
      <c r="Q120" s="191">
        <f>I120+P120</f>
        <v>48529282</v>
      </c>
    </row>
    <row r="121" spans="3:17" ht="18" customHeight="1">
      <c r="C121" s="130"/>
      <c r="D121" s="133"/>
      <c r="E121" s="284" t="s">
        <v>100</v>
      </c>
      <c r="F121" s="286"/>
      <c r="G121" s="187">
        <v>0</v>
      </c>
      <c r="H121" s="188">
        <v>160269</v>
      </c>
      <c r="I121" s="189">
        <f>SUM(G121:H121)</f>
        <v>160269</v>
      </c>
      <c r="J121" s="190">
        <v>0</v>
      </c>
      <c r="K121" s="224">
        <v>1080814</v>
      </c>
      <c r="L121" s="187">
        <v>1629852</v>
      </c>
      <c r="M121" s="187">
        <v>3091606</v>
      </c>
      <c r="N121" s="187">
        <v>2040857</v>
      </c>
      <c r="O121" s="188">
        <v>1707052</v>
      </c>
      <c r="P121" s="187">
        <f>SUM(J121:O121)</f>
        <v>9550181</v>
      </c>
      <c r="Q121" s="191">
        <f>I121+P121</f>
        <v>9710450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6158720</v>
      </c>
      <c r="H123" s="188">
        <f t="shared" si="34"/>
        <v>6110660</v>
      </c>
      <c r="I123" s="189">
        <f t="shared" si="34"/>
        <v>12269380</v>
      </c>
      <c r="J123" s="190">
        <f t="shared" si="34"/>
        <v>0</v>
      </c>
      <c r="K123" s="188">
        <f t="shared" si="34"/>
        <v>11731160</v>
      </c>
      <c r="L123" s="187">
        <f t="shared" si="34"/>
        <v>13886174</v>
      </c>
      <c r="M123" s="187">
        <f t="shared" si="34"/>
        <v>13010067</v>
      </c>
      <c r="N123" s="187">
        <f t="shared" si="34"/>
        <v>9086122</v>
      </c>
      <c r="O123" s="188">
        <f t="shared" si="34"/>
        <v>10944450</v>
      </c>
      <c r="P123" s="187">
        <f t="shared" si="34"/>
        <v>58657973</v>
      </c>
      <c r="Q123" s="191">
        <f t="shared" si="34"/>
        <v>70927353</v>
      </c>
    </row>
    <row r="124" spans="3:17" ht="18" customHeight="1">
      <c r="C124" s="130"/>
      <c r="D124" s="133"/>
      <c r="E124" s="139" t="s">
        <v>102</v>
      </c>
      <c r="F124" s="135"/>
      <c r="G124" s="187">
        <v>2829168</v>
      </c>
      <c r="H124" s="188">
        <v>3864501</v>
      </c>
      <c r="I124" s="189">
        <f>SUM(G124:H124)</f>
        <v>6693669</v>
      </c>
      <c r="J124" s="190">
        <v>0</v>
      </c>
      <c r="K124" s="188">
        <v>7786773</v>
      </c>
      <c r="L124" s="187">
        <v>11253609</v>
      </c>
      <c r="M124" s="187">
        <v>11646754</v>
      </c>
      <c r="N124" s="187">
        <v>8226369</v>
      </c>
      <c r="O124" s="188">
        <v>9695052</v>
      </c>
      <c r="P124" s="187">
        <f>SUM(J124:O124)</f>
        <v>48608557</v>
      </c>
      <c r="Q124" s="191">
        <f>I124+P124</f>
        <v>55302226</v>
      </c>
    </row>
    <row r="125" spans="3:17" ht="18" customHeight="1">
      <c r="C125" s="130"/>
      <c r="D125" s="140"/>
      <c r="E125" s="137" t="s">
        <v>74</v>
      </c>
      <c r="F125" s="141"/>
      <c r="G125" s="187">
        <v>413026</v>
      </c>
      <c r="H125" s="188">
        <v>514815</v>
      </c>
      <c r="I125" s="189">
        <f>SUM(G125:H125)</f>
        <v>927841</v>
      </c>
      <c r="J125" s="190">
        <v>0</v>
      </c>
      <c r="K125" s="188">
        <v>978071</v>
      </c>
      <c r="L125" s="187">
        <v>691035</v>
      </c>
      <c r="M125" s="187">
        <v>361300</v>
      </c>
      <c r="N125" s="187">
        <v>450018</v>
      </c>
      <c r="O125" s="188">
        <v>206325</v>
      </c>
      <c r="P125" s="187">
        <f>SUM(J125:O125)</f>
        <v>2686749</v>
      </c>
      <c r="Q125" s="191">
        <f>I125+P125</f>
        <v>3614590</v>
      </c>
    </row>
    <row r="126" spans="3:17" ht="18" customHeight="1">
      <c r="C126" s="130"/>
      <c r="D126" s="142"/>
      <c r="E126" s="134" t="s">
        <v>75</v>
      </c>
      <c r="F126" s="143"/>
      <c r="G126" s="187">
        <v>2916526</v>
      </c>
      <c r="H126" s="188">
        <v>1731344</v>
      </c>
      <c r="I126" s="189">
        <f>SUM(G126:H126)</f>
        <v>4647870</v>
      </c>
      <c r="J126" s="190">
        <v>0</v>
      </c>
      <c r="K126" s="188">
        <v>2966316</v>
      </c>
      <c r="L126" s="187">
        <v>1941530</v>
      </c>
      <c r="M126" s="187">
        <v>1002013</v>
      </c>
      <c r="N126" s="187">
        <v>409735</v>
      </c>
      <c r="O126" s="188">
        <v>1043073</v>
      </c>
      <c r="P126" s="187">
        <f>SUM(J126:O126)</f>
        <v>7362667</v>
      </c>
      <c r="Q126" s="191">
        <f>I126+P126</f>
        <v>12010537</v>
      </c>
    </row>
    <row r="127" spans="3:17" ht="18" customHeight="1">
      <c r="C127" s="130"/>
      <c r="D127" s="133" t="s">
        <v>76</v>
      </c>
      <c r="E127" s="144"/>
      <c r="F127" s="144"/>
      <c r="G127" s="187">
        <v>3981446</v>
      </c>
      <c r="H127" s="188">
        <v>5744908</v>
      </c>
      <c r="I127" s="189">
        <f>SUM(G127:H127)</f>
        <v>9726354</v>
      </c>
      <c r="J127" s="190">
        <v>0</v>
      </c>
      <c r="K127" s="188">
        <v>19889916</v>
      </c>
      <c r="L127" s="187">
        <v>17741489</v>
      </c>
      <c r="M127" s="187">
        <v>24946059</v>
      </c>
      <c r="N127" s="187">
        <v>14913793</v>
      </c>
      <c r="O127" s="188">
        <v>16664470</v>
      </c>
      <c r="P127" s="187">
        <f>SUM(J127:O127)</f>
        <v>94155727</v>
      </c>
      <c r="Q127" s="191">
        <f>I127+P127</f>
        <v>103882081</v>
      </c>
    </row>
    <row r="128" spans="3:17" ht="18" customHeight="1">
      <c r="C128" s="145"/>
      <c r="D128" s="146" t="s">
        <v>103</v>
      </c>
      <c r="E128" s="147"/>
      <c r="F128" s="147"/>
      <c r="G128" s="192">
        <v>8712254</v>
      </c>
      <c r="H128" s="193">
        <v>5427342</v>
      </c>
      <c r="I128" s="194">
        <f>SUM(G128:H128)</f>
        <v>14139596</v>
      </c>
      <c r="J128" s="195">
        <v>0</v>
      </c>
      <c r="K128" s="193">
        <v>26192565</v>
      </c>
      <c r="L128" s="192">
        <v>18043029</v>
      </c>
      <c r="M128" s="192">
        <v>17128470</v>
      </c>
      <c r="N128" s="192">
        <v>9888236</v>
      </c>
      <c r="O128" s="193">
        <v>8757217</v>
      </c>
      <c r="P128" s="194">
        <f>SUM(J128:O128)</f>
        <v>80009517</v>
      </c>
      <c r="Q128" s="196">
        <f>I128+P128</f>
        <v>94149113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91512</v>
      </c>
      <c r="H129" s="183">
        <f t="shared" si="35"/>
        <v>2537256</v>
      </c>
      <c r="I129" s="184">
        <f t="shared" si="35"/>
        <v>2628768</v>
      </c>
      <c r="J129" s="185">
        <f t="shared" si="35"/>
        <v>0</v>
      </c>
      <c r="K129" s="223">
        <f t="shared" si="35"/>
        <v>23620680</v>
      </c>
      <c r="L129" s="182">
        <f t="shared" si="35"/>
        <v>23736560</v>
      </c>
      <c r="M129" s="182">
        <f t="shared" si="35"/>
        <v>25907344</v>
      </c>
      <c r="N129" s="182">
        <f t="shared" si="35"/>
        <v>19632987</v>
      </c>
      <c r="O129" s="183">
        <f t="shared" si="35"/>
        <v>16065509</v>
      </c>
      <c r="P129" s="182">
        <f t="shared" si="35"/>
        <v>108963080</v>
      </c>
      <c r="Q129" s="186">
        <f t="shared" si="35"/>
        <v>111591848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0</v>
      </c>
      <c r="H131" s="188">
        <v>100114</v>
      </c>
      <c r="I131" s="189">
        <f>SUM(G131:H131)</f>
        <v>100114</v>
      </c>
      <c r="J131" s="190">
        <v>0</v>
      </c>
      <c r="K131" s="224">
        <v>2163748</v>
      </c>
      <c r="L131" s="187">
        <v>1489555</v>
      </c>
      <c r="M131" s="187">
        <v>3375045</v>
      </c>
      <c r="N131" s="187">
        <v>3645002</v>
      </c>
      <c r="O131" s="188">
        <v>4221230</v>
      </c>
      <c r="P131" s="187">
        <f t="shared" si="36"/>
        <v>14894580</v>
      </c>
      <c r="Q131" s="191">
        <f t="shared" si="37"/>
        <v>14994694</v>
      </c>
    </row>
    <row r="132" spans="3:17" ht="18" customHeight="1">
      <c r="C132" s="130"/>
      <c r="D132" s="284" t="s">
        <v>80</v>
      </c>
      <c r="E132" s="285"/>
      <c r="F132" s="286"/>
      <c r="G132" s="187">
        <v>91512</v>
      </c>
      <c r="H132" s="188">
        <v>227736</v>
      </c>
      <c r="I132" s="189">
        <f>SUM(G132:H132)</f>
        <v>319248</v>
      </c>
      <c r="J132" s="190">
        <v>0</v>
      </c>
      <c r="K132" s="224">
        <v>2520223</v>
      </c>
      <c r="L132" s="187">
        <v>2316481</v>
      </c>
      <c r="M132" s="187">
        <v>2778475</v>
      </c>
      <c r="N132" s="187">
        <v>2951486</v>
      </c>
      <c r="O132" s="188">
        <v>3551741</v>
      </c>
      <c r="P132" s="187">
        <f t="shared" si="36"/>
        <v>14118406</v>
      </c>
      <c r="Q132" s="191">
        <f t="shared" si="37"/>
        <v>14437654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2209406</v>
      </c>
      <c r="I133" s="189">
        <f>SUM(G133:H133)</f>
        <v>2209406</v>
      </c>
      <c r="J133" s="200"/>
      <c r="K133" s="224">
        <v>18936709</v>
      </c>
      <c r="L133" s="187">
        <v>19930524</v>
      </c>
      <c r="M133" s="187">
        <v>19753824</v>
      </c>
      <c r="N133" s="187">
        <v>13036499</v>
      </c>
      <c r="O133" s="188">
        <v>8292538</v>
      </c>
      <c r="P133" s="187">
        <f t="shared" si="36"/>
        <v>79950094</v>
      </c>
      <c r="Q133" s="191">
        <f t="shared" si="37"/>
        <v>82159500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1" t="s">
        <v>83</v>
      </c>
      <c r="E135" s="302"/>
      <c r="F135" s="303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50365449</v>
      </c>
      <c r="L136" s="182">
        <f t="shared" si="38"/>
        <v>85710400</v>
      </c>
      <c r="M136" s="182">
        <f t="shared" si="38"/>
        <v>147228748</v>
      </c>
      <c r="N136" s="182">
        <f t="shared" si="38"/>
        <v>145966171</v>
      </c>
      <c r="O136" s="183">
        <f t="shared" si="38"/>
        <v>225308828</v>
      </c>
      <c r="P136" s="182">
        <f t="shared" si="38"/>
        <v>654579596</v>
      </c>
      <c r="Q136" s="186">
        <f t="shared" si="38"/>
        <v>654579596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12840790</v>
      </c>
      <c r="L137" s="187">
        <v>34266962</v>
      </c>
      <c r="M137" s="187">
        <v>71998019</v>
      </c>
      <c r="N137" s="187">
        <v>77530385</v>
      </c>
      <c r="O137" s="188">
        <v>117181845</v>
      </c>
      <c r="P137" s="187">
        <f>SUM(J137:O137)</f>
        <v>313818001</v>
      </c>
      <c r="Q137" s="191">
        <f>I137+P137</f>
        <v>313818001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36147029</v>
      </c>
      <c r="L138" s="187">
        <v>50122949</v>
      </c>
      <c r="M138" s="187">
        <v>71508427</v>
      </c>
      <c r="N138" s="187">
        <v>56290564</v>
      </c>
      <c r="O138" s="188">
        <v>42036976</v>
      </c>
      <c r="P138" s="187">
        <f>SUM(J138:O138)</f>
        <v>256105945</v>
      </c>
      <c r="Q138" s="191">
        <f>I138+P138</f>
        <v>256105945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1377630</v>
      </c>
      <c r="L139" s="209">
        <v>1320489</v>
      </c>
      <c r="M139" s="209">
        <v>3722302</v>
      </c>
      <c r="N139" s="209">
        <v>12145222</v>
      </c>
      <c r="O139" s="208">
        <v>66090007</v>
      </c>
      <c r="P139" s="209">
        <f>SUM(J139:O139)</f>
        <v>84655650</v>
      </c>
      <c r="Q139" s="210">
        <f>I139+P139</f>
        <v>84655650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60111630</v>
      </c>
      <c r="H140" s="212">
        <f t="shared" si="39"/>
        <v>66912495</v>
      </c>
      <c r="I140" s="213">
        <f t="shared" si="39"/>
        <v>127024125</v>
      </c>
      <c r="J140" s="214">
        <f t="shared" si="39"/>
        <v>0</v>
      </c>
      <c r="K140" s="227">
        <f t="shared" si="39"/>
        <v>265967816</v>
      </c>
      <c r="L140" s="211">
        <f t="shared" si="39"/>
        <v>289144847</v>
      </c>
      <c r="M140" s="211">
        <f t="shared" si="39"/>
        <v>368655080</v>
      </c>
      <c r="N140" s="211">
        <f t="shared" si="39"/>
        <v>298264965</v>
      </c>
      <c r="O140" s="212">
        <f t="shared" si="39"/>
        <v>383713207</v>
      </c>
      <c r="P140" s="211">
        <f t="shared" si="39"/>
        <v>1605745915</v>
      </c>
      <c r="Q140" s="215">
        <f t="shared" si="39"/>
        <v>1732770040</v>
      </c>
    </row>
  </sheetData>
  <sheetProtection password="C7C4" sheet="1" objects="1" scenarios="1"/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G1" sqref="G1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平成２２年１０月月報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9" t="s">
        <v>108</v>
      </c>
      <c r="D8" s="290"/>
      <c r="E8" s="290"/>
      <c r="F8" s="291"/>
      <c r="G8" s="304" t="s">
        <v>49</v>
      </c>
      <c r="H8" s="305"/>
      <c r="I8" s="306"/>
      <c r="J8" s="307" t="s">
        <v>50</v>
      </c>
      <c r="K8" s="305"/>
      <c r="L8" s="305"/>
      <c r="M8" s="305"/>
      <c r="N8" s="305"/>
      <c r="O8" s="305"/>
      <c r="P8" s="305"/>
      <c r="Q8" s="308" t="s">
        <v>47</v>
      </c>
    </row>
    <row r="9" spans="3:17" ht="24.75" customHeight="1">
      <c r="C9" s="292"/>
      <c r="D9" s="293"/>
      <c r="E9" s="293"/>
      <c r="F9" s="294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9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4</v>
      </c>
      <c r="H11" s="221">
        <f t="shared" si="0"/>
        <v>8</v>
      </c>
      <c r="I11" s="184">
        <f t="shared" si="0"/>
        <v>12</v>
      </c>
      <c r="J11" s="185">
        <f t="shared" si="0"/>
        <v>0</v>
      </c>
      <c r="K11" s="228">
        <f t="shared" si="0"/>
        <v>205</v>
      </c>
      <c r="L11" s="221">
        <f t="shared" si="0"/>
        <v>332</v>
      </c>
      <c r="M11" s="221">
        <f t="shared" si="0"/>
        <v>535</v>
      </c>
      <c r="N11" s="221">
        <f t="shared" si="0"/>
        <v>440</v>
      </c>
      <c r="O11" s="221">
        <f t="shared" si="0"/>
        <v>522</v>
      </c>
      <c r="P11" s="184">
        <f t="shared" si="0"/>
        <v>2034</v>
      </c>
      <c r="Q11" s="186">
        <f t="shared" si="0"/>
        <v>2046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44</v>
      </c>
      <c r="L12" s="221">
        <v>108</v>
      </c>
      <c r="M12" s="221">
        <v>242</v>
      </c>
      <c r="N12" s="221">
        <v>225</v>
      </c>
      <c r="O12" s="221">
        <v>293</v>
      </c>
      <c r="P12" s="219">
        <f aca="true" t="shared" si="2" ref="P12:P18">SUM(J12:O12)</f>
        <v>912</v>
      </c>
      <c r="Q12" s="222">
        <f aca="true" t="shared" si="3" ref="Q12:Q18">I12+P12</f>
        <v>912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89</v>
      </c>
      <c r="L13" s="221">
        <v>122</v>
      </c>
      <c r="M13" s="221">
        <v>174</v>
      </c>
      <c r="N13" s="221">
        <v>111</v>
      </c>
      <c r="O13" s="221">
        <v>85</v>
      </c>
      <c r="P13" s="219">
        <f t="shared" si="2"/>
        <v>581</v>
      </c>
      <c r="Q13" s="222">
        <f t="shared" si="3"/>
        <v>581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4</v>
      </c>
      <c r="L14" s="221">
        <v>5</v>
      </c>
      <c r="M14" s="221">
        <v>9</v>
      </c>
      <c r="N14" s="221">
        <v>19</v>
      </c>
      <c r="O14" s="221">
        <v>93</v>
      </c>
      <c r="P14" s="219">
        <f t="shared" si="2"/>
        <v>130</v>
      </c>
      <c r="Q14" s="222">
        <f t="shared" si="3"/>
        <v>130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4</v>
      </c>
      <c r="H16" s="221">
        <v>8</v>
      </c>
      <c r="I16" s="219">
        <f t="shared" si="1"/>
        <v>12</v>
      </c>
      <c r="J16" s="220">
        <v>0</v>
      </c>
      <c r="K16" s="229">
        <v>63</v>
      </c>
      <c r="L16" s="221">
        <v>91</v>
      </c>
      <c r="M16" s="221">
        <v>96</v>
      </c>
      <c r="N16" s="221">
        <v>73</v>
      </c>
      <c r="O16" s="221">
        <v>46</v>
      </c>
      <c r="P16" s="219">
        <f t="shared" si="2"/>
        <v>369</v>
      </c>
      <c r="Q16" s="222">
        <f t="shared" si="3"/>
        <v>381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5</v>
      </c>
      <c r="L17" s="230">
        <v>6</v>
      </c>
      <c r="M17" s="230">
        <v>14</v>
      </c>
      <c r="N17" s="230">
        <v>12</v>
      </c>
      <c r="O17" s="230">
        <v>5</v>
      </c>
      <c r="P17" s="231">
        <f t="shared" si="2"/>
        <v>42</v>
      </c>
      <c r="Q17" s="234">
        <f t="shared" si="3"/>
        <v>42</v>
      </c>
    </row>
    <row r="18" spans="3:17" ht="14.25" customHeight="1">
      <c r="C18" s="130"/>
      <c r="D18" s="154"/>
      <c r="E18" s="301" t="s">
        <v>111</v>
      </c>
      <c r="F18" s="303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4</v>
      </c>
      <c r="H19" s="187">
        <f t="shared" si="4"/>
        <v>6</v>
      </c>
      <c r="I19" s="189">
        <f t="shared" si="4"/>
        <v>10</v>
      </c>
      <c r="J19" s="190">
        <f t="shared" si="4"/>
        <v>0</v>
      </c>
      <c r="K19" s="228">
        <f t="shared" si="4"/>
        <v>88</v>
      </c>
      <c r="L19" s="187">
        <f t="shared" si="4"/>
        <v>151</v>
      </c>
      <c r="M19" s="187">
        <f t="shared" si="4"/>
        <v>232</v>
      </c>
      <c r="N19" s="187">
        <f t="shared" si="4"/>
        <v>156</v>
      </c>
      <c r="O19" s="187">
        <f t="shared" si="4"/>
        <v>160</v>
      </c>
      <c r="P19" s="189">
        <f t="shared" si="4"/>
        <v>787</v>
      </c>
      <c r="Q19" s="191">
        <f t="shared" si="4"/>
        <v>797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23</v>
      </c>
      <c r="L20" s="221">
        <v>59</v>
      </c>
      <c r="M20" s="221">
        <v>125</v>
      </c>
      <c r="N20" s="221">
        <v>80</v>
      </c>
      <c r="O20" s="221">
        <v>98</v>
      </c>
      <c r="P20" s="219">
        <f aca="true" t="shared" si="6" ref="P20:P26">SUM(J20:O20)</f>
        <v>385</v>
      </c>
      <c r="Q20" s="222">
        <f aca="true" t="shared" si="7" ref="Q20:Q26">I20+P20</f>
        <v>385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20</v>
      </c>
      <c r="L21" s="221">
        <v>20</v>
      </c>
      <c r="M21" s="221">
        <v>31</v>
      </c>
      <c r="N21" s="221">
        <v>18</v>
      </c>
      <c r="O21" s="221">
        <v>13</v>
      </c>
      <c r="P21" s="219">
        <f t="shared" si="6"/>
        <v>102</v>
      </c>
      <c r="Q21" s="222">
        <f t="shared" si="7"/>
        <v>102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2</v>
      </c>
      <c r="L22" s="221">
        <v>1</v>
      </c>
      <c r="M22" s="221">
        <v>0</v>
      </c>
      <c r="N22" s="221">
        <v>3</v>
      </c>
      <c r="O22" s="221">
        <v>14</v>
      </c>
      <c r="P22" s="219">
        <f t="shared" si="6"/>
        <v>20</v>
      </c>
      <c r="Q22" s="222">
        <f t="shared" si="7"/>
        <v>20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4</v>
      </c>
      <c r="H24" s="221">
        <v>6</v>
      </c>
      <c r="I24" s="219">
        <f t="shared" si="5"/>
        <v>10</v>
      </c>
      <c r="J24" s="220">
        <v>0</v>
      </c>
      <c r="K24" s="229">
        <v>43</v>
      </c>
      <c r="L24" s="221">
        <v>71</v>
      </c>
      <c r="M24" s="221">
        <v>76</v>
      </c>
      <c r="N24" s="221">
        <v>52</v>
      </c>
      <c r="O24" s="221">
        <v>35</v>
      </c>
      <c r="P24" s="219">
        <f t="shared" si="6"/>
        <v>277</v>
      </c>
      <c r="Q24" s="222">
        <f t="shared" si="7"/>
        <v>287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0</v>
      </c>
      <c r="L25" s="230">
        <v>0</v>
      </c>
      <c r="M25" s="230">
        <v>0</v>
      </c>
      <c r="N25" s="230">
        <v>3</v>
      </c>
      <c r="O25" s="230">
        <v>0</v>
      </c>
      <c r="P25" s="231">
        <f t="shared" si="6"/>
        <v>3</v>
      </c>
      <c r="Q25" s="234">
        <f t="shared" si="7"/>
        <v>3</v>
      </c>
    </row>
    <row r="26" spans="3:17" ht="14.25" customHeight="1" thickBot="1">
      <c r="C26" s="167"/>
      <c r="D26" s="168"/>
      <c r="E26" s="310" t="s">
        <v>111</v>
      </c>
      <c r="F26" s="311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12350</v>
      </c>
      <c r="H28" s="221">
        <f t="shared" si="8"/>
        <v>23000</v>
      </c>
      <c r="I28" s="184">
        <f t="shared" si="8"/>
        <v>35350</v>
      </c>
      <c r="J28" s="185">
        <f t="shared" si="8"/>
        <v>0</v>
      </c>
      <c r="K28" s="228">
        <f t="shared" si="8"/>
        <v>4299360</v>
      </c>
      <c r="L28" s="221">
        <f t="shared" si="8"/>
        <v>7106120</v>
      </c>
      <c r="M28" s="221">
        <f t="shared" si="8"/>
        <v>12627580</v>
      </c>
      <c r="N28" s="221">
        <f t="shared" si="8"/>
        <v>10645510</v>
      </c>
      <c r="O28" s="221">
        <f t="shared" si="8"/>
        <v>13816280</v>
      </c>
      <c r="P28" s="184">
        <f t="shared" si="8"/>
        <v>48494850</v>
      </c>
      <c r="Q28" s="186">
        <f>SUM(Q29:Q35)</f>
        <v>48530200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1264940</v>
      </c>
      <c r="L29" s="221">
        <v>3084530</v>
      </c>
      <c r="M29" s="221">
        <v>6701020</v>
      </c>
      <c r="N29" s="221">
        <v>6446860</v>
      </c>
      <c r="O29" s="221">
        <v>8336970</v>
      </c>
      <c r="P29" s="219">
        <f aca="true" t="shared" si="10" ref="P29:P35">SUM(J29:O29)</f>
        <v>25834320</v>
      </c>
      <c r="Q29" s="222">
        <f aca="true" t="shared" si="11" ref="Q29:Q35">I29+P29</f>
        <v>25834320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2478840</v>
      </c>
      <c r="L30" s="221">
        <v>3314960</v>
      </c>
      <c r="M30" s="221">
        <v>4674230</v>
      </c>
      <c r="N30" s="221">
        <v>3016310</v>
      </c>
      <c r="O30" s="221">
        <v>2347350</v>
      </c>
      <c r="P30" s="219">
        <f t="shared" si="10"/>
        <v>15831690</v>
      </c>
      <c r="Q30" s="222">
        <f t="shared" si="11"/>
        <v>15831690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122760</v>
      </c>
      <c r="L31" s="221">
        <v>129410</v>
      </c>
      <c r="M31" s="221">
        <v>229400</v>
      </c>
      <c r="N31" s="221">
        <v>486820</v>
      </c>
      <c r="O31" s="221">
        <v>2600820</v>
      </c>
      <c r="P31" s="219">
        <f t="shared" si="10"/>
        <v>3569210</v>
      </c>
      <c r="Q31" s="222">
        <f>I31+P31</f>
        <v>3569210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12350</v>
      </c>
      <c r="H33" s="221">
        <v>23000</v>
      </c>
      <c r="I33" s="219">
        <f t="shared" si="9"/>
        <v>35350</v>
      </c>
      <c r="J33" s="220">
        <v>0</v>
      </c>
      <c r="K33" s="229">
        <v>398060</v>
      </c>
      <c r="L33" s="221">
        <v>556430</v>
      </c>
      <c r="M33" s="221">
        <v>905550</v>
      </c>
      <c r="N33" s="221">
        <v>609470</v>
      </c>
      <c r="O33" s="221">
        <v>506580</v>
      </c>
      <c r="P33" s="219">
        <f t="shared" si="10"/>
        <v>2976090</v>
      </c>
      <c r="Q33" s="222">
        <f t="shared" si="11"/>
        <v>3011440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34760</v>
      </c>
      <c r="L34" s="230">
        <v>20790</v>
      </c>
      <c r="M34" s="230">
        <v>117380</v>
      </c>
      <c r="N34" s="230">
        <v>86050</v>
      </c>
      <c r="O34" s="230">
        <v>24560</v>
      </c>
      <c r="P34" s="231">
        <f t="shared" si="10"/>
        <v>283540</v>
      </c>
      <c r="Q34" s="234">
        <f t="shared" si="11"/>
        <v>283540</v>
      </c>
    </row>
    <row r="35" spans="3:17" ht="14.25" customHeight="1">
      <c r="C35" s="130"/>
      <c r="D35" s="154"/>
      <c r="E35" s="301" t="s">
        <v>111</v>
      </c>
      <c r="F35" s="303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7230</v>
      </c>
      <c r="H36" s="187">
        <f t="shared" si="12"/>
        <v>12450</v>
      </c>
      <c r="I36" s="189">
        <f t="shared" si="12"/>
        <v>19680</v>
      </c>
      <c r="J36" s="190">
        <f t="shared" si="12"/>
        <v>0</v>
      </c>
      <c r="K36" s="228">
        <f t="shared" si="12"/>
        <v>1401790</v>
      </c>
      <c r="L36" s="187">
        <f t="shared" si="12"/>
        <v>2267040</v>
      </c>
      <c r="M36" s="187">
        <f t="shared" si="12"/>
        <v>4193990</v>
      </c>
      <c r="N36" s="187">
        <f t="shared" si="12"/>
        <v>2748430</v>
      </c>
      <c r="O36" s="187">
        <f t="shared" si="12"/>
        <v>3000650</v>
      </c>
      <c r="P36" s="189">
        <f t="shared" si="12"/>
        <v>13611900</v>
      </c>
      <c r="Q36" s="191">
        <f>SUM(Q37:Q43)</f>
        <v>13631580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599630</v>
      </c>
      <c r="L37" s="221">
        <v>1499310</v>
      </c>
      <c r="M37" s="221">
        <v>2958260</v>
      </c>
      <c r="N37" s="221">
        <v>1973760</v>
      </c>
      <c r="O37" s="221">
        <v>2188800</v>
      </c>
      <c r="P37" s="219">
        <f aca="true" t="shared" si="14" ref="P37:P43">SUM(J37:O37)</f>
        <v>9219760</v>
      </c>
      <c r="Q37" s="222">
        <f aca="true" t="shared" si="15" ref="Q37:Q43">I37+P37</f>
        <v>9219760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485930</v>
      </c>
      <c r="L38" s="221">
        <v>396350</v>
      </c>
      <c r="M38" s="221">
        <v>652220</v>
      </c>
      <c r="N38" s="221">
        <v>342560</v>
      </c>
      <c r="O38" s="221">
        <v>290940</v>
      </c>
      <c r="P38" s="219">
        <f t="shared" si="14"/>
        <v>2168000</v>
      </c>
      <c r="Q38" s="222">
        <f t="shared" si="15"/>
        <v>2168000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71300</v>
      </c>
      <c r="L39" s="221">
        <v>35650</v>
      </c>
      <c r="M39" s="221">
        <v>0</v>
      </c>
      <c r="N39" s="221">
        <v>82160</v>
      </c>
      <c r="O39" s="221">
        <v>213050</v>
      </c>
      <c r="P39" s="219">
        <f t="shared" si="14"/>
        <v>402160</v>
      </c>
      <c r="Q39" s="222">
        <f>I39+P39</f>
        <v>402160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7230</v>
      </c>
      <c r="H41" s="221">
        <v>12450</v>
      </c>
      <c r="I41" s="219">
        <f t="shared" si="13"/>
        <v>19680</v>
      </c>
      <c r="J41" s="220">
        <v>0</v>
      </c>
      <c r="K41" s="229">
        <v>244930</v>
      </c>
      <c r="L41" s="221">
        <v>335730</v>
      </c>
      <c r="M41" s="221">
        <v>583510</v>
      </c>
      <c r="N41" s="221">
        <v>335160</v>
      </c>
      <c r="O41" s="221">
        <v>307860</v>
      </c>
      <c r="P41" s="219">
        <f t="shared" si="14"/>
        <v>1807190</v>
      </c>
      <c r="Q41" s="222">
        <f t="shared" si="15"/>
        <v>1826870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0</v>
      </c>
      <c r="L42" s="221">
        <v>0</v>
      </c>
      <c r="M42" s="221">
        <v>0</v>
      </c>
      <c r="N42" s="221">
        <v>14790</v>
      </c>
      <c r="O42" s="221">
        <v>0</v>
      </c>
      <c r="P42" s="219">
        <f t="shared" si="14"/>
        <v>14790</v>
      </c>
      <c r="Q42" s="222">
        <f t="shared" si="15"/>
        <v>14790</v>
      </c>
    </row>
    <row r="43" spans="3:17" ht="14.25" customHeight="1">
      <c r="C43" s="151"/>
      <c r="D43" s="170"/>
      <c r="E43" s="301" t="s">
        <v>111</v>
      </c>
      <c r="F43" s="303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19580</v>
      </c>
      <c r="H44" s="211">
        <f t="shared" si="16"/>
        <v>35450</v>
      </c>
      <c r="I44" s="213">
        <f t="shared" si="16"/>
        <v>55030</v>
      </c>
      <c r="J44" s="214">
        <f t="shared" si="16"/>
        <v>0</v>
      </c>
      <c r="K44" s="243">
        <f t="shared" si="16"/>
        <v>5701150</v>
      </c>
      <c r="L44" s="211">
        <f t="shared" si="16"/>
        <v>9373160</v>
      </c>
      <c r="M44" s="211">
        <f t="shared" si="16"/>
        <v>16821570</v>
      </c>
      <c r="N44" s="211">
        <f t="shared" si="16"/>
        <v>13393940</v>
      </c>
      <c r="O44" s="211">
        <f>O28+O36</f>
        <v>16816930</v>
      </c>
      <c r="P44" s="213">
        <f t="shared" si="16"/>
        <v>62106750</v>
      </c>
      <c r="Q44" s="215">
        <f>Q28+Q36</f>
        <v>62161780</v>
      </c>
    </row>
  </sheetData>
  <sheetProtection password="C7C4" sheet="1" objects="1" scenarios="1"/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G1" sqref="G1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平成２２年１０月月報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207</v>
      </c>
      <c r="H14" s="254">
        <v>347</v>
      </c>
      <c r="I14" s="312">
        <f>SUM(G14:H14)</f>
        <v>554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1088439</v>
      </c>
      <c r="H15" s="255">
        <v>3256811</v>
      </c>
      <c r="I15" s="314">
        <f>SUM(G15:H15)</f>
        <v>4345250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71</v>
      </c>
      <c r="H19" s="254">
        <v>459</v>
      </c>
      <c r="I19" s="312">
        <f>SUM(G19:H19)</f>
        <v>530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600402</v>
      </c>
      <c r="H20" s="255">
        <v>3072305</v>
      </c>
      <c r="I20" s="314">
        <f>SUM(G20:H20)</f>
        <v>3672707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78</v>
      </c>
      <c r="H24" s="254">
        <v>2135</v>
      </c>
      <c r="I24" s="312">
        <f>SUM(G24:H24)</f>
        <v>2213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745956</v>
      </c>
      <c r="H25" s="256">
        <v>26502715</v>
      </c>
      <c r="I25" s="314">
        <f>SUM(G25:H25)</f>
        <v>27248671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0</v>
      </c>
      <c r="H29" s="254">
        <v>22</v>
      </c>
      <c r="I29" s="312">
        <f>SUM(G29:H29)</f>
        <v>22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0</v>
      </c>
      <c r="H30" s="255">
        <v>291965</v>
      </c>
      <c r="I30" s="314">
        <f>SUM(G30:H30)</f>
        <v>291965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356</v>
      </c>
      <c r="H34" s="254">
        <f>H14+H19+H24+H29</f>
        <v>2963</v>
      </c>
      <c r="I34" s="312">
        <f>SUM(G34:H34)</f>
        <v>3319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2434797</v>
      </c>
      <c r="H35" s="255">
        <f>H15+H20+H25+H30</f>
        <v>33123796</v>
      </c>
      <c r="I35" s="314">
        <f>SUM(G35:H35)</f>
        <v>35558593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sheetProtection password="C7C4" sheet="1" objects="1" scenarios="1"/>
  <mergeCells count="12"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2010-11-19T00:39:48Z</cp:lastPrinted>
  <dcterms:created xsi:type="dcterms:W3CDTF">2006-12-27T00:16:47Z</dcterms:created>
  <dcterms:modified xsi:type="dcterms:W3CDTF">2010-11-24T01:39:32Z</dcterms:modified>
  <cp:category/>
  <cp:version/>
  <cp:contentType/>
  <cp:contentStatus/>
</cp:coreProperties>
</file>