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<sst xmlns="http://schemas.openxmlformats.org/spreadsheetml/2006/main" count="346" uniqueCount="130">
  <si>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</si>
  <si>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</si>
  <si>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</si>
  <si>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</si>
  <si>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</si>
  <si>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</si>
  <si>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</si>
  <si>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</si>
  <si>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</si>
  <si>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</si>
  <si>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</si>
  <si>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</si>
  <si>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</si>
  <si>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</si>
  <si>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</si>
  <si>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</si>
  <si>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</si>
  <si>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</si>
  <si>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</si>
  <si>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</si>
  <si>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</si>
  <si>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</si>
  <si>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</si>
  <si>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</si>
  <si>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</si>
  <si>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</si>
  <si>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</si>
  <si>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</si>
  <si>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</si>
  <si>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</si>
  <si>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</si>
  <si>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</si>
  <si>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</si>
  <si>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</si>
  <si>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</si>
  <si>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</si>
  <si>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</si>
  <si>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</si>
  <si>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</si>
  <si>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</si>
  <si>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</si>
  <si>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</si>
  <si>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</si>
  <si>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</si>
  <si>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</si>
  <si>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</si>
  <si>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</si>
  <si>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</si>
  <si>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</si>
  <si>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</si>
  <si>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</si>
  <si>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</si>
  <si>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</si>
  <si>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</si>
  <si>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</si>
  <si>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</si>
  <si>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</si>
  <si>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</si>
  <si>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</si>
  <si>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</si>
  <si>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</si>
  <si>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</si>
  <si>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</si>
  <si>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</si>
  <si>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</si>
  <si>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</si>
  <si>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</si>
  <si>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</si>
  <si>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</si>
  <si>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</si>
  <si>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</si>
  <si>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</si>
  <si>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</si>
  <si>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</si>
  <si>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</si>
  <si>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</si>
  <si>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</si>
  <si>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</si>
  <si>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</si>
  <si>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</si>
  <si>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</si>
  <si>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</si>
  <si>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</si>
  <si>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</si>
  <si>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</si>
  <si>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</si>
  <si>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</si>
  <si>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</si>
  <si>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</si>
  <si>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</si>
  <si>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</si>
  <si>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</si>
  <si>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</si>
  <si>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</si>
  <si>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</si>
  <si>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</si>
  <si>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</si>
  <si>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</si>
  <si>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</si>
  <si>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</si>
  <si>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</si>
  <si>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</si>
  <si>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</si>
  <si>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</si>
  <si>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</si>
  <si>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</si>
  <si>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</si>
  <si>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</si>
  <si>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</si>
  <si>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</si>
  <si>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</si>
  <si>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</si>
  <si>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</si>
  <si>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</si>
  <si>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</si>
  <si>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</si>
  <si>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</si>
  <si>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</si>
  <si>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</si>
  <si>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</si>
  <si>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</si>
  <si>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</si>
  <si>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</si>
  <si>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</si>
  <si>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</si>
  <si>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</si>
  <si>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</si>
  <si>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</si>
  <si>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</si>
  <si>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平成２２年１１月月報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</si>
</sst>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7">
        <v>49628</v>
      </c>
      <c r="E14" s="258"/>
      <c r="F14" s="258"/>
      <c r="G14" s="258"/>
      <c r="H14" s="25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7">
        <v>49490</v>
      </c>
      <c r="T14" s="274"/>
    </row>
    <row r="15" spans="3:20" ht="21.75" customHeight="1">
      <c r="C15" s="73" t="s">
        <v>18</v>
      </c>
      <c r="D15" s="257">
        <v>41728</v>
      </c>
      <c r="E15" s="258"/>
      <c r="F15" s="258"/>
      <c r="G15" s="258"/>
      <c r="H15" s="25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7">
        <v>41895</v>
      </c>
      <c r="T15" s="274"/>
    </row>
    <row r="16" spans="3:20" ht="21.75" customHeight="1">
      <c r="C16" s="75" t="s">
        <v>19</v>
      </c>
      <c r="D16" s="257">
        <v>907</v>
      </c>
      <c r="E16" s="258"/>
      <c r="F16" s="258"/>
      <c r="G16" s="258"/>
      <c r="H16" s="25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7">
        <v>912</v>
      </c>
      <c r="T16" s="274"/>
    </row>
    <row r="17" spans="3:20" ht="21.75" customHeight="1">
      <c r="C17" s="75" t="s">
        <v>20</v>
      </c>
      <c r="D17" s="257">
        <v>317</v>
      </c>
      <c r="E17" s="258"/>
      <c r="F17" s="258"/>
      <c r="G17" s="258"/>
      <c r="H17" s="25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7">
        <v>318</v>
      </c>
      <c r="T17" s="274"/>
    </row>
    <row r="18" spans="3:20" ht="21.75" customHeight="1" thickBot="1">
      <c r="C18" s="76" t="s">
        <v>2</v>
      </c>
      <c r="D18" s="260">
        <f>SUM(D14:H15)</f>
        <v>91356</v>
      </c>
      <c r="E18" s="261"/>
      <c r="F18" s="261"/>
      <c r="G18" s="261"/>
      <c r="H18" s="262"/>
      <c r="I18" s="77" t="s">
        <v>21</v>
      </c>
      <c r="J18" s="78"/>
      <c r="K18" s="261">
        <f>S23</f>
        <v>398</v>
      </c>
      <c r="L18" s="261"/>
      <c r="M18" s="262"/>
      <c r="N18" s="77" t="s">
        <v>22</v>
      </c>
      <c r="O18" s="78"/>
      <c r="P18" s="261">
        <f>S25</f>
        <v>369</v>
      </c>
      <c r="Q18" s="261"/>
      <c r="R18" s="262"/>
      <c r="S18" s="260">
        <f>SUM(S14:T15)</f>
        <v>91385</v>
      </c>
      <c r="T18" s="27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7" t="s">
        <v>37</v>
      </c>
      <c r="N22" s="268"/>
      <c r="O22" s="26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4"/>
      <c r="D23" s="257">
        <v>72</v>
      </c>
      <c r="E23" s="258"/>
      <c r="F23" s="259"/>
      <c r="G23" s="257">
        <v>1</v>
      </c>
      <c r="H23" s="258"/>
      <c r="I23" s="259"/>
      <c r="J23" s="257">
        <v>313</v>
      </c>
      <c r="K23" s="258"/>
      <c r="L23" s="259"/>
      <c r="M23" s="257">
        <v>0</v>
      </c>
      <c r="N23" s="258"/>
      <c r="O23" s="259"/>
      <c r="P23" s="257">
        <v>12</v>
      </c>
      <c r="Q23" s="258"/>
      <c r="R23" s="259"/>
      <c r="S23" s="89">
        <f>SUM(D23:R23)</f>
        <v>398</v>
      </c>
      <c r="T23" s="11"/>
    </row>
    <row r="24" spans="3:20" ht="24.75" customHeight="1">
      <c r="C24" s="26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0" t="s">
        <v>38</v>
      </c>
      <c r="N24" s="271"/>
      <c r="O24" s="27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6"/>
      <c r="D25" s="260">
        <v>99</v>
      </c>
      <c r="E25" s="261"/>
      <c r="F25" s="262"/>
      <c r="G25" s="260">
        <v>0</v>
      </c>
      <c r="H25" s="261"/>
      <c r="I25" s="262"/>
      <c r="J25" s="260">
        <v>264</v>
      </c>
      <c r="K25" s="261"/>
      <c r="L25" s="262"/>
      <c r="M25" s="260">
        <v>0</v>
      </c>
      <c r="N25" s="261"/>
      <c r="O25" s="262"/>
      <c r="P25" s="260">
        <v>6</v>
      </c>
      <c r="Q25" s="261"/>
      <c r="R25" s="262"/>
      <c r="S25" s="90">
        <f>SUM(D25:R25)</f>
        <v>369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sheetProtection password="C7C4" sheet="1" objects="1" scenarios="1"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平成２２年１１月月報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2900</v>
      </c>
      <c r="G12" s="91">
        <f>SUM(G13:G14)</f>
        <v>1647</v>
      </c>
      <c r="H12" s="92">
        <f>SUM(F12:G12)</f>
        <v>4547</v>
      </c>
      <c r="I12" s="93">
        <f aca="true" t="shared" si="0" ref="I12:N12">SUM(I13:I14)</f>
        <v>0</v>
      </c>
      <c r="J12" s="95">
        <f t="shared" si="0"/>
        <v>2771</v>
      </c>
      <c r="K12" s="91">
        <f t="shared" si="0"/>
        <v>2055</v>
      </c>
      <c r="L12" s="91">
        <f t="shared" si="0"/>
        <v>1928</v>
      </c>
      <c r="M12" s="91">
        <f t="shared" si="0"/>
        <v>1335</v>
      </c>
      <c r="N12" s="91">
        <f t="shared" si="0"/>
        <v>1617</v>
      </c>
      <c r="O12" s="91">
        <f>SUM(I12:N12)</f>
        <v>9706</v>
      </c>
      <c r="P12" s="94">
        <f>H12+O12</f>
        <v>14253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454</v>
      </c>
      <c r="G13" s="91">
        <v>252</v>
      </c>
      <c r="H13" s="92">
        <f>SUM(F13:G13)</f>
        <v>706</v>
      </c>
      <c r="I13" s="93">
        <v>0</v>
      </c>
      <c r="J13" s="95">
        <v>372</v>
      </c>
      <c r="K13" s="91">
        <v>291</v>
      </c>
      <c r="L13" s="91">
        <v>245</v>
      </c>
      <c r="M13" s="91">
        <v>131</v>
      </c>
      <c r="N13" s="91">
        <v>194</v>
      </c>
      <c r="O13" s="91">
        <f>SUM(I13:N13)</f>
        <v>1233</v>
      </c>
      <c r="P13" s="94">
        <f>H13+O13</f>
        <v>1939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2446</v>
      </c>
      <c r="G14" s="91">
        <v>1395</v>
      </c>
      <c r="H14" s="92">
        <f>SUM(F14:G14)</f>
        <v>3841</v>
      </c>
      <c r="I14" s="93">
        <v>0</v>
      </c>
      <c r="J14" s="95">
        <v>2399</v>
      </c>
      <c r="K14" s="91">
        <v>1764</v>
      </c>
      <c r="L14" s="91">
        <v>1683</v>
      </c>
      <c r="M14" s="91">
        <v>1204</v>
      </c>
      <c r="N14" s="91">
        <v>1423</v>
      </c>
      <c r="O14" s="91">
        <f>SUM(I14:N14)</f>
        <v>8473</v>
      </c>
      <c r="P14" s="94">
        <f>H14+O14</f>
        <v>12314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59</v>
      </c>
      <c r="G15" s="91">
        <v>65</v>
      </c>
      <c r="H15" s="92">
        <f>SUM(F15:G15)</f>
        <v>124</v>
      </c>
      <c r="I15" s="93">
        <v>0</v>
      </c>
      <c r="J15" s="95">
        <v>107</v>
      </c>
      <c r="K15" s="91">
        <v>77</v>
      </c>
      <c r="L15" s="91">
        <v>55</v>
      </c>
      <c r="M15" s="91">
        <v>48</v>
      </c>
      <c r="N15" s="91">
        <v>64</v>
      </c>
      <c r="O15" s="91">
        <f>SUM(I15:N15)</f>
        <v>351</v>
      </c>
      <c r="P15" s="94">
        <f>H15+O15</f>
        <v>475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2959</v>
      </c>
      <c r="G16" s="96">
        <f>G12+G15</f>
        <v>1712</v>
      </c>
      <c r="H16" s="97">
        <f>SUM(F16:G16)</f>
        <v>4671</v>
      </c>
      <c r="I16" s="98">
        <f aca="true" t="shared" si="1" ref="I16:N16">I12+I15</f>
        <v>0</v>
      </c>
      <c r="J16" s="100">
        <f t="shared" si="1"/>
        <v>2878</v>
      </c>
      <c r="K16" s="96">
        <f t="shared" si="1"/>
        <v>2132</v>
      </c>
      <c r="L16" s="96">
        <f t="shared" si="1"/>
        <v>1983</v>
      </c>
      <c r="M16" s="96">
        <f t="shared" si="1"/>
        <v>1383</v>
      </c>
      <c r="N16" s="96">
        <f t="shared" si="1"/>
        <v>1681</v>
      </c>
      <c r="O16" s="96">
        <f>SUM(I16:N16)</f>
        <v>10057</v>
      </c>
      <c r="P16" s="99">
        <f>H16+O16</f>
        <v>14728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1975</v>
      </c>
      <c r="G21" s="91">
        <v>1232</v>
      </c>
      <c r="H21" s="92">
        <f>SUM(F21:G21)</f>
        <v>3207</v>
      </c>
      <c r="I21" s="93">
        <v>0</v>
      </c>
      <c r="J21" s="95">
        <v>2024</v>
      </c>
      <c r="K21" s="91">
        <v>1424</v>
      </c>
      <c r="L21" s="91">
        <v>1157</v>
      </c>
      <c r="M21" s="91">
        <v>604</v>
      </c>
      <c r="N21" s="91">
        <v>579</v>
      </c>
      <c r="O21" s="101">
        <f>SUM(I21:N21)</f>
        <v>5788</v>
      </c>
      <c r="P21" s="94">
        <f>O21+H21</f>
        <v>8995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36</v>
      </c>
      <c r="G22" s="91">
        <v>46</v>
      </c>
      <c r="H22" s="92">
        <f>SUM(F22:G22)</f>
        <v>82</v>
      </c>
      <c r="I22" s="93">
        <v>0</v>
      </c>
      <c r="J22" s="95">
        <v>83</v>
      </c>
      <c r="K22" s="91">
        <v>72</v>
      </c>
      <c r="L22" s="91">
        <v>39</v>
      </c>
      <c r="M22" s="91">
        <v>43</v>
      </c>
      <c r="N22" s="91">
        <v>27</v>
      </c>
      <c r="O22" s="101">
        <f>SUM(I22:N22)</f>
        <v>264</v>
      </c>
      <c r="P22" s="94">
        <f>O22+H22</f>
        <v>346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2011</v>
      </c>
      <c r="G23" s="96">
        <f aca="true" t="shared" si="2" ref="G23:N23">SUM(G21:G22)</f>
        <v>1278</v>
      </c>
      <c r="H23" s="97">
        <f>SUM(F23:G23)</f>
        <v>3289</v>
      </c>
      <c r="I23" s="98">
        <f t="shared" si="2"/>
        <v>0</v>
      </c>
      <c r="J23" s="100">
        <f t="shared" si="2"/>
        <v>2107</v>
      </c>
      <c r="K23" s="96">
        <f t="shared" si="2"/>
        <v>1496</v>
      </c>
      <c r="L23" s="96">
        <f t="shared" si="2"/>
        <v>1196</v>
      </c>
      <c r="M23" s="96">
        <f t="shared" si="2"/>
        <v>647</v>
      </c>
      <c r="N23" s="96">
        <f t="shared" si="2"/>
        <v>606</v>
      </c>
      <c r="O23" s="102">
        <f>SUM(I23:N23)</f>
        <v>6052</v>
      </c>
      <c r="P23" s="99">
        <f>O23+H23</f>
        <v>9341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2</v>
      </c>
      <c r="G28" s="91">
        <v>12</v>
      </c>
      <c r="H28" s="92">
        <f>SUM(F28:G28)</f>
        <v>14</v>
      </c>
      <c r="I28" s="93">
        <v>0</v>
      </c>
      <c r="J28" s="95">
        <v>121</v>
      </c>
      <c r="K28" s="91">
        <v>112</v>
      </c>
      <c r="L28" s="91">
        <v>124</v>
      </c>
      <c r="M28" s="91">
        <v>87</v>
      </c>
      <c r="N28" s="91">
        <v>68</v>
      </c>
      <c r="O28" s="101">
        <f>SUM(I28:N28)</f>
        <v>512</v>
      </c>
      <c r="P28" s="94">
        <f>O28+H28</f>
        <v>526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1</v>
      </c>
      <c r="L29" s="91">
        <v>3</v>
      </c>
      <c r="M29" s="91">
        <v>2</v>
      </c>
      <c r="N29" s="91">
        <v>3</v>
      </c>
      <c r="O29" s="101">
        <f>SUM(I29:N29)</f>
        <v>9</v>
      </c>
      <c r="P29" s="94">
        <f>O29+H29</f>
        <v>9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2</v>
      </c>
      <c r="G30" s="96">
        <f>SUM(G28:G29)</f>
        <v>12</v>
      </c>
      <c r="H30" s="97">
        <f>SUM(F30:G30)</f>
        <v>14</v>
      </c>
      <c r="I30" s="98">
        <f aca="true" t="shared" si="3" ref="I30:N30">SUM(I28:I29)</f>
        <v>0</v>
      </c>
      <c r="J30" s="100">
        <f t="shared" si="3"/>
        <v>121</v>
      </c>
      <c r="K30" s="96">
        <f t="shared" si="3"/>
        <v>113</v>
      </c>
      <c r="L30" s="96">
        <f t="shared" si="3"/>
        <v>127</v>
      </c>
      <c r="M30" s="96">
        <f t="shared" si="3"/>
        <v>89</v>
      </c>
      <c r="N30" s="96">
        <f t="shared" si="3"/>
        <v>71</v>
      </c>
      <c r="O30" s="102">
        <f>SUM(I30:N30)</f>
        <v>521</v>
      </c>
      <c r="P30" s="99">
        <f>O30+H30</f>
        <v>535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63</v>
      </c>
      <c r="J35" s="105">
        <f t="shared" si="4"/>
        <v>151</v>
      </c>
      <c r="K35" s="105">
        <f t="shared" si="4"/>
        <v>302</v>
      </c>
      <c r="L35" s="105">
        <f t="shared" si="4"/>
        <v>296</v>
      </c>
      <c r="M35" s="105">
        <f t="shared" si="4"/>
        <v>417</v>
      </c>
      <c r="N35" s="106">
        <f aca="true" t="shared" si="6" ref="N35:N44">SUM(I35:M35)</f>
        <v>1229</v>
      </c>
      <c r="O35" s="107">
        <f aca="true" t="shared" si="7" ref="O35:O43">SUM(H35+N35)</f>
        <v>1229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63</v>
      </c>
      <c r="J36" s="91">
        <v>151</v>
      </c>
      <c r="K36" s="91">
        <v>302</v>
      </c>
      <c r="L36" s="91">
        <v>296</v>
      </c>
      <c r="M36" s="91">
        <v>410</v>
      </c>
      <c r="N36" s="101">
        <f t="shared" si="6"/>
        <v>1222</v>
      </c>
      <c r="O36" s="94">
        <f t="shared" si="7"/>
        <v>1222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0</v>
      </c>
      <c r="M37" s="96">
        <v>7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151</v>
      </c>
      <c r="J38" s="105">
        <f>SUM(J39:J40)</f>
        <v>195</v>
      </c>
      <c r="K38" s="105">
        <f>SUM(K39:K40)</f>
        <v>254</v>
      </c>
      <c r="L38" s="105">
        <f>SUM(L39:L40)</f>
        <v>191</v>
      </c>
      <c r="M38" s="105">
        <f>SUM(M39:M40)</f>
        <v>144</v>
      </c>
      <c r="N38" s="106">
        <f t="shared" si="6"/>
        <v>935</v>
      </c>
      <c r="O38" s="107">
        <f t="shared" si="7"/>
        <v>935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151</v>
      </c>
      <c r="J39" s="91">
        <v>190</v>
      </c>
      <c r="K39" s="91">
        <v>250</v>
      </c>
      <c r="L39" s="91">
        <v>188</v>
      </c>
      <c r="M39" s="91">
        <v>141</v>
      </c>
      <c r="N39" s="101">
        <f t="shared" si="6"/>
        <v>920</v>
      </c>
      <c r="O39" s="94">
        <f t="shared" si="7"/>
        <v>920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0</v>
      </c>
      <c r="J40" s="96">
        <v>5</v>
      </c>
      <c r="K40" s="96">
        <v>4</v>
      </c>
      <c r="L40" s="96">
        <v>3</v>
      </c>
      <c r="M40" s="96">
        <v>3</v>
      </c>
      <c r="N40" s="102">
        <f t="shared" si="6"/>
        <v>15</v>
      </c>
      <c r="O40" s="99">
        <f t="shared" si="7"/>
        <v>15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6</v>
      </c>
      <c r="J41" s="105">
        <f>SUM(J42:J43)</f>
        <v>5</v>
      </c>
      <c r="K41" s="105">
        <f>SUM(K42:K43)</f>
        <v>12</v>
      </c>
      <c r="L41" s="105">
        <f>SUM(L42:L43)</f>
        <v>33</v>
      </c>
      <c r="M41" s="105">
        <f>SUM(M42:M43)</f>
        <v>169</v>
      </c>
      <c r="N41" s="106">
        <f t="shared" si="6"/>
        <v>225</v>
      </c>
      <c r="O41" s="107">
        <f t="shared" si="7"/>
        <v>225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6</v>
      </c>
      <c r="J42" s="91">
        <v>4</v>
      </c>
      <c r="K42" s="91">
        <v>12</v>
      </c>
      <c r="L42" s="91">
        <v>32</v>
      </c>
      <c r="M42" s="91">
        <v>166</v>
      </c>
      <c r="N42" s="101">
        <f t="shared" si="6"/>
        <v>220</v>
      </c>
      <c r="O42" s="94">
        <f t="shared" si="7"/>
        <v>220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1</v>
      </c>
      <c r="K43" s="96">
        <v>0</v>
      </c>
      <c r="L43" s="96">
        <v>1</v>
      </c>
      <c r="M43" s="96">
        <v>3</v>
      </c>
      <c r="N43" s="102">
        <f t="shared" si="6"/>
        <v>5</v>
      </c>
      <c r="O43" s="99">
        <f t="shared" si="7"/>
        <v>5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219</v>
      </c>
      <c r="J44" s="96">
        <v>349</v>
      </c>
      <c r="K44" s="96">
        <v>567</v>
      </c>
      <c r="L44" s="96">
        <v>517</v>
      </c>
      <c r="M44" s="96">
        <v>729</v>
      </c>
      <c r="N44" s="102">
        <f t="shared" si="6"/>
        <v>2381</v>
      </c>
      <c r="O44" s="110">
        <f>H44+N44</f>
        <v>2381</v>
      </c>
    </row>
    <row r="45" s="15" customFormat="1" ht="12"/>
  </sheetData>
  <sheetProtection password="C7C4" sheet="1" objects="1" scenarios="1"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A1" sqref="A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平成２２年１１月月報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4" t="s">
        <v>68</v>
      </c>
      <c r="D9" s="295"/>
      <c r="E9" s="295"/>
      <c r="F9" s="296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2" t="s">
        <v>47</v>
      </c>
    </row>
    <row r="10" spans="1:18" ht="28.5" customHeight="1">
      <c r="A10" s="118"/>
      <c r="B10" s="118"/>
      <c r="C10" s="297"/>
      <c r="D10" s="298"/>
      <c r="E10" s="298"/>
      <c r="F10" s="299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3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4718</v>
      </c>
      <c r="H12" s="183">
        <f t="shared" si="0"/>
        <v>3391</v>
      </c>
      <c r="I12" s="184">
        <f t="shared" si="0"/>
        <v>8109</v>
      </c>
      <c r="J12" s="185">
        <f>J13+J19+J22+J26+J30+J31</f>
        <v>0</v>
      </c>
      <c r="K12" s="183">
        <f t="shared" si="0"/>
        <v>6320</v>
      </c>
      <c r="L12" s="182">
        <f t="shared" si="0"/>
        <v>4984</v>
      </c>
      <c r="M12" s="182">
        <f t="shared" si="0"/>
        <v>4339</v>
      </c>
      <c r="N12" s="182">
        <f t="shared" si="0"/>
        <v>2583</v>
      </c>
      <c r="O12" s="183">
        <f t="shared" si="0"/>
        <v>2739</v>
      </c>
      <c r="P12" s="182">
        <f t="shared" si="0"/>
        <v>20965</v>
      </c>
      <c r="Q12" s="186">
        <f t="shared" si="0"/>
        <v>29074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1603</v>
      </c>
      <c r="H13" s="188">
        <f t="shared" si="1"/>
        <v>1003</v>
      </c>
      <c r="I13" s="189">
        <f t="shared" si="1"/>
        <v>2606</v>
      </c>
      <c r="J13" s="190">
        <f t="shared" si="1"/>
        <v>0</v>
      </c>
      <c r="K13" s="188">
        <f t="shared" si="1"/>
        <v>1932</v>
      </c>
      <c r="L13" s="187">
        <f t="shared" si="1"/>
        <v>1497</v>
      </c>
      <c r="M13" s="187">
        <f t="shared" si="1"/>
        <v>1368</v>
      </c>
      <c r="N13" s="187">
        <f t="shared" si="1"/>
        <v>900</v>
      </c>
      <c r="O13" s="188">
        <f t="shared" si="1"/>
        <v>1293</v>
      </c>
      <c r="P13" s="187">
        <f t="shared" si="1"/>
        <v>6990</v>
      </c>
      <c r="Q13" s="191">
        <f t="shared" si="1"/>
        <v>9596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1404</v>
      </c>
      <c r="H14" s="188">
        <v>748</v>
      </c>
      <c r="I14" s="189">
        <f>SUM(G14:H14)</f>
        <v>2152</v>
      </c>
      <c r="J14" s="190">
        <v>0</v>
      </c>
      <c r="K14" s="188">
        <v>1273</v>
      </c>
      <c r="L14" s="187">
        <v>791</v>
      </c>
      <c r="M14" s="187">
        <v>653</v>
      </c>
      <c r="N14" s="187">
        <v>398</v>
      </c>
      <c r="O14" s="188">
        <v>477</v>
      </c>
      <c r="P14" s="187">
        <f>SUM(J14:O14)</f>
        <v>3592</v>
      </c>
      <c r="Q14" s="191">
        <f>I14+P14</f>
        <v>5744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2</v>
      </c>
      <c r="L15" s="187">
        <v>13</v>
      </c>
      <c r="M15" s="187">
        <v>29</v>
      </c>
      <c r="N15" s="187">
        <v>32</v>
      </c>
      <c r="O15" s="188">
        <v>177</v>
      </c>
      <c r="P15" s="187">
        <f>SUM(J15:O15)</f>
        <v>253</v>
      </c>
      <c r="Q15" s="191">
        <f>I15+P15</f>
        <v>254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78</v>
      </c>
      <c r="H16" s="188">
        <v>139</v>
      </c>
      <c r="I16" s="189">
        <f>SUM(G16:H16)</f>
        <v>217</v>
      </c>
      <c r="J16" s="190">
        <v>0</v>
      </c>
      <c r="K16" s="188">
        <v>268</v>
      </c>
      <c r="L16" s="187">
        <v>291</v>
      </c>
      <c r="M16" s="187">
        <v>288</v>
      </c>
      <c r="N16" s="187">
        <v>201</v>
      </c>
      <c r="O16" s="188">
        <v>304</v>
      </c>
      <c r="P16" s="187">
        <f>SUM(J16:O16)</f>
        <v>1352</v>
      </c>
      <c r="Q16" s="191">
        <f>I16+P16</f>
        <v>1569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13</v>
      </c>
      <c r="H17" s="188">
        <v>14</v>
      </c>
      <c r="I17" s="189">
        <f>SUM(G17:H17)</f>
        <v>27</v>
      </c>
      <c r="J17" s="190">
        <v>0</v>
      </c>
      <c r="K17" s="188">
        <v>27</v>
      </c>
      <c r="L17" s="187">
        <v>36</v>
      </c>
      <c r="M17" s="187">
        <v>13</v>
      </c>
      <c r="N17" s="187">
        <v>21</v>
      </c>
      <c r="O17" s="188">
        <v>14</v>
      </c>
      <c r="P17" s="187">
        <f>SUM(J17:O17)</f>
        <v>111</v>
      </c>
      <c r="Q17" s="191">
        <f>I17+P17</f>
        <v>138</v>
      </c>
      <c r="R17" s="118"/>
    </row>
    <row r="18" spans="1:18" ht="18" customHeight="1">
      <c r="A18" s="118"/>
      <c r="B18" s="118"/>
      <c r="C18" s="130"/>
      <c r="D18" s="133"/>
      <c r="E18" s="290" t="s">
        <v>96</v>
      </c>
      <c r="F18" s="291"/>
      <c r="G18" s="187">
        <v>108</v>
      </c>
      <c r="H18" s="188">
        <v>101</v>
      </c>
      <c r="I18" s="189">
        <f>SUM(G18:H18)</f>
        <v>209</v>
      </c>
      <c r="J18" s="190">
        <v>0</v>
      </c>
      <c r="K18" s="188">
        <v>362</v>
      </c>
      <c r="L18" s="187">
        <v>366</v>
      </c>
      <c r="M18" s="187">
        <v>385</v>
      </c>
      <c r="N18" s="187">
        <v>248</v>
      </c>
      <c r="O18" s="188">
        <v>321</v>
      </c>
      <c r="P18" s="187">
        <f>SUM(J18:O18)</f>
        <v>1682</v>
      </c>
      <c r="Q18" s="191">
        <f>I18+P18</f>
        <v>1891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642</v>
      </c>
      <c r="H19" s="188">
        <f t="shared" si="2"/>
        <v>563</v>
      </c>
      <c r="I19" s="189">
        <f t="shared" si="2"/>
        <v>1205</v>
      </c>
      <c r="J19" s="190">
        <f t="shared" si="2"/>
        <v>0</v>
      </c>
      <c r="K19" s="188">
        <f t="shared" si="2"/>
        <v>1211</v>
      </c>
      <c r="L19" s="187">
        <f>SUM(L20:L21)</f>
        <v>932</v>
      </c>
      <c r="M19" s="187">
        <f t="shared" si="2"/>
        <v>737</v>
      </c>
      <c r="N19" s="187">
        <f t="shared" si="2"/>
        <v>378</v>
      </c>
      <c r="O19" s="188">
        <f t="shared" si="2"/>
        <v>195</v>
      </c>
      <c r="P19" s="187">
        <f>SUM(P20:P21)</f>
        <v>3453</v>
      </c>
      <c r="Q19" s="191">
        <f t="shared" si="2"/>
        <v>4658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518</v>
      </c>
      <c r="H20" s="188">
        <v>453</v>
      </c>
      <c r="I20" s="189">
        <f>SUM(G20:H20)</f>
        <v>971</v>
      </c>
      <c r="J20" s="190">
        <v>0</v>
      </c>
      <c r="K20" s="188">
        <v>993</v>
      </c>
      <c r="L20" s="187">
        <v>700</v>
      </c>
      <c r="M20" s="187">
        <v>576</v>
      </c>
      <c r="N20" s="187">
        <v>295</v>
      </c>
      <c r="O20" s="188">
        <v>163</v>
      </c>
      <c r="P20" s="187">
        <f>SUM(J20:O20)</f>
        <v>2727</v>
      </c>
      <c r="Q20" s="191">
        <f>I20+P20</f>
        <v>3698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124</v>
      </c>
      <c r="H21" s="188">
        <v>110</v>
      </c>
      <c r="I21" s="189">
        <f>SUM(G21:H21)</f>
        <v>234</v>
      </c>
      <c r="J21" s="190">
        <v>0</v>
      </c>
      <c r="K21" s="188">
        <v>218</v>
      </c>
      <c r="L21" s="187">
        <v>232</v>
      </c>
      <c r="M21" s="187">
        <v>161</v>
      </c>
      <c r="N21" s="187">
        <v>83</v>
      </c>
      <c r="O21" s="188">
        <v>32</v>
      </c>
      <c r="P21" s="187">
        <f>SUM(J21:O21)</f>
        <v>726</v>
      </c>
      <c r="Q21" s="191">
        <f>I21+P21</f>
        <v>960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11</v>
      </c>
      <c r="H22" s="188">
        <f t="shared" si="3"/>
        <v>19</v>
      </c>
      <c r="I22" s="189">
        <f t="shared" si="3"/>
        <v>30</v>
      </c>
      <c r="J22" s="190">
        <f t="shared" si="3"/>
        <v>0</v>
      </c>
      <c r="K22" s="188">
        <f t="shared" si="3"/>
        <v>160</v>
      </c>
      <c r="L22" s="187">
        <f t="shared" si="3"/>
        <v>180</v>
      </c>
      <c r="M22" s="187">
        <f t="shared" si="3"/>
        <v>230</v>
      </c>
      <c r="N22" s="187">
        <f t="shared" si="3"/>
        <v>156</v>
      </c>
      <c r="O22" s="188">
        <f t="shared" si="3"/>
        <v>133</v>
      </c>
      <c r="P22" s="187">
        <f t="shared" si="3"/>
        <v>859</v>
      </c>
      <c r="Q22" s="191">
        <f t="shared" si="3"/>
        <v>889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10</v>
      </c>
      <c r="H23" s="188">
        <v>18</v>
      </c>
      <c r="I23" s="189">
        <f>SUM(G23:H23)</f>
        <v>28</v>
      </c>
      <c r="J23" s="190">
        <v>0</v>
      </c>
      <c r="K23" s="188">
        <v>141</v>
      </c>
      <c r="L23" s="187">
        <v>148</v>
      </c>
      <c r="M23" s="187">
        <v>187</v>
      </c>
      <c r="N23" s="187">
        <v>131</v>
      </c>
      <c r="O23" s="188">
        <v>105</v>
      </c>
      <c r="P23" s="187">
        <f>SUM(J23:O23)</f>
        <v>712</v>
      </c>
      <c r="Q23" s="191">
        <f>I23+P23</f>
        <v>740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1</v>
      </c>
      <c r="I24" s="189">
        <f>SUM(G24:H24)</f>
        <v>2</v>
      </c>
      <c r="J24" s="190">
        <v>0</v>
      </c>
      <c r="K24" s="188">
        <v>19</v>
      </c>
      <c r="L24" s="187">
        <v>32</v>
      </c>
      <c r="M24" s="187">
        <v>43</v>
      </c>
      <c r="N24" s="187">
        <v>25</v>
      </c>
      <c r="O24" s="188">
        <v>28</v>
      </c>
      <c r="P24" s="187">
        <f>SUM(J24:O24)</f>
        <v>147</v>
      </c>
      <c r="Q24" s="191">
        <f>I24+P24</f>
        <v>149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459</v>
      </c>
      <c r="H26" s="188">
        <f t="shared" si="4"/>
        <v>525</v>
      </c>
      <c r="I26" s="189">
        <f t="shared" si="4"/>
        <v>984</v>
      </c>
      <c r="J26" s="190">
        <f t="shared" si="4"/>
        <v>0</v>
      </c>
      <c r="K26" s="188">
        <f t="shared" si="4"/>
        <v>913</v>
      </c>
      <c r="L26" s="187">
        <f t="shared" si="4"/>
        <v>921</v>
      </c>
      <c r="M26" s="187">
        <f t="shared" si="4"/>
        <v>846</v>
      </c>
      <c r="N26" s="187">
        <f t="shared" si="4"/>
        <v>525</v>
      </c>
      <c r="O26" s="188">
        <f t="shared" si="4"/>
        <v>527</v>
      </c>
      <c r="P26" s="187">
        <f t="shared" si="4"/>
        <v>3732</v>
      </c>
      <c r="Q26" s="191">
        <f t="shared" si="4"/>
        <v>4716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402</v>
      </c>
      <c r="H27" s="188">
        <v>474</v>
      </c>
      <c r="I27" s="189">
        <f>SUM(G27:H27)</f>
        <v>876</v>
      </c>
      <c r="J27" s="190">
        <v>0</v>
      </c>
      <c r="K27" s="188">
        <v>871</v>
      </c>
      <c r="L27" s="187">
        <v>875</v>
      </c>
      <c r="M27" s="187">
        <v>805</v>
      </c>
      <c r="N27" s="187">
        <v>497</v>
      </c>
      <c r="O27" s="188">
        <v>520</v>
      </c>
      <c r="P27" s="187">
        <f>SUM(J27:O27)</f>
        <v>3568</v>
      </c>
      <c r="Q27" s="191">
        <f>I27+P27</f>
        <v>4444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29</v>
      </c>
      <c r="H28" s="188">
        <v>26</v>
      </c>
      <c r="I28" s="189">
        <f>SUM(G28:H28)</f>
        <v>55</v>
      </c>
      <c r="J28" s="190">
        <v>0</v>
      </c>
      <c r="K28" s="188">
        <v>24</v>
      </c>
      <c r="L28" s="187">
        <v>35</v>
      </c>
      <c r="M28" s="187">
        <v>27</v>
      </c>
      <c r="N28" s="187">
        <v>21</v>
      </c>
      <c r="O28" s="188">
        <v>7</v>
      </c>
      <c r="P28" s="187">
        <f>SUM(J28:O28)</f>
        <v>114</v>
      </c>
      <c r="Q28" s="191">
        <f>I28+P28</f>
        <v>169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28</v>
      </c>
      <c r="H29" s="188">
        <v>25</v>
      </c>
      <c r="I29" s="189">
        <f>SUM(G29:H29)</f>
        <v>53</v>
      </c>
      <c r="J29" s="190">
        <v>0</v>
      </c>
      <c r="K29" s="188">
        <v>18</v>
      </c>
      <c r="L29" s="187">
        <v>11</v>
      </c>
      <c r="M29" s="187">
        <v>14</v>
      </c>
      <c r="N29" s="187">
        <v>7</v>
      </c>
      <c r="O29" s="188">
        <v>0</v>
      </c>
      <c r="P29" s="187">
        <f>SUM(J29:O29)</f>
        <v>50</v>
      </c>
      <c r="Q29" s="191">
        <f>I29+P29</f>
        <v>103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68</v>
      </c>
      <c r="H30" s="188">
        <v>46</v>
      </c>
      <c r="I30" s="189">
        <f>SUM(G30:H30)</f>
        <v>114</v>
      </c>
      <c r="J30" s="190">
        <v>0</v>
      </c>
      <c r="K30" s="188">
        <v>119</v>
      </c>
      <c r="L30" s="187">
        <v>105</v>
      </c>
      <c r="M30" s="187">
        <v>124</v>
      </c>
      <c r="N30" s="187">
        <v>67</v>
      </c>
      <c r="O30" s="188">
        <v>70</v>
      </c>
      <c r="P30" s="187">
        <f>SUM(J30:O30)</f>
        <v>485</v>
      </c>
      <c r="Q30" s="191">
        <f>I30+P30</f>
        <v>599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1935</v>
      </c>
      <c r="H31" s="193">
        <v>1235</v>
      </c>
      <c r="I31" s="194">
        <f>SUM(G31:H31)</f>
        <v>3170</v>
      </c>
      <c r="J31" s="195">
        <v>0</v>
      </c>
      <c r="K31" s="193">
        <v>1985</v>
      </c>
      <c r="L31" s="192">
        <v>1349</v>
      </c>
      <c r="M31" s="192">
        <v>1034</v>
      </c>
      <c r="N31" s="192">
        <v>557</v>
      </c>
      <c r="O31" s="193">
        <v>521</v>
      </c>
      <c r="P31" s="194">
        <f>SUM(J31:O31)</f>
        <v>5446</v>
      </c>
      <c r="Q31" s="196">
        <f>I31+P31</f>
        <v>8616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2</v>
      </c>
      <c r="H32" s="183">
        <f t="shared" si="5"/>
        <v>13</v>
      </c>
      <c r="I32" s="184">
        <f t="shared" si="5"/>
        <v>15</v>
      </c>
      <c r="J32" s="185">
        <f t="shared" si="5"/>
        <v>0</v>
      </c>
      <c r="K32" s="183">
        <f t="shared" si="5"/>
        <v>122</v>
      </c>
      <c r="L32" s="182">
        <f t="shared" si="5"/>
        <v>114</v>
      </c>
      <c r="M32" s="182">
        <f t="shared" si="5"/>
        <v>134</v>
      </c>
      <c r="N32" s="182">
        <f t="shared" si="5"/>
        <v>91</v>
      </c>
      <c r="O32" s="183">
        <f t="shared" si="5"/>
        <v>73</v>
      </c>
      <c r="P32" s="182">
        <f t="shared" si="5"/>
        <v>534</v>
      </c>
      <c r="Q32" s="186">
        <f t="shared" si="5"/>
        <v>549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0</v>
      </c>
      <c r="H34" s="188">
        <v>2</v>
      </c>
      <c r="I34" s="189">
        <f>SUM(G34:H34)</f>
        <v>2</v>
      </c>
      <c r="J34" s="190">
        <v>0</v>
      </c>
      <c r="K34" s="188">
        <v>29</v>
      </c>
      <c r="L34" s="187">
        <v>22</v>
      </c>
      <c r="M34" s="187">
        <v>32</v>
      </c>
      <c r="N34" s="187">
        <v>26</v>
      </c>
      <c r="O34" s="188">
        <v>35</v>
      </c>
      <c r="P34" s="187">
        <f t="shared" si="6"/>
        <v>144</v>
      </c>
      <c r="Q34" s="191">
        <f t="shared" si="7"/>
        <v>146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2</v>
      </c>
      <c r="H35" s="188">
        <v>4</v>
      </c>
      <c r="I35" s="189">
        <f>SUM(G35:H35)</f>
        <v>6</v>
      </c>
      <c r="J35" s="190">
        <v>0</v>
      </c>
      <c r="K35" s="188">
        <v>17</v>
      </c>
      <c r="L35" s="187">
        <v>16</v>
      </c>
      <c r="M35" s="187">
        <v>16</v>
      </c>
      <c r="N35" s="187">
        <v>15</v>
      </c>
      <c r="O35" s="188">
        <v>10</v>
      </c>
      <c r="P35" s="187">
        <f t="shared" si="6"/>
        <v>74</v>
      </c>
      <c r="Q35" s="191">
        <f t="shared" si="7"/>
        <v>80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7</v>
      </c>
      <c r="I36" s="189">
        <f>SUM(G36:H36)</f>
        <v>7</v>
      </c>
      <c r="J36" s="200"/>
      <c r="K36" s="188">
        <v>76</v>
      </c>
      <c r="L36" s="187">
        <v>76</v>
      </c>
      <c r="M36" s="187">
        <v>86</v>
      </c>
      <c r="N36" s="187">
        <v>50</v>
      </c>
      <c r="O36" s="188">
        <v>28</v>
      </c>
      <c r="P36" s="187">
        <f t="shared" si="6"/>
        <v>316</v>
      </c>
      <c r="Q36" s="191">
        <f t="shared" si="7"/>
        <v>323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7" t="s">
        <v>83</v>
      </c>
      <c r="E38" s="288"/>
      <c r="F38" s="28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224</v>
      </c>
      <c r="L39" s="182">
        <f t="shared" si="8"/>
        <v>360</v>
      </c>
      <c r="M39" s="182">
        <f t="shared" si="8"/>
        <v>573</v>
      </c>
      <c r="N39" s="182">
        <f t="shared" si="8"/>
        <v>518</v>
      </c>
      <c r="O39" s="183">
        <f t="shared" si="8"/>
        <v>733</v>
      </c>
      <c r="P39" s="182">
        <f t="shared" si="8"/>
        <v>2408</v>
      </c>
      <c r="Q39" s="186">
        <f t="shared" si="8"/>
        <v>2408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63</v>
      </c>
      <c r="L40" s="187">
        <v>157</v>
      </c>
      <c r="M40" s="187">
        <v>301</v>
      </c>
      <c r="N40" s="187">
        <v>295</v>
      </c>
      <c r="O40" s="188">
        <v>417</v>
      </c>
      <c r="P40" s="187">
        <f>SUM(J40:O40)</f>
        <v>1233</v>
      </c>
      <c r="Q40" s="191">
        <f>I40+P40</f>
        <v>1233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155</v>
      </c>
      <c r="L41" s="187">
        <v>198</v>
      </c>
      <c r="M41" s="187">
        <v>260</v>
      </c>
      <c r="N41" s="187">
        <v>191</v>
      </c>
      <c r="O41" s="188">
        <v>146</v>
      </c>
      <c r="P41" s="187">
        <f>SUM(J41:O41)</f>
        <v>950</v>
      </c>
      <c r="Q41" s="191">
        <f>I41+P41</f>
        <v>950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6</v>
      </c>
      <c r="L42" s="209">
        <v>5</v>
      </c>
      <c r="M42" s="209">
        <v>12</v>
      </c>
      <c r="N42" s="209">
        <v>32</v>
      </c>
      <c r="O42" s="208">
        <v>170</v>
      </c>
      <c r="P42" s="209">
        <f>SUM(J42:O42)</f>
        <v>225</v>
      </c>
      <c r="Q42" s="210">
        <f>I42+P42</f>
        <v>225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4720</v>
      </c>
      <c r="H43" s="212">
        <f t="shared" si="9"/>
        <v>3404</v>
      </c>
      <c r="I43" s="213">
        <f t="shared" si="9"/>
        <v>8124</v>
      </c>
      <c r="J43" s="214">
        <f>J12+J32+J39</f>
        <v>0</v>
      </c>
      <c r="K43" s="212">
        <f t="shared" si="9"/>
        <v>6666</v>
      </c>
      <c r="L43" s="211">
        <f t="shared" si="9"/>
        <v>5458</v>
      </c>
      <c r="M43" s="211">
        <f t="shared" si="9"/>
        <v>5046</v>
      </c>
      <c r="N43" s="211">
        <f t="shared" si="9"/>
        <v>3192</v>
      </c>
      <c r="O43" s="212">
        <f t="shared" si="9"/>
        <v>3545</v>
      </c>
      <c r="P43" s="211">
        <f t="shared" si="9"/>
        <v>23907</v>
      </c>
      <c r="Q43" s="215">
        <f t="shared" si="9"/>
        <v>32031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5950154</v>
      </c>
      <c r="H45" s="183">
        <f t="shared" si="10"/>
        <v>6676801</v>
      </c>
      <c r="I45" s="184">
        <f t="shared" si="10"/>
        <v>12626955</v>
      </c>
      <c r="J45" s="185">
        <f t="shared" si="10"/>
        <v>0</v>
      </c>
      <c r="K45" s="183">
        <f t="shared" si="10"/>
        <v>19687321</v>
      </c>
      <c r="L45" s="182">
        <f t="shared" si="10"/>
        <v>18258663</v>
      </c>
      <c r="M45" s="182">
        <f t="shared" si="10"/>
        <v>20162230</v>
      </c>
      <c r="N45" s="182">
        <f t="shared" si="10"/>
        <v>13344771</v>
      </c>
      <c r="O45" s="183">
        <f t="shared" si="10"/>
        <v>14757290</v>
      </c>
      <c r="P45" s="182">
        <f t="shared" si="10"/>
        <v>86210275</v>
      </c>
      <c r="Q45" s="186">
        <f t="shared" si="10"/>
        <v>98837230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2810901</v>
      </c>
      <c r="H46" s="188">
        <f t="shared" si="11"/>
        <v>2407212</v>
      </c>
      <c r="I46" s="189">
        <f t="shared" si="11"/>
        <v>5218113</v>
      </c>
      <c r="J46" s="190">
        <f t="shared" si="11"/>
        <v>0</v>
      </c>
      <c r="K46" s="188">
        <f t="shared" si="11"/>
        <v>7324943</v>
      </c>
      <c r="L46" s="187">
        <f t="shared" si="11"/>
        <v>6553504</v>
      </c>
      <c r="M46" s="187">
        <f t="shared" si="11"/>
        <v>7473042</v>
      </c>
      <c r="N46" s="187">
        <f t="shared" si="11"/>
        <v>5735700</v>
      </c>
      <c r="O46" s="188">
        <f t="shared" si="11"/>
        <v>8151518</v>
      </c>
      <c r="P46" s="187">
        <f t="shared" si="11"/>
        <v>35238707</v>
      </c>
      <c r="Q46" s="191">
        <f t="shared" si="11"/>
        <v>40456820</v>
      </c>
    </row>
    <row r="47" spans="3:17" ht="18" customHeight="1">
      <c r="C47" s="130"/>
      <c r="D47" s="133"/>
      <c r="E47" s="134" t="s">
        <v>92</v>
      </c>
      <c r="F47" s="135"/>
      <c r="G47" s="187">
        <v>2506167</v>
      </c>
      <c r="H47" s="188">
        <v>1848368</v>
      </c>
      <c r="I47" s="189">
        <f>SUM(G47:H47)</f>
        <v>4354535</v>
      </c>
      <c r="J47" s="190">
        <v>0</v>
      </c>
      <c r="K47" s="188">
        <v>5795144</v>
      </c>
      <c r="L47" s="187">
        <v>4772980</v>
      </c>
      <c r="M47" s="187">
        <v>5497813</v>
      </c>
      <c r="N47" s="187">
        <v>4290652</v>
      </c>
      <c r="O47" s="188">
        <v>4999009</v>
      </c>
      <c r="P47" s="187">
        <f>SUM(J47:O47)</f>
        <v>25355598</v>
      </c>
      <c r="Q47" s="191">
        <f>I47+P47</f>
        <v>29710133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1708</v>
      </c>
      <c r="I48" s="189">
        <f>SUM(G48:H48)</f>
        <v>1708</v>
      </c>
      <c r="J48" s="190">
        <v>0</v>
      </c>
      <c r="K48" s="188">
        <v>12500</v>
      </c>
      <c r="L48" s="187">
        <v>75000</v>
      </c>
      <c r="M48" s="187">
        <v>170000</v>
      </c>
      <c r="N48" s="187">
        <v>188750</v>
      </c>
      <c r="O48" s="188">
        <v>1047437</v>
      </c>
      <c r="P48" s="187">
        <f>SUM(J48:O48)</f>
        <v>1493687</v>
      </c>
      <c r="Q48" s="191">
        <f>I48+P48</f>
        <v>1495395</v>
      </c>
    </row>
    <row r="49" spans="3:17" ht="18" customHeight="1">
      <c r="C49" s="130"/>
      <c r="D49" s="133"/>
      <c r="E49" s="134" t="s">
        <v>94</v>
      </c>
      <c r="F49" s="135"/>
      <c r="G49" s="187">
        <v>181306</v>
      </c>
      <c r="H49" s="188">
        <v>443840</v>
      </c>
      <c r="I49" s="189">
        <f>SUM(G49:H49)</f>
        <v>625146</v>
      </c>
      <c r="J49" s="190">
        <v>0</v>
      </c>
      <c r="K49" s="188">
        <v>1121210</v>
      </c>
      <c r="L49" s="187">
        <v>1260296</v>
      </c>
      <c r="M49" s="187">
        <v>1430512</v>
      </c>
      <c r="N49" s="187">
        <v>981644</v>
      </c>
      <c r="O49" s="188">
        <v>1759167</v>
      </c>
      <c r="P49" s="187">
        <f>SUM(J49:O49)</f>
        <v>6552829</v>
      </c>
      <c r="Q49" s="191">
        <f>I49+P49</f>
        <v>7177975</v>
      </c>
    </row>
    <row r="50" spans="3:17" ht="18" customHeight="1">
      <c r="C50" s="130"/>
      <c r="D50" s="133"/>
      <c r="E50" s="134" t="s">
        <v>95</v>
      </c>
      <c r="F50" s="135"/>
      <c r="G50" s="187">
        <v>31078</v>
      </c>
      <c r="H50" s="188">
        <v>35106</v>
      </c>
      <c r="I50" s="189">
        <f>SUM(G50:H50)</f>
        <v>66184</v>
      </c>
      <c r="J50" s="190">
        <v>0</v>
      </c>
      <c r="K50" s="188">
        <v>72479</v>
      </c>
      <c r="L50" s="187">
        <v>103123</v>
      </c>
      <c r="M50" s="187">
        <v>37177</v>
      </c>
      <c r="N50" s="187">
        <v>50094</v>
      </c>
      <c r="O50" s="188">
        <v>32525</v>
      </c>
      <c r="P50" s="187">
        <f>SUM(J50:O50)</f>
        <v>295398</v>
      </c>
      <c r="Q50" s="191">
        <f>I50+P50</f>
        <v>361582</v>
      </c>
    </row>
    <row r="51" spans="3:17" ht="18" customHeight="1">
      <c r="C51" s="130"/>
      <c r="D51" s="133"/>
      <c r="E51" s="290" t="s">
        <v>105</v>
      </c>
      <c r="F51" s="291"/>
      <c r="G51" s="187">
        <v>92350</v>
      </c>
      <c r="H51" s="188">
        <v>78190</v>
      </c>
      <c r="I51" s="189">
        <f>SUM(G51:H51)</f>
        <v>170540</v>
      </c>
      <c r="J51" s="190">
        <v>0</v>
      </c>
      <c r="K51" s="188">
        <v>323610</v>
      </c>
      <c r="L51" s="187">
        <v>342105</v>
      </c>
      <c r="M51" s="187">
        <v>337540</v>
      </c>
      <c r="N51" s="187">
        <v>224560</v>
      </c>
      <c r="O51" s="188">
        <v>313380</v>
      </c>
      <c r="P51" s="187">
        <f>SUM(J51:O51)</f>
        <v>1541195</v>
      </c>
      <c r="Q51" s="191">
        <f>I51+P51</f>
        <v>1711735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1591124</v>
      </c>
      <c r="H52" s="188">
        <f t="shared" si="12"/>
        <v>2623761</v>
      </c>
      <c r="I52" s="189">
        <f t="shared" si="12"/>
        <v>4214885</v>
      </c>
      <c r="J52" s="190">
        <f t="shared" si="12"/>
        <v>0</v>
      </c>
      <c r="K52" s="188">
        <f t="shared" si="12"/>
        <v>6371664</v>
      </c>
      <c r="L52" s="187">
        <f t="shared" si="12"/>
        <v>5887481</v>
      </c>
      <c r="M52" s="187">
        <f t="shared" si="12"/>
        <v>5505070</v>
      </c>
      <c r="N52" s="187">
        <f t="shared" si="12"/>
        <v>3114085</v>
      </c>
      <c r="O52" s="188">
        <f t="shared" si="12"/>
        <v>1784032</v>
      </c>
      <c r="P52" s="187">
        <f t="shared" si="12"/>
        <v>22662332</v>
      </c>
      <c r="Q52" s="191">
        <f t="shared" si="12"/>
        <v>26877217</v>
      </c>
    </row>
    <row r="53" spans="3:17" ht="18" customHeight="1">
      <c r="C53" s="130"/>
      <c r="D53" s="133"/>
      <c r="E53" s="137" t="s">
        <v>97</v>
      </c>
      <c r="F53" s="137"/>
      <c r="G53" s="187">
        <v>1248297</v>
      </c>
      <c r="H53" s="188">
        <v>2051556</v>
      </c>
      <c r="I53" s="189">
        <f>SUM(G53:H53)</f>
        <v>3299853</v>
      </c>
      <c r="J53" s="190">
        <v>0</v>
      </c>
      <c r="K53" s="188">
        <v>5346065</v>
      </c>
      <c r="L53" s="187">
        <v>4545469</v>
      </c>
      <c r="M53" s="187">
        <v>4444269</v>
      </c>
      <c r="N53" s="187">
        <v>2523004</v>
      </c>
      <c r="O53" s="188">
        <v>1511353</v>
      </c>
      <c r="P53" s="187">
        <f>SUM(J53:O53)</f>
        <v>18370160</v>
      </c>
      <c r="Q53" s="191">
        <f>I53+P53</f>
        <v>21670013</v>
      </c>
    </row>
    <row r="54" spans="3:17" ht="18" customHeight="1">
      <c r="C54" s="130"/>
      <c r="D54" s="133"/>
      <c r="E54" s="137" t="s">
        <v>98</v>
      </c>
      <c r="F54" s="137"/>
      <c r="G54" s="187">
        <v>342827</v>
      </c>
      <c r="H54" s="188">
        <v>572205</v>
      </c>
      <c r="I54" s="189">
        <f>SUM(G54:H54)</f>
        <v>915032</v>
      </c>
      <c r="J54" s="190">
        <v>0</v>
      </c>
      <c r="K54" s="188">
        <v>1025599</v>
      </c>
      <c r="L54" s="187">
        <v>1342012</v>
      </c>
      <c r="M54" s="187">
        <v>1060801</v>
      </c>
      <c r="N54" s="187">
        <v>591081</v>
      </c>
      <c r="O54" s="188">
        <v>272679</v>
      </c>
      <c r="P54" s="187">
        <f>SUM(J54:O54)</f>
        <v>4292172</v>
      </c>
      <c r="Q54" s="191">
        <f>I54+P54</f>
        <v>5207204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20019</v>
      </c>
      <c r="H55" s="188">
        <f t="shared" si="13"/>
        <v>65702</v>
      </c>
      <c r="I55" s="189">
        <f t="shared" si="13"/>
        <v>85721</v>
      </c>
      <c r="J55" s="190">
        <f t="shared" si="13"/>
        <v>0</v>
      </c>
      <c r="K55" s="188">
        <f t="shared" si="13"/>
        <v>726562</v>
      </c>
      <c r="L55" s="187">
        <f t="shared" si="13"/>
        <v>1002297</v>
      </c>
      <c r="M55" s="187">
        <f t="shared" si="13"/>
        <v>1725989</v>
      </c>
      <c r="N55" s="187">
        <f t="shared" si="13"/>
        <v>1237697</v>
      </c>
      <c r="O55" s="188">
        <f t="shared" si="13"/>
        <v>1139972</v>
      </c>
      <c r="P55" s="187">
        <f t="shared" si="13"/>
        <v>5832517</v>
      </c>
      <c r="Q55" s="191">
        <f t="shared" si="13"/>
        <v>5918238</v>
      </c>
    </row>
    <row r="56" spans="3:17" ht="18" customHeight="1">
      <c r="C56" s="130"/>
      <c r="D56" s="133"/>
      <c r="E56" s="134" t="s">
        <v>99</v>
      </c>
      <c r="F56" s="135"/>
      <c r="G56" s="187">
        <v>17554</v>
      </c>
      <c r="H56" s="188">
        <v>61930</v>
      </c>
      <c r="I56" s="189">
        <f>SUM(G56:H56)</f>
        <v>79484</v>
      </c>
      <c r="J56" s="190">
        <v>0</v>
      </c>
      <c r="K56" s="188">
        <v>655823</v>
      </c>
      <c r="L56" s="187">
        <v>834360</v>
      </c>
      <c r="M56" s="187">
        <v>1375078</v>
      </c>
      <c r="N56" s="187">
        <v>1050055</v>
      </c>
      <c r="O56" s="188">
        <v>944903</v>
      </c>
      <c r="P56" s="187">
        <f>SUM(J56:O56)</f>
        <v>4860219</v>
      </c>
      <c r="Q56" s="191">
        <f>I56+P56</f>
        <v>4939703</v>
      </c>
    </row>
    <row r="57" spans="3:17" ht="18" customHeight="1">
      <c r="C57" s="130"/>
      <c r="D57" s="133"/>
      <c r="E57" s="284" t="s">
        <v>100</v>
      </c>
      <c r="F57" s="286"/>
      <c r="G57" s="187">
        <v>2465</v>
      </c>
      <c r="H57" s="188">
        <v>3772</v>
      </c>
      <c r="I57" s="189">
        <f>SUM(G57:H57)</f>
        <v>6237</v>
      </c>
      <c r="J57" s="190">
        <v>0</v>
      </c>
      <c r="K57" s="188">
        <v>70739</v>
      </c>
      <c r="L57" s="187">
        <v>167937</v>
      </c>
      <c r="M57" s="187">
        <v>350911</v>
      </c>
      <c r="N57" s="187">
        <v>187642</v>
      </c>
      <c r="O57" s="188">
        <v>195069</v>
      </c>
      <c r="P57" s="187">
        <f>SUM(J57:O57)</f>
        <v>972298</v>
      </c>
      <c r="Q57" s="191">
        <f>I57+P57</f>
        <v>978535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311676</v>
      </c>
      <c r="H59" s="188">
        <f t="shared" si="14"/>
        <v>426778</v>
      </c>
      <c r="I59" s="189">
        <f t="shared" si="14"/>
        <v>738454</v>
      </c>
      <c r="J59" s="190">
        <f t="shared" si="14"/>
        <v>0</v>
      </c>
      <c r="K59" s="188">
        <f t="shared" si="14"/>
        <v>866100</v>
      </c>
      <c r="L59" s="187">
        <f t="shared" si="14"/>
        <v>1245389</v>
      </c>
      <c r="M59" s="187">
        <f t="shared" si="14"/>
        <v>1317024</v>
      </c>
      <c r="N59" s="187">
        <f t="shared" si="14"/>
        <v>912144</v>
      </c>
      <c r="O59" s="188">
        <f t="shared" si="14"/>
        <v>1112996</v>
      </c>
      <c r="P59" s="187">
        <f t="shared" si="14"/>
        <v>5453653</v>
      </c>
      <c r="Q59" s="191">
        <f t="shared" si="14"/>
        <v>6192107</v>
      </c>
    </row>
    <row r="60" spans="3:17" ht="18" customHeight="1">
      <c r="C60" s="130"/>
      <c r="D60" s="133"/>
      <c r="E60" s="134" t="s">
        <v>102</v>
      </c>
      <c r="F60" s="135"/>
      <c r="G60" s="187">
        <v>311676</v>
      </c>
      <c r="H60" s="188">
        <v>426778</v>
      </c>
      <c r="I60" s="189">
        <f>SUM(G60:H60)</f>
        <v>738454</v>
      </c>
      <c r="J60" s="190">
        <v>0</v>
      </c>
      <c r="K60" s="188">
        <v>866100</v>
      </c>
      <c r="L60" s="187">
        <v>1245389</v>
      </c>
      <c r="M60" s="187">
        <v>1317024</v>
      </c>
      <c r="N60" s="187">
        <v>912144</v>
      </c>
      <c r="O60" s="188">
        <v>1112996</v>
      </c>
      <c r="P60" s="187">
        <f>SUM(J60:O60)</f>
        <v>5453653</v>
      </c>
      <c r="Q60" s="191">
        <f>I60+P60</f>
        <v>6192107</v>
      </c>
    </row>
    <row r="61" spans="3:17" ht="18" customHeight="1">
      <c r="C61" s="158"/>
      <c r="D61" s="134" t="s">
        <v>106</v>
      </c>
      <c r="E61" s="136"/>
      <c r="F61" s="136"/>
      <c r="G61" s="218">
        <v>397314</v>
      </c>
      <c r="H61" s="218">
        <v>628628</v>
      </c>
      <c r="I61" s="219">
        <f>SUM(G61:H61)</f>
        <v>1025942</v>
      </c>
      <c r="J61" s="220">
        <v>0</v>
      </c>
      <c r="K61" s="218">
        <v>1977562</v>
      </c>
      <c r="L61" s="221">
        <v>1928518</v>
      </c>
      <c r="M61" s="221">
        <v>2537909</v>
      </c>
      <c r="N61" s="221">
        <v>1474285</v>
      </c>
      <c r="O61" s="218">
        <v>1721972</v>
      </c>
      <c r="P61" s="221">
        <f>SUM(J61:O61)</f>
        <v>9640246</v>
      </c>
      <c r="Q61" s="222">
        <f>I61+P61</f>
        <v>10666188</v>
      </c>
    </row>
    <row r="62" spans="3:17" ht="18" customHeight="1">
      <c r="C62" s="145"/>
      <c r="D62" s="146" t="s">
        <v>107</v>
      </c>
      <c r="E62" s="147"/>
      <c r="F62" s="147"/>
      <c r="G62" s="192">
        <v>819120</v>
      </c>
      <c r="H62" s="193">
        <v>524720</v>
      </c>
      <c r="I62" s="194">
        <f>SUM(G62:H62)</f>
        <v>1343840</v>
      </c>
      <c r="J62" s="195">
        <v>0</v>
      </c>
      <c r="K62" s="193">
        <v>2420490</v>
      </c>
      <c r="L62" s="192">
        <v>1641474</v>
      </c>
      <c r="M62" s="192">
        <v>1603196</v>
      </c>
      <c r="N62" s="192">
        <v>870860</v>
      </c>
      <c r="O62" s="193">
        <v>846800</v>
      </c>
      <c r="P62" s="194">
        <f>SUM(J62:O62)</f>
        <v>7382820</v>
      </c>
      <c r="Q62" s="196">
        <f>I62+P62</f>
        <v>8726660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9638</v>
      </c>
      <c r="H63" s="183">
        <f t="shared" si="15"/>
        <v>214489</v>
      </c>
      <c r="I63" s="184">
        <f t="shared" si="15"/>
        <v>224127</v>
      </c>
      <c r="J63" s="185">
        <f t="shared" si="15"/>
        <v>0</v>
      </c>
      <c r="K63" s="183">
        <f t="shared" si="15"/>
        <v>2379182</v>
      </c>
      <c r="L63" s="182">
        <f t="shared" si="15"/>
        <v>2410320</v>
      </c>
      <c r="M63" s="182">
        <f t="shared" si="15"/>
        <v>2944052</v>
      </c>
      <c r="N63" s="182">
        <f t="shared" si="15"/>
        <v>1985420</v>
      </c>
      <c r="O63" s="183">
        <f t="shared" si="15"/>
        <v>1483720</v>
      </c>
      <c r="P63" s="182">
        <f t="shared" si="15"/>
        <v>11202694</v>
      </c>
      <c r="Q63" s="186">
        <f t="shared" si="15"/>
        <v>11426821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0</v>
      </c>
      <c r="H65" s="188">
        <v>8680</v>
      </c>
      <c r="I65" s="189">
        <f>SUM(G65:H65)</f>
        <v>8680</v>
      </c>
      <c r="J65" s="190">
        <v>0</v>
      </c>
      <c r="K65" s="188">
        <v>224130</v>
      </c>
      <c r="L65" s="187">
        <v>135814</v>
      </c>
      <c r="M65" s="187">
        <v>353339</v>
      </c>
      <c r="N65" s="187">
        <v>311484</v>
      </c>
      <c r="O65" s="188">
        <v>463869</v>
      </c>
      <c r="P65" s="187">
        <f t="shared" si="16"/>
        <v>1488636</v>
      </c>
      <c r="Q65" s="191">
        <f t="shared" si="17"/>
        <v>1497316</v>
      </c>
    </row>
    <row r="66" spans="3:17" ht="18" customHeight="1">
      <c r="C66" s="130"/>
      <c r="D66" s="284" t="s">
        <v>80</v>
      </c>
      <c r="E66" s="285"/>
      <c r="F66" s="286"/>
      <c r="G66" s="187">
        <v>9638</v>
      </c>
      <c r="H66" s="188">
        <v>30309</v>
      </c>
      <c r="I66" s="189">
        <f>SUM(G66:H66)</f>
        <v>39947</v>
      </c>
      <c r="J66" s="190">
        <v>0</v>
      </c>
      <c r="K66" s="188">
        <v>189686</v>
      </c>
      <c r="L66" s="187">
        <v>269318</v>
      </c>
      <c r="M66" s="187">
        <v>361954</v>
      </c>
      <c r="N66" s="187">
        <v>343533</v>
      </c>
      <c r="O66" s="188">
        <v>269494</v>
      </c>
      <c r="P66" s="187">
        <f t="shared" si="16"/>
        <v>1433985</v>
      </c>
      <c r="Q66" s="191">
        <f t="shared" si="17"/>
        <v>1473932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175500</v>
      </c>
      <c r="I67" s="189">
        <f>SUM(G67:H67)</f>
        <v>175500</v>
      </c>
      <c r="J67" s="200"/>
      <c r="K67" s="188">
        <v>1965366</v>
      </c>
      <c r="L67" s="187">
        <v>2005188</v>
      </c>
      <c r="M67" s="187">
        <v>2228759</v>
      </c>
      <c r="N67" s="187">
        <v>1330403</v>
      </c>
      <c r="O67" s="188">
        <v>750357</v>
      </c>
      <c r="P67" s="187">
        <f t="shared" si="16"/>
        <v>8280073</v>
      </c>
      <c r="Q67" s="191">
        <f t="shared" si="17"/>
        <v>8455573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7" t="s">
        <v>83</v>
      </c>
      <c r="E69" s="288"/>
      <c r="F69" s="28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5282066</v>
      </c>
      <c r="L70" s="182">
        <f t="shared" si="18"/>
        <v>8961154</v>
      </c>
      <c r="M70" s="182">
        <f t="shared" si="18"/>
        <v>15203035</v>
      </c>
      <c r="N70" s="182">
        <f t="shared" si="18"/>
        <v>14755161</v>
      </c>
      <c r="O70" s="183">
        <f t="shared" si="18"/>
        <v>23242078</v>
      </c>
      <c r="P70" s="182">
        <f t="shared" si="18"/>
        <v>67443494</v>
      </c>
      <c r="Q70" s="186">
        <f t="shared" si="18"/>
        <v>67443494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1320055</v>
      </c>
      <c r="L71" s="187">
        <v>3606046</v>
      </c>
      <c r="M71" s="187">
        <v>7433286</v>
      </c>
      <c r="N71" s="187">
        <v>8018297</v>
      </c>
      <c r="O71" s="188">
        <v>12131738</v>
      </c>
      <c r="P71" s="187">
        <f>SUM(J71:O71)</f>
        <v>32509422</v>
      </c>
      <c r="Q71" s="191">
        <f>I71+P71</f>
        <v>32509422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3845216</v>
      </c>
      <c r="L72" s="187">
        <v>5209388</v>
      </c>
      <c r="M72" s="187">
        <v>7384200</v>
      </c>
      <c r="N72" s="187">
        <v>5607314</v>
      </c>
      <c r="O72" s="188">
        <v>4486098</v>
      </c>
      <c r="P72" s="187">
        <f>SUM(J72:O72)</f>
        <v>26532216</v>
      </c>
      <c r="Q72" s="191">
        <f>I72+P72</f>
        <v>26532216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116795</v>
      </c>
      <c r="L73" s="209">
        <v>145720</v>
      </c>
      <c r="M73" s="209">
        <v>385549</v>
      </c>
      <c r="N73" s="209">
        <v>1129550</v>
      </c>
      <c r="O73" s="208">
        <v>6624242</v>
      </c>
      <c r="P73" s="209">
        <f>SUM(J73:O73)</f>
        <v>8401856</v>
      </c>
      <c r="Q73" s="210">
        <f>I73+P73</f>
        <v>8401856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5959792</v>
      </c>
      <c r="H74" s="212">
        <f t="shared" si="19"/>
        <v>6891290</v>
      </c>
      <c r="I74" s="213">
        <f t="shared" si="19"/>
        <v>12851082</v>
      </c>
      <c r="J74" s="214">
        <f t="shared" si="19"/>
        <v>0</v>
      </c>
      <c r="K74" s="212">
        <f t="shared" si="19"/>
        <v>27348569</v>
      </c>
      <c r="L74" s="211">
        <f t="shared" si="19"/>
        <v>29630137</v>
      </c>
      <c r="M74" s="211">
        <f t="shared" si="19"/>
        <v>38309317</v>
      </c>
      <c r="N74" s="211">
        <f t="shared" si="19"/>
        <v>30085352</v>
      </c>
      <c r="O74" s="212">
        <f t="shared" si="19"/>
        <v>39483088</v>
      </c>
      <c r="P74" s="211">
        <f t="shared" si="19"/>
        <v>164856463</v>
      </c>
      <c r="Q74" s="215">
        <f t="shared" si="19"/>
        <v>177707545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66932943</v>
      </c>
      <c r="H76" s="183">
        <f t="shared" si="20"/>
        <v>73902778</v>
      </c>
      <c r="I76" s="184">
        <f t="shared" si="20"/>
        <v>140835721</v>
      </c>
      <c r="J76" s="185">
        <f t="shared" si="20"/>
        <v>0</v>
      </c>
      <c r="K76" s="223">
        <f t="shared" si="20"/>
        <v>209810240</v>
      </c>
      <c r="L76" s="182">
        <f t="shared" si="20"/>
        <v>194007388</v>
      </c>
      <c r="M76" s="182">
        <f t="shared" si="20"/>
        <v>214450150</v>
      </c>
      <c r="N76" s="182">
        <f t="shared" si="20"/>
        <v>142316883</v>
      </c>
      <c r="O76" s="183">
        <f t="shared" si="20"/>
        <v>155639698</v>
      </c>
      <c r="P76" s="182">
        <f t="shared" si="20"/>
        <v>916224359</v>
      </c>
      <c r="Q76" s="186">
        <f t="shared" si="20"/>
        <v>1057060080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29967638</v>
      </c>
      <c r="H77" s="188">
        <f t="shared" si="21"/>
        <v>25613071</v>
      </c>
      <c r="I77" s="189">
        <f t="shared" si="21"/>
        <v>55580709</v>
      </c>
      <c r="J77" s="190">
        <f t="shared" si="21"/>
        <v>0</v>
      </c>
      <c r="K77" s="224">
        <f t="shared" si="21"/>
        <v>77929104</v>
      </c>
      <c r="L77" s="187">
        <f t="shared" si="21"/>
        <v>69620064</v>
      </c>
      <c r="M77" s="187">
        <f t="shared" si="21"/>
        <v>79428888</v>
      </c>
      <c r="N77" s="187">
        <f t="shared" si="21"/>
        <v>61042889</v>
      </c>
      <c r="O77" s="188">
        <f t="shared" si="21"/>
        <v>86683847</v>
      </c>
      <c r="P77" s="187">
        <f t="shared" si="21"/>
        <v>374704792</v>
      </c>
      <c r="Q77" s="191">
        <f t="shared" si="21"/>
        <v>430285501</v>
      </c>
    </row>
    <row r="78" spans="3:17" ht="18" customHeight="1">
      <c r="C78" s="130"/>
      <c r="D78" s="133"/>
      <c r="E78" s="134" t="s">
        <v>92</v>
      </c>
      <c r="F78" s="135"/>
      <c r="G78" s="187">
        <v>26808968</v>
      </c>
      <c r="H78" s="188">
        <v>19768413</v>
      </c>
      <c r="I78" s="189">
        <f>SUM(G78:H78)</f>
        <v>46577381</v>
      </c>
      <c r="J78" s="190">
        <v>0</v>
      </c>
      <c r="K78" s="224">
        <v>61975777</v>
      </c>
      <c r="L78" s="187">
        <v>51032136</v>
      </c>
      <c r="M78" s="187">
        <v>58772052</v>
      </c>
      <c r="N78" s="187">
        <v>45904645</v>
      </c>
      <c r="O78" s="188">
        <v>53454249</v>
      </c>
      <c r="P78" s="187">
        <f>SUM(J78:O78)</f>
        <v>271138859</v>
      </c>
      <c r="Q78" s="191">
        <f>I78+P78</f>
        <v>317716240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18275</v>
      </c>
      <c r="I79" s="189">
        <f>SUM(G79:H79)</f>
        <v>18275</v>
      </c>
      <c r="J79" s="190">
        <v>0</v>
      </c>
      <c r="K79" s="224">
        <v>133750</v>
      </c>
      <c r="L79" s="187">
        <v>802500</v>
      </c>
      <c r="M79" s="187">
        <v>1819000</v>
      </c>
      <c r="N79" s="187">
        <v>2019625</v>
      </c>
      <c r="O79" s="188">
        <v>11204904</v>
      </c>
      <c r="P79" s="187">
        <f>SUM(J79:O79)</f>
        <v>15979779</v>
      </c>
      <c r="Q79" s="191">
        <f>I79+P79</f>
        <v>15998054</v>
      </c>
    </row>
    <row r="80" spans="3:17" ht="18" customHeight="1">
      <c r="C80" s="130"/>
      <c r="D80" s="133"/>
      <c r="E80" s="134" t="s">
        <v>94</v>
      </c>
      <c r="F80" s="135"/>
      <c r="G80" s="187">
        <v>1907985</v>
      </c>
      <c r="H80" s="188">
        <v>4675460</v>
      </c>
      <c r="I80" s="189">
        <f>SUM(G80:H80)</f>
        <v>6583445</v>
      </c>
      <c r="J80" s="190">
        <v>0</v>
      </c>
      <c r="K80" s="224">
        <v>11821541</v>
      </c>
      <c r="L80" s="187">
        <v>13276443</v>
      </c>
      <c r="M80" s="187">
        <v>15072758</v>
      </c>
      <c r="N80" s="187">
        <v>10346883</v>
      </c>
      <c r="O80" s="188">
        <v>18547759</v>
      </c>
      <c r="P80" s="187">
        <f>SUM(J80:O80)</f>
        <v>69065384</v>
      </c>
      <c r="Q80" s="191">
        <f>I80+P80</f>
        <v>75648829</v>
      </c>
    </row>
    <row r="81" spans="3:17" ht="18" customHeight="1">
      <c r="C81" s="130"/>
      <c r="D81" s="133"/>
      <c r="E81" s="134" t="s">
        <v>95</v>
      </c>
      <c r="F81" s="135"/>
      <c r="G81" s="187">
        <v>327185</v>
      </c>
      <c r="H81" s="188">
        <v>369023</v>
      </c>
      <c r="I81" s="189">
        <f>SUM(G81:H81)</f>
        <v>696208</v>
      </c>
      <c r="J81" s="190">
        <v>0</v>
      </c>
      <c r="K81" s="224">
        <v>761936</v>
      </c>
      <c r="L81" s="187">
        <v>1087935</v>
      </c>
      <c r="M81" s="187">
        <v>389678</v>
      </c>
      <c r="N81" s="187">
        <v>526136</v>
      </c>
      <c r="O81" s="188">
        <v>343135</v>
      </c>
      <c r="P81" s="187">
        <f>SUM(J81:O81)</f>
        <v>3108820</v>
      </c>
      <c r="Q81" s="191">
        <f>I81+P81</f>
        <v>3805028</v>
      </c>
    </row>
    <row r="82" spans="3:17" ht="18" customHeight="1">
      <c r="C82" s="130"/>
      <c r="D82" s="133"/>
      <c r="E82" s="290" t="s">
        <v>105</v>
      </c>
      <c r="F82" s="291"/>
      <c r="G82" s="187">
        <v>923500</v>
      </c>
      <c r="H82" s="188">
        <v>781900</v>
      </c>
      <c r="I82" s="189">
        <f>SUM(G82:H82)</f>
        <v>1705400</v>
      </c>
      <c r="J82" s="190">
        <v>0</v>
      </c>
      <c r="K82" s="224">
        <v>3236100</v>
      </c>
      <c r="L82" s="187">
        <v>3421050</v>
      </c>
      <c r="M82" s="187">
        <v>3375400</v>
      </c>
      <c r="N82" s="187">
        <v>2245600</v>
      </c>
      <c r="O82" s="188">
        <v>3133800</v>
      </c>
      <c r="P82" s="187">
        <f>SUM(J82:O82)</f>
        <v>15411950</v>
      </c>
      <c r="Q82" s="191">
        <f>I82+P82</f>
        <v>17117350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16656891</v>
      </c>
      <c r="H83" s="188">
        <f t="shared" si="22"/>
        <v>27462171</v>
      </c>
      <c r="I83" s="189">
        <f t="shared" si="22"/>
        <v>44119062</v>
      </c>
      <c r="J83" s="190">
        <f t="shared" si="22"/>
        <v>0</v>
      </c>
      <c r="K83" s="224">
        <f t="shared" si="22"/>
        <v>66650263</v>
      </c>
      <c r="L83" s="187">
        <f t="shared" si="22"/>
        <v>61618188</v>
      </c>
      <c r="M83" s="187">
        <f t="shared" si="22"/>
        <v>57611952</v>
      </c>
      <c r="N83" s="187">
        <f t="shared" si="22"/>
        <v>32577350</v>
      </c>
      <c r="O83" s="188">
        <f t="shared" si="22"/>
        <v>18661868</v>
      </c>
      <c r="P83" s="187">
        <f t="shared" si="22"/>
        <v>237119621</v>
      </c>
      <c r="Q83" s="191">
        <f t="shared" si="22"/>
        <v>281238683</v>
      </c>
    </row>
    <row r="84" spans="3:17" ht="18" customHeight="1">
      <c r="C84" s="130"/>
      <c r="D84" s="133"/>
      <c r="E84" s="137" t="s">
        <v>97</v>
      </c>
      <c r="F84" s="137"/>
      <c r="G84" s="187">
        <v>13041655</v>
      </c>
      <c r="H84" s="188">
        <v>21428256</v>
      </c>
      <c r="I84" s="189">
        <f>SUM(G84:H84)</f>
        <v>34469911</v>
      </c>
      <c r="J84" s="190">
        <v>0</v>
      </c>
      <c r="K84" s="224">
        <v>55832933</v>
      </c>
      <c r="L84" s="187">
        <v>47465905</v>
      </c>
      <c r="M84" s="187">
        <v>46427163</v>
      </c>
      <c r="N84" s="187">
        <v>26341982</v>
      </c>
      <c r="O84" s="188">
        <v>15785117</v>
      </c>
      <c r="P84" s="187">
        <f>SUM(J84:O84)</f>
        <v>191853100</v>
      </c>
      <c r="Q84" s="191">
        <f>I84+P84</f>
        <v>226323011</v>
      </c>
    </row>
    <row r="85" spans="3:17" ht="18" customHeight="1">
      <c r="C85" s="130"/>
      <c r="D85" s="133"/>
      <c r="E85" s="137" t="s">
        <v>98</v>
      </c>
      <c r="F85" s="137"/>
      <c r="G85" s="187">
        <v>3615236</v>
      </c>
      <c r="H85" s="188">
        <v>6033915</v>
      </c>
      <c r="I85" s="189">
        <f>SUM(G85:H85)</f>
        <v>9649151</v>
      </c>
      <c r="J85" s="190">
        <v>0</v>
      </c>
      <c r="K85" s="224">
        <v>10817330</v>
      </c>
      <c r="L85" s="187">
        <v>14152283</v>
      </c>
      <c r="M85" s="187">
        <v>11184789</v>
      </c>
      <c r="N85" s="187">
        <v>6235368</v>
      </c>
      <c r="O85" s="188">
        <v>2876751</v>
      </c>
      <c r="P85" s="187">
        <f>SUM(J85:O85)</f>
        <v>45266521</v>
      </c>
      <c r="Q85" s="191">
        <f>I85+P85</f>
        <v>54915672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209194</v>
      </c>
      <c r="H86" s="188">
        <f t="shared" si="23"/>
        <v>686577</v>
      </c>
      <c r="I86" s="189">
        <f t="shared" si="23"/>
        <v>895771</v>
      </c>
      <c r="J86" s="190">
        <f t="shared" si="23"/>
        <v>0</v>
      </c>
      <c r="K86" s="224">
        <f t="shared" si="23"/>
        <v>7589888</v>
      </c>
      <c r="L86" s="187">
        <f t="shared" si="23"/>
        <v>10466786</v>
      </c>
      <c r="M86" s="187">
        <f t="shared" si="23"/>
        <v>18024965</v>
      </c>
      <c r="N86" s="187">
        <f t="shared" si="23"/>
        <v>12914595</v>
      </c>
      <c r="O86" s="188">
        <f t="shared" si="23"/>
        <v>11912652</v>
      </c>
      <c r="P86" s="187">
        <f t="shared" si="23"/>
        <v>60908886</v>
      </c>
      <c r="Q86" s="191">
        <f t="shared" si="23"/>
        <v>61804657</v>
      </c>
    </row>
    <row r="87" spans="3:17" ht="18" customHeight="1">
      <c r="C87" s="130"/>
      <c r="D87" s="133"/>
      <c r="E87" s="134" t="s">
        <v>99</v>
      </c>
      <c r="F87" s="135"/>
      <c r="G87" s="187">
        <v>183435</v>
      </c>
      <c r="H87" s="188">
        <v>647160</v>
      </c>
      <c r="I87" s="189">
        <f>SUM(G87:H87)</f>
        <v>830595</v>
      </c>
      <c r="J87" s="190">
        <v>0</v>
      </c>
      <c r="K87" s="224">
        <v>6851802</v>
      </c>
      <c r="L87" s="187">
        <v>8712993</v>
      </c>
      <c r="M87" s="187">
        <v>14369488</v>
      </c>
      <c r="N87" s="187">
        <v>10953745</v>
      </c>
      <c r="O87" s="188">
        <v>9874193</v>
      </c>
      <c r="P87" s="187">
        <f>SUM(J87:O87)</f>
        <v>50762221</v>
      </c>
      <c r="Q87" s="191">
        <f>I87+P87</f>
        <v>51592816</v>
      </c>
    </row>
    <row r="88" spans="3:17" ht="18" customHeight="1">
      <c r="C88" s="130"/>
      <c r="D88" s="133"/>
      <c r="E88" s="284" t="s">
        <v>100</v>
      </c>
      <c r="F88" s="286"/>
      <c r="G88" s="187">
        <v>25759</v>
      </c>
      <c r="H88" s="188">
        <v>39417</v>
      </c>
      <c r="I88" s="189">
        <f>SUM(G88:H88)</f>
        <v>65176</v>
      </c>
      <c r="J88" s="190">
        <v>0</v>
      </c>
      <c r="K88" s="224">
        <v>738086</v>
      </c>
      <c r="L88" s="187">
        <v>1753793</v>
      </c>
      <c r="M88" s="187">
        <v>3655477</v>
      </c>
      <c r="N88" s="187">
        <v>1960850</v>
      </c>
      <c r="O88" s="188">
        <v>2038459</v>
      </c>
      <c r="P88" s="187">
        <f>SUM(J88:O88)</f>
        <v>10146665</v>
      </c>
      <c r="Q88" s="191">
        <f>I88+P88</f>
        <v>10211841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7187918</v>
      </c>
      <c r="H90" s="188">
        <f t="shared" si="24"/>
        <v>7970335</v>
      </c>
      <c r="I90" s="189">
        <f t="shared" si="24"/>
        <v>15158253</v>
      </c>
      <c r="J90" s="190">
        <f t="shared" si="24"/>
        <v>0</v>
      </c>
      <c r="K90" s="188">
        <f t="shared" si="24"/>
        <v>11115554</v>
      </c>
      <c r="L90" s="187">
        <f t="shared" si="24"/>
        <v>14620090</v>
      </c>
      <c r="M90" s="187">
        <f t="shared" si="24"/>
        <v>15751320</v>
      </c>
      <c r="N90" s="187">
        <f t="shared" si="24"/>
        <v>11093860</v>
      </c>
      <c r="O90" s="188">
        <f t="shared" si="24"/>
        <v>11338700</v>
      </c>
      <c r="P90" s="187">
        <f t="shared" si="24"/>
        <v>63919524</v>
      </c>
      <c r="Q90" s="191">
        <f t="shared" si="24"/>
        <v>79077777</v>
      </c>
    </row>
    <row r="91" spans="3:17" ht="18" customHeight="1">
      <c r="C91" s="130"/>
      <c r="D91" s="133"/>
      <c r="E91" s="139" t="s">
        <v>102</v>
      </c>
      <c r="F91" s="135"/>
      <c r="G91" s="187">
        <v>3116760</v>
      </c>
      <c r="H91" s="188">
        <v>4267780</v>
      </c>
      <c r="I91" s="189">
        <f>SUM(G91:H91)</f>
        <v>7384540</v>
      </c>
      <c r="J91" s="190">
        <v>0</v>
      </c>
      <c r="K91" s="188">
        <v>8661000</v>
      </c>
      <c r="L91" s="187">
        <v>12453890</v>
      </c>
      <c r="M91" s="187">
        <v>13170240</v>
      </c>
      <c r="N91" s="187">
        <v>9121440</v>
      </c>
      <c r="O91" s="188">
        <v>11129960</v>
      </c>
      <c r="P91" s="187">
        <f>SUM(J91:O91)</f>
        <v>54536530</v>
      </c>
      <c r="Q91" s="191">
        <f>I91+P91</f>
        <v>61921070</v>
      </c>
    </row>
    <row r="92" spans="3:17" ht="18" customHeight="1">
      <c r="C92" s="130"/>
      <c r="D92" s="140"/>
      <c r="E92" s="137" t="s">
        <v>74</v>
      </c>
      <c r="F92" s="141"/>
      <c r="G92" s="187">
        <v>714452</v>
      </c>
      <c r="H92" s="188">
        <v>656022</v>
      </c>
      <c r="I92" s="189">
        <f>SUM(G92:H92)</f>
        <v>1370474</v>
      </c>
      <c r="J92" s="190">
        <v>0</v>
      </c>
      <c r="K92" s="188">
        <v>485216</v>
      </c>
      <c r="L92" s="187">
        <v>896069</v>
      </c>
      <c r="M92" s="187">
        <v>1148797</v>
      </c>
      <c r="N92" s="187">
        <v>677710</v>
      </c>
      <c r="O92" s="188">
        <v>208740</v>
      </c>
      <c r="P92" s="187">
        <f>SUM(J92:O92)</f>
        <v>3416532</v>
      </c>
      <c r="Q92" s="191">
        <f>I92+P92</f>
        <v>4787006</v>
      </c>
    </row>
    <row r="93" spans="3:17" ht="18" customHeight="1">
      <c r="C93" s="130"/>
      <c r="D93" s="142"/>
      <c r="E93" s="134" t="s">
        <v>75</v>
      </c>
      <c r="F93" s="143"/>
      <c r="G93" s="187">
        <v>3356706</v>
      </c>
      <c r="H93" s="188">
        <v>3046533</v>
      </c>
      <c r="I93" s="189">
        <f>SUM(G93:H93)</f>
        <v>6403239</v>
      </c>
      <c r="J93" s="190">
        <v>0</v>
      </c>
      <c r="K93" s="188">
        <v>1969338</v>
      </c>
      <c r="L93" s="187">
        <v>1270131</v>
      </c>
      <c r="M93" s="187">
        <v>1432283</v>
      </c>
      <c r="N93" s="187">
        <v>1294710</v>
      </c>
      <c r="O93" s="188">
        <v>0</v>
      </c>
      <c r="P93" s="187">
        <f>SUM(J93:O93)</f>
        <v>5966462</v>
      </c>
      <c r="Q93" s="191">
        <f>I93+P93</f>
        <v>12369701</v>
      </c>
    </row>
    <row r="94" spans="3:17" ht="18" customHeight="1">
      <c r="C94" s="130"/>
      <c r="D94" s="133" t="s">
        <v>76</v>
      </c>
      <c r="E94" s="144"/>
      <c r="F94" s="144"/>
      <c r="G94" s="187">
        <v>4147780</v>
      </c>
      <c r="H94" s="188">
        <v>6556902</v>
      </c>
      <c r="I94" s="189">
        <f>SUM(G94:H94)</f>
        <v>10704682</v>
      </c>
      <c r="J94" s="190">
        <v>0</v>
      </c>
      <c r="K94" s="188">
        <v>20641979</v>
      </c>
      <c r="L94" s="187">
        <v>20129533</v>
      </c>
      <c r="M94" s="187">
        <v>26487257</v>
      </c>
      <c r="N94" s="187">
        <v>15375794</v>
      </c>
      <c r="O94" s="188">
        <v>17984209</v>
      </c>
      <c r="P94" s="187">
        <f>SUM(J94:O94)</f>
        <v>100618772</v>
      </c>
      <c r="Q94" s="191">
        <f>I94+P94</f>
        <v>111323454</v>
      </c>
    </row>
    <row r="95" spans="3:17" ht="18" customHeight="1">
      <c r="C95" s="145"/>
      <c r="D95" s="146" t="s">
        <v>103</v>
      </c>
      <c r="E95" s="147"/>
      <c r="F95" s="147"/>
      <c r="G95" s="192">
        <v>8763522</v>
      </c>
      <c r="H95" s="193">
        <v>5613722</v>
      </c>
      <c r="I95" s="194">
        <f>SUM(G95:H95)</f>
        <v>14377244</v>
      </c>
      <c r="J95" s="195">
        <v>0</v>
      </c>
      <c r="K95" s="193">
        <v>25883452</v>
      </c>
      <c r="L95" s="192">
        <v>17552727</v>
      </c>
      <c r="M95" s="192">
        <v>17145768</v>
      </c>
      <c r="N95" s="192">
        <v>9312395</v>
      </c>
      <c r="O95" s="193">
        <v>9058422</v>
      </c>
      <c r="P95" s="194">
        <f>SUM(J95:O95)</f>
        <v>78952764</v>
      </c>
      <c r="Q95" s="196">
        <f>I95+P95</f>
        <v>93330008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101680</v>
      </c>
      <c r="H96" s="183">
        <f t="shared" si="25"/>
        <v>2245303</v>
      </c>
      <c r="I96" s="184">
        <f t="shared" si="25"/>
        <v>2346983</v>
      </c>
      <c r="J96" s="185">
        <f t="shared" si="25"/>
        <v>0</v>
      </c>
      <c r="K96" s="223">
        <f t="shared" si="25"/>
        <v>24877366</v>
      </c>
      <c r="L96" s="182">
        <f t="shared" si="25"/>
        <v>25222401</v>
      </c>
      <c r="M96" s="182">
        <f t="shared" si="25"/>
        <v>30792238</v>
      </c>
      <c r="N96" s="182">
        <f t="shared" si="25"/>
        <v>20805480</v>
      </c>
      <c r="O96" s="183">
        <f t="shared" si="25"/>
        <v>15560834</v>
      </c>
      <c r="P96" s="182">
        <f t="shared" si="25"/>
        <v>117258319</v>
      </c>
      <c r="Q96" s="186">
        <f>SUM(Q97:Q102)</f>
        <v>119605302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0</v>
      </c>
      <c r="H98" s="188">
        <v>91573</v>
      </c>
      <c r="I98" s="189">
        <f>SUM(G98:H98)</f>
        <v>91573</v>
      </c>
      <c r="J98" s="190">
        <v>0</v>
      </c>
      <c r="K98" s="224">
        <v>2362387</v>
      </c>
      <c r="L98" s="187">
        <v>1432827</v>
      </c>
      <c r="M98" s="187">
        <v>3727711</v>
      </c>
      <c r="N98" s="187">
        <v>3284653</v>
      </c>
      <c r="O98" s="188">
        <v>4893800</v>
      </c>
      <c r="P98" s="187">
        <f t="shared" si="26"/>
        <v>15701378</v>
      </c>
      <c r="Q98" s="191">
        <f>I98+P98</f>
        <v>15792951</v>
      </c>
    </row>
    <row r="99" spans="3:17" ht="18" customHeight="1">
      <c r="C99" s="130"/>
      <c r="D99" s="284" t="s">
        <v>80</v>
      </c>
      <c r="E99" s="285"/>
      <c r="F99" s="286"/>
      <c r="G99" s="187">
        <v>101680</v>
      </c>
      <c r="H99" s="188">
        <v>319758</v>
      </c>
      <c r="I99" s="189">
        <f>SUM(G99:H99)</f>
        <v>421438</v>
      </c>
      <c r="J99" s="190">
        <v>0</v>
      </c>
      <c r="K99" s="224">
        <v>2001180</v>
      </c>
      <c r="L99" s="187">
        <v>2841296</v>
      </c>
      <c r="M99" s="187">
        <v>3818609</v>
      </c>
      <c r="N99" s="187">
        <v>3624267</v>
      </c>
      <c r="O99" s="188">
        <v>2843160</v>
      </c>
      <c r="P99" s="187">
        <f>SUM(J99:O99)</f>
        <v>15128512</v>
      </c>
      <c r="Q99" s="191">
        <f t="shared" si="27"/>
        <v>15549950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1833972</v>
      </c>
      <c r="I100" s="189">
        <f>SUM(G100:H100)</f>
        <v>1833972</v>
      </c>
      <c r="J100" s="200"/>
      <c r="K100" s="224">
        <v>20513799</v>
      </c>
      <c r="L100" s="187">
        <v>20948278</v>
      </c>
      <c r="M100" s="187">
        <v>23245918</v>
      </c>
      <c r="N100" s="187">
        <v>13896560</v>
      </c>
      <c r="O100" s="188">
        <v>7823874</v>
      </c>
      <c r="P100" s="187">
        <f t="shared" si="26"/>
        <v>86428429</v>
      </c>
      <c r="Q100" s="191">
        <f t="shared" si="27"/>
        <v>88262401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7" t="s">
        <v>83</v>
      </c>
      <c r="E102" s="288"/>
      <c r="F102" s="28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55063856</v>
      </c>
      <c r="L103" s="182">
        <f t="shared" si="28"/>
        <v>93355612</v>
      </c>
      <c r="M103" s="182">
        <f t="shared" si="28"/>
        <v>158458585</v>
      </c>
      <c r="N103" s="182">
        <f t="shared" si="28"/>
        <v>153807855</v>
      </c>
      <c r="O103" s="183">
        <f t="shared" si="28"/>
        <v>242191246</v>
      </c>
      <c r="P103" s="182">
        <f t="shared" si="28"/>
        <v>702877154</v>
      </c>
      <c r="Q103" s="186">
        <f>SUM(Q104:Q106)</f>
        <v>702877154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13770158</v>
      </c>
      <c r="L104" s="187">
        <v>37530504</v>
      </c>
      <c r="M104" s="187">
        <v>77474551</v>
      </c>
      <c r="N104" s="187">
        <v>83578707</v>
      </c>
      <c r="O104" s="188">
        <v>126551351</v>
      </c>
      <c r="P104" s="187">
        <f>SUM(J104:O104)</f>
        <v>338905271</v>
      </c>
      <c r="Q104" s="191">
        <f>I104+P104</f>
        <v>338905271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40083908</v>
      </c>
      <c r="L105" s="187">
        <v>54312436</v>
      </c>
      <c r="M105" s="187">
        <v>76970379</v>
      </c>
      <c r="N105" s="187">
        <v>58537861</v>
      </c>
      <c r="O105" s="188">
        <v>46803494</v>
      </c>
      <c r="P105" s="187">
        <f>SUM(J105:O105)</f>
        <v>276708078</v>
      </c>
      <c r="Q105" s="191">
        <f>I105+P105</f>
        <v>276708078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1209790</v>
      </c>
      <c r="L106" s="209">
        <v>1512672</v>
      </c>
      <c r="M106" s="209">
        <v>4013655</v>
      </c>
      <c r="N106" s="209">
        <v>11691287</v>
      </c>
      <c r="O106" s="208">
        <v>68836401</v>
      </c>
      <c r="P106" s="209">
        <f>SUM(J106:O106)</f>
        <v>87263805</v>
      </c>
      <c r="Q106" s="210">
        <f>I106+P106</f>
        <v>87263805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67034623</v>
      </c>
      <c r="H107" s="212">
        <f t="shared" si="29"/>
        <v>76148081</v>
      </c>
      <c r="I107" s="213">
        <f t="shared" si="29"/>
        <v>143182704</v>
      </c>
      <c r="J107" s="214">
        <f t="shared" si="29"/>
        <v>0</v>
      </c>
      <c r="K107" s="227">
        <f t="shared" si="29"/>
        <v>289751462</v>
      </c>
      <c r="L107" s="211">
        <f t="shared" si="29"/>
        <v>312585401</v>
      </c>
      <c r="M107" s="211">
        <f t="shared" si="29"/>
        <v>403700973</v>
      </c>
      <c r="N107" s="211">
        <f t="shared" si="29"/>
        <v>316930218</v>
      </c>
      <c r="O107" s="212">
        <f t="shared" si="29"/>
        <v>413391778</v>
      </c>
      <c r="P107" s="211">
        <f t="shared" si="29"/>
        <v>1736359832</v>
      </c>
      <c r="Q107" s="215">
        <f>Q76+Q96+Q103</f>
        <v>1879542536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61114873</v>
      </c>
      <c r="H109" s="183">
        <f t="shared" si="30"/>
        <v>67073234</v>
      </c>
      <c r="I109" s="184">
        <f t="shared" si="30"/>
        <v>128188107</v>
      </c>
      <c r="J109" s="185">
        <f t="shared" si="30"/>
        <v>0</v>
      </c>
      <c r="K109" s="223">
        <f t="shared" si="30"/>
        <v>191416235</v>
      </c>
      <c r="L109" s="182">
        <f t="shared" si="30"/>
        <v>176360887</v>
      </c>
      <c r="M109" s="182">
        <f t="shared" si="30"/>
        <v>194713315</v>
      </c>
      <c r="N109" s="182">
        <f t="shared" si="30"/>
        <v>129034487</v>
      </c>
      <c r="O109" s="183">
        <f t="shared" si="30"/>
        <v>140980988</v>
      </c>
      <c r="P109" s="182">
        <f t="shared" si="30"/>
        <v>832505912</v>
      </c>
      <c r="Q109" s="186">
        <f t="shared" si="30"/>
        <v>960694019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26970113</v>
      </c>
      <c r="H110" s="188">
        <f t="shared" si="31"/>
        <v>23051395</v>
      </c>
      <c r="I110" s="189">
        <f t="shared" si="31"/>
        <v>50021508</v>
      </c>
      <c r="J110" s="190">
        <f t="shared" si="31"/>
        <v>0</v>
      </c>
      <c r="K110" s="224">
        <f t="shared" si="31"/>
        <v>70135504</v>
      </c>
      <c r="L110" s="187">
        <f t="shared" si="31"/>
        <v>62657584</v>
      </c>
      <c r="M110" s="187">
        <f t="shared" si="31"/>
        <v>71483149</v>
      </c>
      <c r="N110" s="187">
        <f t="shared" si="31"/>
        <v>54940038</v>
      </c>
      <c r="O110" s="188">
        <f t="shared" si="31"/>
        <v>78015054</v>
      </c>
      <c r="P110" s="187">
        <f t="shared" si="31"/>
        <v>337231329</v>
      </c>
      <c r="Q110" s="191">
        <f t="shared" si="31"/>
        <v>387252837</v>
      </c>
    </row>
    <row r="111" spans="3:17" ht="18" customHeight="1">
      <c r="C111" s="130"/>
      <c r="D111" s="133"/>
      <c r="E111" s="134" t="s">
        <v>92</v>
      </c>
      <c r="F111" s="135"/>
      <c r="G111" s="187">
        <v>24127344</v>
      </c>
      <c r="H111" s="188">
        <v>17791251</v>
      </c>
      <c r="I111" s="189">
        <f>SUM(G111:H111)</f>
        <v>41918595</v>
      </c>
      <c r="J111" s="190">
        <v>0</v>
      </c>
      <c r="K111" s="224">
        <v>55777618</v>
      </c>
      <c r="L111" s="187">
        <v>45928572</v>
      </c>
      <c r="M111" s="187">
        <v>52892106</v>
      </c>
      <c r="N111" s="187">
        <v>41315711</v>
      </c>
      <c r="O111" s="188">
        <v>48108597</v>
      </c>
      <c r="P111" s="187">
        <f>SUM(J111:O111)</f>
        <v>244022604</v>
      </c>
      <c r="Q111" s="191">
        <f>I111+P111</f>
        <v>285941199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16447</v>
      </c>
      <c r="I112" s="189">
        <f>SUM(G112:H112)</f>
        <v>16447</v>
      </c>
      <c r="J112" s="190">
        <v>0</v>
      </c>
      <c r="K112" s="224">
        <v>120374</v>
      </c>
      <c r="L112" s="187">
        <v>722248</v>
      </c>
      <c r="M112" s="187">
        <v>1637094</v>
      </c>
      <c r="N112" s="187">
        <v>1817656</v>
      </c>
      <c r="O112" s="188">
        <v>10084371</v>
      </c>
      <c r="P112" s="187">
        <f>SUM(J112:O112)</f>
        <v>14381743</v>
      </c>
      <c r="Q112" s="191">
        <f>I112+P112</f>
        <v>14398190</v>
      </c>
    </row>
    <row r="113" spans="3:17" ht="18" customHeight="1">
      <c r="C113" s="130"/>
      <c r="D113" s="133"/>
      <c r="E113" s="134" t="s">
        <v>94</v>
      </c>
      <c r="F113" s="135"/>
      <c r="G113" s="187">
        <v>1717158</v>
      </c>
      <c r="H113" s="188">
        <v>4207872</v>
      </c>
      <c r="I113" s="189">
        <f>SUM(G113:H113)</f>
        <v>5925030</v>
      </c>
      <c r="J113" s="190">
        <v>0</v>
      </c>
      <c r="K113" s="224">
        <v>10639290</v>
      </c>
      <c r="L113" s="187">
        <v>11948691</v>
      </c>
      <c r="M113" s="187">
        <v>13565383</v>
      </c>
      <c r="N113" s="187">
        <v>9312117</v>
      </c>
      <c r="O113" s="188">
        <v>16692851</v>
      </c>
      <c r="P113" s="187">
        <f>SUM(J113:O113)</f>
        <v>62158332</v>
      </c>
      <c r="Q113" s="191">
        <f>I113+P113</f>
        <v>68083362</v>
      </c>
    </row>
    <row r="114" spans="3:17" ht="18" customHeight="1">
      <c r="C114" s="130"/>
      <c r="D114" s="133"/>
      <c r="E114" s="134" t="s">
        <v>95</v>
      </c>
      <c r="F114" s="135"/>
      <c r="G114" s="187">
        <v>294461</v>
      </c>
      <c r="H114" s="188">
        <v>332115</v>
      </c>
      <c r="I114" s="189">
        <f>SUM(G114:H114)</f>
        <v>626576</v>
      </c>
      <c r="J114" s="190">
        <v>0</v>
      </c>
      <c r="K114" s="224">
        <v>685732</v>
      </c>
      <c r="L114" s="187">
        <v>979128</v>
      </c>
      <c r="M114" s="187">
        <v>350706</v>
      </c>
      <c r="N114" s="187">
        <v>473514</v>
      </c>
      <c r="O114" s="188">
        <v>308815</v>
      </c>
      <c r="P114" s="187">
        <f>SUM(J114:O114)</f>
        <v>2797895</v>
      </c>
      <c r="Q114" s="191">
        <f>I114+P114</f>
        <v>3424471</v>
      </c>
    </row>
    <row r="115" spans="3:17" ht="18" customHeight="1">
      <c r="C115" s="130"/>
      <c r="D115" s="133"/>
      <c r="E115" s="290" t="s">
        <v>105</v>
      </c>
      <c r="F115" s="291"/>
      <c r="G115" s="187">
        <v>831150</v>
      </c>
      <c r="H115" s="188">
        <v>703710</v>
      </c>
      <c r="I115" s="189">
        <f>SUM(G115:H115)</f>
        <v>1534860</v>
      </c>
      <c r="J115" s="190">
        <v>0</v>
      </c>
      <c r="K115" s="224">
        <v>2912490</v>
      </c>
      <c r="L115" s="187">
        <v>3078945</v>
      </c>
      <c r="M115" s="187">
        <v>3037860</v>
      </c>
      <c r="N115" s="187">
        <v>2021040</v>
      </c>
      <c r="O115" s="188">
        <v>2820420</v>
      </c>
      <c r="P115" s="187">
        <f>SUM(J115:O115)</f>
        <v>13870755</v>
      </c>
      <c r="Q115" s="191">
        <f>I115+P115</f>
        <v>15405615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14990862</v>
      </c>
      <c r="H116" s="188">
        <f t="shared" si="32"/>
        <v>24715718</v>
      </c>
      <c r="I116" s="189">
        <f t="shared" si="32"/>
        <v>39706580</v>
      </c>
      <c r="J116" s="190">
        <f t="shared" si="32"/>
        <v>0</v>
      </c>
      <c r="K116" s="224">
        <f t="shared" si="32"/>
        <v>59984700</v>
      </c>
      <c r="L116" s="187">
        <f t="shared" si="32"/>
        <v>55455943</v>
      </c>
      <c r="M116" s="187">
        <f t="shared" si="32"/>
        <v>51850429</v>
      </c>
      <c r="N116" s="187">
        <f t="shared" si="32"/>
        <v>29336340</v>
      </c>
      <c r="O116" s="188">
        <f t="shared" si="32"/>
        <v>16795588</v>
      </c>
      <c r="P116" s="187">
        <f t="shared" si="32"/>
        <v>213423000</v>
      </c>
      <c r="Q116" s="191">
        <f t="shared" si="32"/>
        <v>253129580</v>
      </c>
    </row>
    <row r="117" spans="3:17" ht="18" customHeight="1">
      <c r="C117" s="130"/>
      <c r="D117" s="133"/>
      <c r="E117" s="137" t="s">
        <v>97</v>
      </c>
      <c r="F117" s="137"/>
      <c r="G117" s="187">
        <v>11737207</v>
      </c>
      <c r="H117" s="188">
        <v>19285222</v>
      </c>
      <c r="I117" s="189">
        <f>SUM(G117:H117)</f>
        <v>31022429</v>
      </c>
      <c r="J117" s="190">
        <v>0</v>
      </c>
      <c r="K117" s="224">
        <v>50249199</v>
      </c>
      <c r="L117" s="187">
        <v>42719004</v>
      </c>
      <c r="M117" s="187">
        <v>41784190</v>
      </c>
      <c r="N117" s="187">
        <v>23724537</v>
      </c>
      <c r="O117" s="188">
        <v>14206529</v>
      </c>
      <c r="P117" s="187">
        <f>SUM(J117:O117)</f>
        <v>172683459</v>
      </c>
      <c r="Q117" s="191">
        <f>I117+P117</f>
        <v>203705888</v>
      </c>
    </row>
    <row r="118" spans="3:17" ht="18" customHeight="1">
      <c r="C118" s="130"/>
      <c r="D118" s="133"/>
      <c r="E118" s="137" t="s">
        <v>98</v>
      </c>
      <c r="F118" s="137"/>
      <c r="G118" s="187">
        <v>3253655</v>
      </c>
      <c r="H118" s="188">
        <v>5430496</v>
      </c>
      <c r="I118" s="189">
        <f>SUM(G118:H118)</f>
        <v>8684151</v>
      </c>
      <c r="J118" s="190">
        <v>0</v>
      </c>
      <c r="K118" s="224">
        <v>9735501</v>
      </c>
      <c r="L118" s="187">
        <v>12736939</v>
      </c>
      <c r="M118" s="187">
        <v>10066239</v>
      </c>
      <c r="N118" s="187">
        <v>5611803</v>
      </c>
      <c r="O118" s="188">
        <v>2589059</v>
      </c>
      <c r="P118" s="187">
        <f>SUM(J118:O118)</f>
        <v>40739541</v>
      </c>
      <c r="Q118" s="191">
        <f>I118+P118</f>
        <v>49423692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188271</v>
      </c>
      <c r="H119" s="188">
        <f t="shared" si="33"/>
        <v>617911</v>
      </c>
      <c r="I119" s="189">
        <f t="shared" si="33"/>
        <v>806182</v>
      </c>
      <c r="J119" s="190">
        <f t="shared" si="33"/>
        <v>0</v>
      </c>
      <c r="K119" s="224">
        <f t="shared" si="33"/>
        <v>6830835</v>
      </c>
      <c r="L119" s="187">
        <f t="shared" si="33"/>
        <v>9420027</v>
      </c>
      <c r="M119" s="187">
        <f t="shared" si="33"/>
        <v>16222370</v>
      </c>
      <c r="N119" s="187">
        <f t="shared" si="33"/>
        <v>11623073</v>
      </c>
      <c r="O119" s="188">
        <f t="shared" si="33"/>
        <v>10721326</v>
      </c>
      <c r="P119" s="187">
        <f t="shared" si="33"/>
        <v>54817631</v>
      </c>
      <c r="Q119" s="191">
        <f t="shared" si="33"/>
        <v>55623813</v>
      </c>
    </row>
    <row r="120" spans="3:17" ht="18" customHeight="1">
      <c r="C120" s="130"/>
      <c r="D120" s="133"/>
      <c r="E120" s="134" t="s">
        <v>99</v>
      </c>
      <c r="F120" s="135"/>
      <c r="G120" s="187">
        <v>165088</v>
      </c>
      <c r="H120" s="188">
        <v>582436</v>
      </c>
      <c r="I120" s="189">
        <f>SUM(G120:H120)</f>
        <v>747524</v>
      </c>
      <c r="J120" s="190">
        <v>0</v>
      </c>
      <c r="K120" s="224">
        <v>6166565</v>
      </c>
      <c r="L120" s="187">
        <v>7841626</v>
      </c>
      <c r="M120" s="187">
        <v>12932456</v>
      </c>
      <c r="N120" s="187">
        <v>9858317</v>
      </c>
      <c r="O120" s="188">
        <v>8886726</v>
      </c>
      <c r="P120" s="187">
        <f>SUM(J120:O120)</f>
        <v>45685690</v>
      </c>
      <c r="Q120" s="191">
        <f>I120+P120</f>
        <v>46433214</v>
      </c>
    </row>
    <row r="121" spans="3:17" ht="18" customHeight="1">
      <c r="C121" s="130"/>
      <c r="D121" s="133"/>
      <c r="E121" s="284" t="s">
        <v>100</v>
      </c>
      <c r="F121" s="286"/>
      <c r="G121" s="187">
        <v>23183</v>
      </c>
      <c r="H121" s="188">
        <v>35475</v>
      </c>
      <c r="I121" s="189">
        <f>SUM(G121:H121)</f>
        <v>58658</v>
      </c>
      <c r="J121" s="190">
        <v>0</v>
      </c>
      <c r="K121" s="224">
        <v>664270</v>
      </c>
      <c r="L121" s="187">
        <v>1578401</v>
      </c>
      <c r="M121" s="187">
        <v>3289914</v>
      </c>
      <c r="N121" s="187">
        <v>1764756</v>
      </c>
      <c r="O121" s="188">
        <v>1834600</v>
      </c>
      <c r="P121" s="187">
        <f>SUM(J121:O121)</f>
        <v>9131941</v>
      </c>
      <c r="Q121" s="191">
        <f>I121+P121</f>
        <v>9190599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6469124</v>
      </c>
      <c r="H123" s="188">
        <f t="shared" si="34"/>
        <v>7173297</v>
      </c>
      <c r="I123" s="189">
        <f t="shared" si="34"/>
        <v>13642421</v>
      </c>
      <c r="J123" s="190">
        <f t="shared" si="34"/>
        <v>0</v>
      </c>
      <c r="K123" s="188">
        <f t="shared" si="34"/>
        <v>10003995</v>
      </c>
      <c r="L123" s="187">
        <f t="shared" si="34"/>
        <v>13158078</v>
      </c>
      <c r="M123" s="187">
        <f t="shared" si="34"/>
        <v>14173104</v>
      </c>
      <c r="N123" s="187">
        <f t="shared" si="34"/>
        <v>9984474</v>
      </c>
      <c r="O123" s="188">
        <f t="shared" si="34"/>
        <v>10204830</v>
      </c>
      <c r="P123" s="187">
        <f t="shared" si="34"/>
        <v>57524481</v>
      </c>
      <c r="Q123" s="191">
        <f t="shared" si="34"/>
        <v>71166902</v>
      </c>
    </row>
    <row r="124" spans="3:17" ht="18" customHeight="1">
      <c r="C124" s="130"/>
      <c r="D124" s="133"/>
      <c r="E124" s="139" t="s">
        <v>102</v>
      </c>
      <c r="F124" s="135"/>
      <c r="G124" s="187">
        <v>2805084</v>
      </c>
      <c r="H124" s="188">
        <v>3841002</v>
      </c>
      <c r="I124" s="189">
        <f>SUM(G124:H124)</f>
        <v>6646086</v>
      </c>
      <c r="J124" s="190">
        <v>0</v>
      </c>
      <c r="K124" s="188">
        <v>7794900</v>
      </c>
      <c r="L124" s="187">
        <v>11208501</v>
      </c>
      <c r="M124" s="187">
        <v>11850136</v>
      </c>
      <c r="N124" s="187">
        <v>8209296</v>
      </c>
      <c r="O124" s="188">
        <v>10016964</v>
      </c>
      <c r="P124" s="187">
        <f>SUM(J124:O124)</f>
        <v>49079797</v>
      </c>
      <c r="Q124" s="191">
        <f>I124+P124</f>
        <v>55725883</v>
      </c>
    </row>
    <row r="125" spans="3:17" ht="18" customHeight="1">
      <c r="C125" s="130"/>
      <c r="D125" s="140"/>
      <c r="E125" s="137" t="s">
        <v>74</v>
      </c>
      <c r="F125" s="141"/>
      <c r="G125" s="187">
        <v>643006</v>
      </c>
      <c r="H125" s="188">
        <v>590418</v>
      </c>
      <c r="I125" s="189">
        <f>SUM(G125:H125)</f>
        <v>1233424</v>
      </c>
      <c r="J125" s="190">
        <v>0</v>
      </c>
      <c r="K125" s="188">
        <v>436692</v>
      </c>
      <c r="L125" s="187">
        <v>806460</v>
      </c>
      <c r="M125" s="187">
        <v>1033916</v>
      </c>
      <c r="N125" s="187">
        <v>609939</v>
      </c>
      <c r="O125" s="188">
        <v>187866</v>
      </c>
      <c r="P125" s="187">
        <f>SUM(J125:O125)</f>
        <v>3074873</v>
      </c>
      <c r="Q125" s="191">
        <f>I125+P125</f>
        <v>4308297</v>
      </c>
    </row>
    <row r="126" spans="3:17" ht="18" customHeight="1">
      <c r="C126" s="130"/>
      <c r="D126" s="142"/>
      <c r="E126" s="134" t="s">
        <v>75</v>
      </c>
      <c r="F126" s="143"/>
      <c r="G126" s="187">
        <v>3021034</v>
      </c>
      <c r="H126" s="188">
        <v>2741877</v>
      </c>
      <c r="I126" s="189">
        <f>SUM(G126:H126)</f>
        <v>5762911</v>
      </c>
      <c r="J126" s="190">
        <v>0</v>
      </c>
      <c r="K126" s="188">
        <v>1772403</v>
      </c>
      <c r="L126" s="187">
        <v>1143117</v>
      </c>
      <c r="M126" s="187">
        <v>1289052</v>
      </c>
      <c r="N126" s="187">
        <v>1165239</v>
      </c>
      <c r="O126" s="188">
        <v>0</v>
      </c>
      <c r="P126" s="187">
        <f>SUM(J126:O126)</f>
        <v>5369811</v>
      </c>
      <c r="Q126" s="191">
        <f>I126+P126</f>
        <v>11132722</v>
      </c>
    </row>
    <row r="127" spans="3:17" ht="18" customHeight="1">
      <c r="C127" s="130"/>
      <c r="D127" s="133" t="s">
        <v>76</v>
      </c>
      <c r="E127" s="144"/>
      <c r="F127" s="144"/>
      <c r="G127" s="187">
        <v>3732981</v>
      </c>
      <c r="H127" s="188">
        <v>5901191</v>
      </c>
      <c r="I127" s="189">
        <f>SUM(G127:H127)</f>
        <v>9634172</v>
      </c>
      <c r="J127" s="190">
        <v>0</v>
      </c>
      <c r="K127" s="188">
        <v>18577749</v>
      </c>
      <c r="L127" s="187">
        <v>18116528</v>
      </c>
      <c r="M127" s="187">
        <v>23838495</v>
      </c>
      <c r="N127" s="187">
        <v>13838167</v>
      </c>
      <c r="O127" s="188">
        <v>16185768</v>
      </c>
      <c r="P127" s="187">
        <f>SUM(J127:O127)</f>
        <v>90556707</v>
      </c>
      <c r="Q127" s="191">
        <f>I127+P127</f>
        <v>100190879</v>
      </c>
    </row>
    <row r="128" spans="3:17" ht="18" customHeight="1">
      <c r="C128" s="145"/>
      <c r="D128" s="146" t="s">
        <v>103</v>
      </c>
      <c r="E128" s="147"/>
      <c r="F128" s="147"/>
      <c r="G128" s="192">
        <v>8763522</v>
      </c>
      <c r="H128" s="193">
        <v>5613722</v>
      </c>
      <c r="I128" s="194">
        <f>SUM(G128:H128)</f>
        <v>14377244</v>
      </c>
      <c r="J128" s="195">
        <v>0</v>
      </c>
      <c r="K128" s="193">
        <v>25883452</v>
      </c>
      <c r="L128" s="192">
        <v>17552727</v>
      </c>
      <c r="M128" s="192">
        <v>17145768</v>
      </c>
      <c r="N128" s="192">
        <v>9312395</v>
      </c>
      <c r="O128" s="193">
        <v>9058422</v>
      </c>
      <c r="P128" s="194">
        <f>SUM(J128:O128)</f>
        <v>78952764</v>
      </c>
      <c r="Q128" s="196">
        <f>I128+P128</f>
        <v>93330008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91512</v>
      </c>
      <c r="H129" s="183">
        <f t="shared" si="35"/>
        <v>2020770</v>
      </c>
      <c r="I129" s="184">
        <f t="shared" si="35"/>
        <v>2112282</v>
      </c>
      <c r="J129" s="185">
        <f t="shared" si="35"/>
        <v>0</v>
      </c>
      <c r="K129" s="223">
        <f t="shared" si="35"/>
        <v>22389582</v>
      </c>
      <c r="L129" s="182">
        <f t="shared" si="35"/>
        <v>22700108</v>
      </c>
      <c r="M129" s="182">
        <f t="shared" si="35"/>
        <v>27712951</v>
      </c>
      <c r="N129" s="182">
        <f t="shared" si="35"/>
        <v>18724887</v>
      </c>
      <c r="O129" s="183">
        <f t="shared" si="35"/>
        <v>14004719</v>
      </c>
      <c r="P129" s="182">
        <f t="shared" si="35"/>
        <v>105532247</v>
      </c>
      <c r="Q129" s="186">
        <f t="shared" si="35"/>
        <v>107644529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0</v>
      </c>
      <c r="H131" s="188">
        <v>82415</v>
      </c>
      <c r="I131" s="189">
        <f>SUM(G131:H131)</f>
        <v>82415</v>
      </c>
      <c r="J131" s="190">
        <v>0</v>
      </c>
      <c r="K131" s="224">
        <v>2126134</v>
      </c>
      <c r="L131" s="187">
        <v>1289534</v>
      </c>
      <c r="M131" s="187">
        <v>3354926</v>
      </c>
      <c r="N131" s="187">
        <v>2956175</v>
      </c>
      <c r="O131" s="188">
        <v>4404404</v>
      </c>
      <c r="P131" s="187">
        <f t="shared" si="36"/>
        <v>14131173</v>
      </c>
      <c r="Q131" s="191">
        <f t="shared" si="37"/>
        <v>14213588</v>
      </c>
    </row>
    <row r="132" spans="3:17" ht="18" customHeight="1">
      <c r="C132" s="130"/>
      <c r="D132" s="284" t="s">
        <v>80</v>
      </c>
      <c r="E132" s="285"/>
      <c r="F132" s="286"/>
      <c r="G132" s="187">
        <v>91512</v>
      </c>
      <c r="H132" s="188">
        <v>287781</v>
      </c>
      <c r="I132" s="189">
        <f>SUM(G132:H132)</f>
        <v>379293</v>
      </c>
      <c r="J132" s="190">
        <v>0</v>
      </c>
      <c r="K132" s="224">
        <v>1801055</v>
      </c>
      <c r="L132" s="187">
        <v>2557160</v>
      </c>
      <c r="M132" s="187">
        <v>3436743</v>
      </c>
      <c r="N132" s="187">
        <v>3261836</v>
      </c>
      <c r="O132" s="188">
        <v>2558840</v>
      </c>
      <c r="P132" s="187">
        <f t="shared" si="36"/>
        <v>13615634</v>
      </c>
      <c r="Q132" s="191">
        <f t="shared" si="37"/>
        <v>13994927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1650574</v>
      </c>
      <c r="I133" s="189">
        <f>SUM(G133:H133)</f>
        <v>1650574</v>
      </c>
      <c r="J133" s="200"/>
      <c r="K133" s="224">
        <v>18462393</v>
      </c>
      <c r="L133" s="187">
        <v>18853414</v>
      </c>
      <c r="M133" s="187">
        <v>20921282</v>
      </c>
      <c r="N133" s="187">
        <v>12506876</v>
      </c>
      <c r="O133" s="188">
        <v>7041475</v>
      </c>
      <c r="P133" s="187">
        <f t="shared" si="36"/>
        <v>77785440</v>
      </c>
      <c r="Q133" s="191">
        <f t="shared" si="37"/>
        <v>79436014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7" t="s">
        <v>83</v>
      </c>
      <c r="E135" s="288"/>
      <c r="F135" s="28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49620072</v>
      </c>
      <c r="L136" s="182">
        <f t="shared" si="38"/>
        <v>84032957</v>
      </c>
      <c r="M136" s="182">
        <f t="shared" si="38"/>
        <v>142683437</v>
      </c>
      <c r="N136" s="182">
        <f t="shared" si="38"/>
        <v>138625470</v>
      </c>
      <c r="O136" s="183">
        <f t="shared" si="38"/>
        <v>218328520</v>
      </c>
      <c r="P136" s="182">
        <f t="shared" si="38"/>
        <v>633290456</v>
      </c>
      <c r="Q136" s="186">
        <f t="shared" si="38"/>
        <v>633290456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12455805</v>
      </c>
      <c r="L137" s="187">
        <v>33790471</v>
      </c>
      <c r="M137" s="187">
        <v>69797913</v>
      </c>
      <c r="N137" s="187">
        <v>75413214</v>
      </c>
      <c r="O137" s="188">
        <v>114252776</v>
      </c>
      <c r="P137" s="187">
        <f>SUM(J137:O137)</f>
        <v>305710179</v>
      </c>
      <c r="Q137" s="191">
        <f>I137+P137</f>
        <v>305710179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36075458</v>
      </c>
      <c r="L138" s="187">
        <v>48881084</v>
      </c>
      <c r="M138" s="187">
        <v>69273239</v>
      </c>
      <c r="N138" s="187">
        <v>52690110</v>
      </c>
      <c r="O138" s="188">
        <v>42123065</v>
      </c>
      <c r="P138" s="187">
        <f>SUM(J138:O138)</f>
        <v>249042956</v>
      </c>
      <c r="Q138" s="191">
        <f>I138+P138</f>
        <v>249042956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1088809</v>
      </c>
      <c r="L139" s="209">
        <v>1361402</v>
      </c>
      <c r="M139" s="209">
        <v>3612285</v>
      </c>
      <c r="N139" s="209">
        <v>10522146</v>
      </c>
      <c r="O139" s="208">
        <v>61952679</v>
      </c>
      <c r="P139" s="209">
        <f>SUM(J139:O139)</f>
        <v>78537321</v>
      </c>
      <c r="Q139" s="210">
        <f>I139+P139</f>
        <v>78537321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61206385</v>
      </c>
      <c r="H140" s="212">
        <f t="shared" si="39"/>
        <v>69094004</v>
      </c>
      <c r="I140" s="213">
        <f t="shared" si="39"/>
        <v>130300389</v>
      </c>
      <c r="J140" s="214">
        <f t="shared" si="39"/>
        <v>0</v>
      </c>
      <c r="K140" s="227">
        <f t="shared" si="39"/>
        <v>263425889</v>
      </c>
      <c r="L140" s="211">
        <f t="shared" si="39"/>
        <v>283093952</v>
      </c>
      <c r="M140" s="211">
        <f t="shared" si="39"/>
        <v>365109703</v>
      </c>
      <c r="N140" s="211">
        <f t="shared" si="39"/>
        <v>286384844</v>
      </c>
      <c r="O140" s="212">
        <f t="shared" si="39"/>
        <v>373314227</v>
      </c>
      <c r="P140" s="211">
        <f t="shared" si="39"/>
        <v>1571328615</v>
      </c>
      <c r="Q140" s="215">
        <f t="shared" si="39"/>
        <v>1701629004</v>
      </c>
    </row>
  </sheetData>
  <sheetProtection password="C7C4" sheet="1" objects="1" scenarios="1"/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G1" sqref="G1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平成２２年１１月月報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4" t="s">
        <v>108</v>
      </c>
      <c r="D8" s="295"/>
      <c r="E8" s="295"/>
      <c r="F8" s="296"/>
      <c r="G8" s="306" t="s">
        <v>49</v>
      </c>
      <c r="H8" s="307"/>
      <c r="I8" s="308"/>
      <c r="J8" s="309" t="s">
        <v>50</v>
      </c>
      <c r="K8" s="307"/>
      <c r="L8" s="307"/>
      <c r="M8" s="307"/>
      <c r="N8" s="307"/>
      <c r="O8" s="307"/>
      <c r="P8" s="307"/>
      <c r="Q8" s="310" t="s">
        <v>47</v>
      </c>
    </row>
    <row r="9" spans="3:17" ht="24.75" customHeight="1">
      <c r="C9" s="297"/>
      <c r="D9" s="298"/>
      <c r="E9" s="298"/>
      <c r="F9" s="299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1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4</v>
      </c>
      <c r="H11" s="221">
        <f t="shared" si="0"/>
        <v>8</v>
      </c>
      <c r="I11" s="184">
        <f t="shared" si="0"/>
        <v>12</v>
      </c>
      <c r="J11" s="185">
        <f t="shared" si="0"/>
        <v>0</v>
      </c>
      <c r="K11" s="228">
        <f t="shared" si="0"/>
        <v>218</v>
      </c>
      <c r="L11" s="221">
        <f t="shared" si="0"/>
        <v>324</v>
      </c>
      <c r="M11" s="221">
        <f t="shared" si="0"/>
        <v>523</v>
      </c>
      <c r="N11" s="221">
        <f t="shared" si="0"/>
        <v>450</v>
      </c>
      <c r="O11" s="221">
        <f t="shared" si="0"/>
        <v>540</v>
      </c>
      <c r="P11" s="184">
        <f t="shared" si="0"/>
        <v>2055</v>
      </c>
      <c r="Q11" s="186">
        <f t="shared" si="0"/>
        <v>2067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46</v>
      </c>
      <c r="L12" s="221">
        <v>113</v>
      </c>
      <c r="M12" s="221">
        <v>240</v>
      </c>
      <c r="N12" s="221">
        <v>233</v>
      </c>
      <c r="O12" s="221">
        <v>299</v>
      </c>
      <c r="P12" s="219">
        <f aca="true" t="shared" si="2" ref="P12:P18">SUM(J12:O12)</f>
        <v>931</v>
      </c>
      <c r="Q12" s="222">
        <f aca="true" t="shared" si="3" ref="Q12:Q18">I12+P12</f>
        <v>931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94</v>
      </c>
      <c r="L13" s="221">
        <v>121</v>
      </c>
      <c r="M13" s="221">
        <v>169</v>
      </c>
      <c r="N13" s="221">
        <v>110</v>
      </c>
      <c r="O13" s="221">
        <v>92</v>
      </c>
      <c r="P13" s="219">
        <f t="shared" si="2"/>
        <v>586</v>
      </c>
      <c r="Q13" s="222">
        <f t="shared" si="3"/>
        <v>586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4</v>
      </c>
      <c r="L14" s="221">
        <v>5</v>
      </c>
      <c r="M14" s="221">
        <v>7</v>
      </c>
      <c r="N14" s="221">
        <v>18</v>
      </c>
      <c r="O14" s="221">
        <v>91</v>
      </c>
      <c r="P14" s="219">
        <f t="shared" si="2"/>
        <v>125</v>
      </c>
      <c r="Q14" s="222">
        <f t="shared" si="3"/>
        <v>125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4</v>
      </c>
      <c r="H16" s="221">
        <v>8</v>
      </c>
      <c r="I16" s="219">
        <f t="shared" si="1"/>
        <v>12</v>
      </c>
      <c r="J16" s="220">
        <v>0</v>
      </c>
      <c r="K16" s="229">
        <v>66</v>
      </c>
      <c r="L16" s="221">
        <v>74</v>
      </c>
      <c r="M16" s="221">
        <v>97</v>
      </c>
      <c r="N16" s="221">
        <v>76</v>
      </c>
      <c r="O16" s="221">
        <v>52</v>
      </c>
      <c r="P16" s="219">
        <f t="shared" si="2"/>
        <v>365</v>
      </c>
      <c r="Q16" s="222">
        <f t="shared" si="3"/>
        <v>377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8</v>
      </c>
      <c r="L17" s="230">
        <v>11</v>
      </c>
      <c r="M17" s="230">
        <v>10</v>
      </c>
      <c r="N17" s="230">
        <v>13</v>
      </c>
      <c r="O17" s="230">
        <v>6</v>
      </c>
      <c r="P17" s="231">
        <f t="shared" si="2"/>
        <v>48</v>
      </c>
      <c r="Q17" s="234">
        <f t="shared" si="3"/>
        <v>48</v>
      </c>
    </row>
    <row r="18" spans="3:17" ht="14.25" customHeight="1">
      <c r="C18" s="130"/>
      <c r="D18" s="154"/>
      <c r="E18" s="287" t="s">
        <v>111</v>
      </c>
      <c r="F18" s="28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3</v>
      </c>
      <c r="H19" s="187">
        <f t="shared" si="4"/>
        <v>5</v>
      </c>
      <c r="I19" s="189">
        <f t="shared" si="4"/>
        <v>8</v>
      </c>
      <c r="J19" s="190">
        <f t="shared" si="4"/>
        <v>0</v>
      </c>
      <c r="K19" s="228">
        <f t="shared" si="4"/>
        <v>97</v>
      </c>
      <c r="L19" s="187">
        <f t="shared" si="4"/>
        <v>140</v>
      </c>
      <c r="M19" s="187">
        <f t="shared" si="4"/>
        <v>240</v>
      </c>
      <c r="N19" s="187">
        <f t="shared" si="4"/>
        <v>175</v>
      </c>
      <c r="O19" s="187">
        <f t="shared" si="4"/>
        <v>168</v>
      </c>
      <c r="P19" s="189">
        <f t="shared" si="4"/>
        <v>820</v>
      </c>
      <c r="Q19" s="191">
        <f t="shared" si="4"/>
        <v>828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24</v>
      </c>
      <c r="L20" s="221">
        <v>56</v>
      </c>
      <c r="M20" s="221">
        <v>136</v>
      </c>
      <c r="N20" s="221">
        <v>88</v>
      </c>
      <c r="O20" s="221">
        <v>98</v>
      </c>
      <c r="P20" s="219">
        <f aca="true" t="shared" si="6" ref="P20:P26">SUM(J20:O20)</f>
        <v>402</v>
      </c>
      <c r="Q20" s="222">
        <f aca="true" t="shared" si="7" ref="Q20:Q26">I20+P20</f>
        <v>402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21</v>
      </c>
      <c r="L21" s="221">
        <v>24</v>
      </c>
      <c r="M21" s="221">
        <v>31</v>
      </c>
      <c r="N21" s="221">
        <v>21</v>
      </c>
      <c r="O21" s="221">
        <v>13</v>
      </c>
      <c r="P21" s="219">
        <f t="shared" si="6"/>
        <v>110</v>
      </c>
      <c r="Q21" s="222">
        <f t="shared" si="7"/>
        <v>110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0</v>
      </c>
      <c r="N22" s="221">
        <v>4</v>
      </c>
      <c r="O22" s="221">
        <v>14</v>
      </c>
      <c r="P22" s="219">
        <f t="shared" si="6"/>
        <v>21</v>
      </c>
      <c r="Q22" s="222">
        <f t="shared" si="7"/>
        <v>21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3</v>
      </c>
      <c r="H24" s="221">
        <v>5</v>
      </c>
      <c r="I24" s="219">
        <f t="shared" si="5"/>
        <v>8</v>
      </c>
      <c r="J24" s="220">
        <v>0</v>
      </c>
      <c r="K24" s="229">
        <v>49</v>
      </c>
      <c r="L24" s="221">
        <v>57</v>
      </c>
      <c r="M24" s="221">
        <v>73</v>
      </c>
      <c r="N24" s="221">
        <v>58</v>
      </c>
      <c r="O24" s="221">
        <v>41</v>
      </c>
      <c r="P24" s="219">
        <f t="shared" si="6"/>
        <v>278</v>
      </c>
      <c r="Q24" s="222">
        <f t="shared" si="7"/>
        <v>286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2</v>
      </c>
      <c r="M25" s="230">
        <v>0</v>
      </c>
      <c r="N25" s="230">
        <v>4</v>
      </c>
      <c r="O25" s="230">
        <v>2</v>
      </c>
      <c r="P25" s="231">
        <f t="shared" si="6"/>
        <v>9</v>
      </c>
      <c r="Q25" s="234">
        <f t="shared" si="7"/>
        <v>9</v>
      </c>
    </row>
    <row r="26" spans="3:17" ht="14.25" customHeight="1" thickBot="1">
      <c r="C26" s="167"/>
      <c r="D26" s="168"/>
      <c r="E26" s="304" t="s">
        <v>111</v>
      </c>
      <c r="F26" s="305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10370</v>
      </c>
      <c r="H28" s="221">
        <f t="shared" si="8"/>
        <v>28840</v>
      </c>
      <c r="I28" s="184">
        <f t="shared" si="8"/>
        <v>39210</v>
      </c>
      <c r="J28" s="185">
        <f t="shared" si="8"/>
        <v>0</v>
      </c>
      <c r="K28" s="228">
        <f t="shared" si="8"/>
        <v>4244080</v>
      </c>
      <c r="L28" s="221">
        <f t="shared" si="8"/>
        <v>7048730</v>
      </c>
      <c r="M28" s="221">
        <f t="shared" si="8"/>
        <v>12272810</v>
      </c>
      <c r="N28" s="221">
        <f t="shared" si="8"/>
        <v>10375780</v>
      </c>
      <c r="O28" s="221">
        <f t="shared" si="8"/>
        <v>13644990</v>
      </c>
      <c r="P28" s="184">
        <f t="shared" si="8"/>
        <v>47586390</v>
      </c>
      <c r="Q28" s="186">
        <f>SUM(Q29:Q35)</f>
        <v>47625600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1252390</v>
      </c>
      <c r="L29" s="221">
        <v>3152020</v>
      </c>
      <c r="M29" s="221">
        <v>6505560</v>
      </c>
      <c r="N29" s="221">
        <v>6436890</v>
      </c>
      <c r="O29" s="221">
        <v>8280420</v>
      </c>
      <c r="P29" s="219">
        <f aca="true" t="shared" si="10" ref="P29:P35">SUM(J29:O29)</f>
        <v>25627280</v>
      </c>
      <c r="Q29" s="222">
        <f aca="true" t="shared" si="11" ref="Q29:Q35">I29+P29</f>
        <v>25627280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2466260</v>
      </c>
      <c r="L30" s="221">
        <v>3257840</v>
      </c>
      <c r="M30" s="221">
        <v>4664050</v>
      </c>
      <c r="N30" s="221">
        <v>2839850</v>
      </c>
      <c r="O30" s="221">
        <v>2414100</v>
      </c>
      <c r="P30" s="219">
        <f t="shared" si="10"/>
        <v>15642100</v>
      </c>
      <c r="Q30" s="222">
        <f t="shared" si="11"/>
        <v>15642100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109890</v>
      </c>
      <c r="L31" s="221">
        <v>132900</v>
      </c>
      <c r="M31" s="221">
        <v>178440</v>
      </c>
      <c r="N31" s="221">
        <v>454710</v>
      </c>
      <c r="O31" s="221">
        <v>2440750</v>
      </c>
      <c r="P31" s="219">
        <f t="shared" si="10"/>
        <v>3316690</v>
      </c>
      <c r="Q31" s="222">
        <f>I31+P31</f>
        <v>3316690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10370</v>
      </c>
      <c r="H33" s="221">
        <v>28840</v>
      </c>
      <c r="I33" s="219">
        <f t="shared" si="9"/>
        <v>39210</v>
      </c>
      <c r="J33" s="220">
        <v>0</v>
      </c>
      <c r="K33" s="229">
        <v>386950</v>
      </c>
      <c r="L33" s="221">
        <v>468610</v>
      </c>
      <c r="M33" s="221">
        <v>836500</v>
      </c>
      <c r="N33" s="221">
        <v>581880</v>
      </c>
      <c r="O33" s="221">
        <v>481770</v>
      </c>
      <c r="P33" s="219">
        <f t="shared" si="10"/>
        <v>2755710</v>
      </c>
      <c r="Q33" s="222">
        <f t="shared" si="11"/>
        <v>2794920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28590</v>
      </c>
      <c r="L34" s="230">
        <v>37360</v>
      </c>
      <c r="M34" s="230">
        <v>88260</v>
      </c>
      <c r="N34" s="230">
        <v>62450</v>
      </c>
      <c r="O34" s="230">
        <v>27950</v>
      </c>
      <c r="P34" s="231">
        <f t="shared" si="10"/>
        <v>244610</v>
      </c>
      <c r="Q34" s="234">
        <f t="shared" si="11"/>
        <v>244610</v>
      </c>
    </row>
    <row r="35" spans="3:17" ht="14.25" customHeight="1">
      <c r="C35" s="130"/>
      <c r="D35" s="154"/>
      <c r="E35" s="287" t="s">
        <v>111</v>
      </c>
      <c r="F35" s="28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4310</v>
      </c>
      <c r="H36" s="187">
        <f t="shared" si="12"/>
        <v>12520</v>
      </c>
      <c r="I36" s="189">
        <f t="shared" si="12"/>
        <v>16830</v>
      </c>
      <c r="J36" s="190">
        <f t="shared" si="12"/>
        <v>0</v>
      </c>
      <c r="K36" s="228">
        <f t="shared" si="12"/>
        <v>1280780</v>
      </c>
      <c r="L36" s="187">
        <f t="shared" si="12"/>
        <v>2183290</v>
      </c>
      <c r="M36" s="187">
        <f t="shared" si="12"/>
        <v>4308270</v>
      </c>
      <c r="N36" s="187">
        <f t="shared" si="12"/>
        <v>2851970</v>
      </c>
      <c r="O36" s="187">
        <f t="shared" si="12"/>
        <v>2828670</v>
      </c>
      <c r="P36" s="189">
        <f t="shared" si="12"/>
        <v>13452980</v>
      </c>
      <c r="Q36" s="191">
        <f>SUM(Q37:Q43)</f>
        <v>13469810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576100</v>
      </c>
      <c r="L37" s="221">
        <v>1371880</v>
      </c>
      <c r="M37" s="221">
        <v>3174850</v>
      </c>
      <c r="N37" s="221">
        <v>2106930</v>
      </c>
      <c r="O37" s="221">
        <v>2071680</v>
      </c>
      <c r="P37" s="219">
        <f aca="true" t="shared" si="14" ref="P37:P43">SUM(J37:O37)</f>
        <v>9301440</v>
      </c>
      <c r="Q37" s="222">
        <f aca="true" t="shared" si="15" ref="Q37:Q43">I37+P37</f>
        <v>9301440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410910</v>
      </c>
      <c r="L38" s="221">
        <v>490370</v>
      </c>
      <c r="M38" s="221">
        <v>572840</v>
      </c>
      <c r="N38" s="221">
        <v>311310</v>
      </c>
      <c r="O38" s="221">
        <v>231660</v>
      </c>
      <c r="P38" s="219">
        <f t="shared" si="14"/>
        <v>2017090</v>
      </c>
      <c r="Q38" s="222">
        <f t="shared" si="15"/>
        <v>2017090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69000</v>
      </c>
      <c r="L39" s="221">
        <v>34500</v>
      </c>
      <c r="M39" s="221">
        <v>0</v>
      </c>
      <c r="N39" s="221">
        <v>74680</v>
      </c>
      <c r="O39" s="221">
        <v>230550</v>
      </c>
      <c r="P39" s="219">
        <f t="shared" si="14"/>
        <v>408730</v>
      </c>
      <c r="Q39" s="222">
        <f>I39+P39</f>
        <v>408730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4310</v>
      </c>
      <c r="H41" s="221">
        <v>12520</v>
      </c>
      <c r="I41" s="219">
        <f t="shared" si="13"/>
        <v>16830</v>
      </c>
      <c r="J41" s="220">
        <v>0</v>
      </c>
      <c r="K41" s="229">
        <v>223780</v>
      </c>
      <c r="L41" s="221">
        <v>276190</v>
      </c>
      <c r="M41" s="221">
        <v>560580</v>
      </c>
      <c r="N41" s="221">
        <v>346780</v>
      </c>
      <c r="O41" s="221">
        <v>288070</v>
      </c>
      <c r="P41" s="219">
        <f t="shared" si="14"/>
        <v>1695400</v>
      </c>
      <c r="Q41" s="222">
        <f t="shared" si="15"/>
        <v>1712230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990</v>
      </c>
      <c r="L42" s="221">
        <v>10350</v>
      </c>
      <c r="M42" s="221">
        <v>0</v>
      </c>
      <c r="N42" s="221">
        <v>12270</v>
      </c>
      <c r="O42" s="221">
        <v>6710</v>
      </c>
      <c r="P42" s="219">
        <f t="shared" si="14"/>
        <v>30320</v>
      </c>
      <c r="Q42" s="222">
        <f t="shared" si="15"/>
        <v>30320</v>
      </c>
    </row>
    <row r="43" spans="3:17" ht="14.25" customHeight="1">
      <c r="C43" s="151"/>
      <c r="D43" s="170"/>
      <c r="E43" s="287" t="s">
        <v>111</v>
      </c>
      <c r="F43" s="28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14680</v>
      </c>
      <c r="H44" s="211">
        <f t="shared" si="16"/>
        <v>41360</v>
      </c>
      <c r="I44" s="213">
        <f t="shared" si="16"/>
        <v>56040</v>
      </c>
      <c r="J44" s="214">
        <f t="shared" si="16"/>
        <v>0</v>
      </c>
      <c r="K44" s="243">
        <f t="shared" si="16"/>
        <v>5524860</v>
      </c>
      <c r="L44" s="211">
        <f t="shared" si="16"/>
        <v>9232020</v>
      </c>
      <c r="M44" s="211">
        <f t="shared" si="16"/>
        <v>16581080</v>
      </c>
      <c r="N44" s="211">
        <f t="shared" si="16"/>
        <v>13227750</v>
      </c>
      <c r="O44" s="211">
        <f>O28+O36</f>
        <v>16473660</v>
      </c>
      <c r="P44" s="213">
        <f t="shared" si="16"/>
        <v>61039370</v>
      </c>
      <c r="Q44" s="215">
        <f>Q28+Q36</f>
        <v>61095410</v>
      </c>
    </row>
  </sheetData>
  <sheetProtection password="C7C4" sheet="1" objects="1" scenarios="1"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F1" sqref="F1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平成２２年１１月月報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208</v>
      </c>
      <c r="H14" s="254">
        <v>360</v>
      </c>
      <c r="I14" s="312">
        <f>SUM(G14:H14)</f>
        <v>568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1079398</v>
      </c>
      <c r="H15" s="255">
        <v>3053515</v>
      </c>
      <c r="I15" s="314">
        <f>SUM(G15:H15)</f>
        <v>4132913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65</v>
      </c>
      <c r="H19" s="254">
        <v>464</v>
      </c>
      <c r="I19" s="312">
        <f>SUM(G19:H19)</f>
        <v>529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520732</v>
      </c>
      <c r="H20" s="255">
        <v>2867953</v>
      </c>
      <c r="I20" s="314">
        <f>SUM(G20:H20)</f>
        <v>3388685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72</v>
      </c>
      <c r="H24" s="254">
        <v>2145</v>
      </c>
      <c r="I24" s="312">
        <f>SUM(G24:H24)</f>
        <v>2217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739841</v>
      </c>
      <c r="H25" s="256">
        <v>25659636</v>
      </c>
      <c r="I25" s="314">
        <f>SUM(G25:H25)</f>
        <v>26399477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0</v>
      </c>
      <c r="H29" s="254">
        <v>22</v>
      </c>
      <c r="I29" s="312">
        <f>SUM(G29:H29)</f>
        <v>22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0</v>
      </c>
      <c r="H30" s="255">
        <v>275872</v>
      </c>
      <c r="I30" s="314">
        <f>SUM(G30:H30)</f>
        <v>275872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345</v>
      </c>
      <c r="H34" s="254">
        <f>H14+H19+H24+H29</f>
        <v>2991</v>
      </c>
      <c r="I34" s="312">
        <f>SUM(G34:H34)</f>
        <v>3336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2339971</v>
      </c>
      <c r="H35" s="255">
        <f>H15+H20+H25+H30</f>
        <v>31856976</v>
      </c>
      <c r="I35" s="314">
        <f>SUM(G35:H35)</f>
        <v>34196947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sheetProtection password="C7C4" sheet="1" objects="1" scenarios="1"/>
  <mergeCells count="12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2010-12-22T01:58:39Z</cp:lastPrinted>
  <dcterms:created xsi:type="dcterms:W3CDTF">2006-12-27T00:16:47Z</dcterms:created>
  <dcterms:modified xsi:type="dcterms:W3CDTF">2010-12-22T02:24:16Z</dcterms:modified>
  <cp:category/>
  <cp:version/>
  <cp:contentType/>
  <cp:contentStatus/>
</cp:coreProperties>
</file>