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/>
</workbook>
</file>

<file path=xl/sharedStrings.xml><?xml version="1.0" encoding="utf-8"?>
<sst xmlns="http://schemas.openxmlformats.org/spreadsheetml/2006/main" count="346" uniqueCount="130">
  <si>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</si>
  <si>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</si>
  <si>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</si>
  <si>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</si>
  <si>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</si>
  <si>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</si>
  <si>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</si>
  <si>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</si>
  <si>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</si>
  <si>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</si>
  <si>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</si>
  <si>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</si>
  <si>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</si>
  <si>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</si>
  <si>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</si>
  <si>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</si>
  <si>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</si>
  <si>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</si>
  <si>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</si>
  <si>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</si>
  <si>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</si>
  <si>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</si>
  <si>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</si>
  <si>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</si>
  <si>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</si>
  <si>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</si>
  <si>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</si>
  <si>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</si>
  <si>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</si>
  <si>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</si>
  <si>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</si>
  <si>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</si>
  <si>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</si>
  <si>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</si>
  <si>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</si>
  <si>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</si>
  <si>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</si>
  <si>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</si>
  <si>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</si>
  <si>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</si>
  <si>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</si>
  <si>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</si>
  <si>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</si>
  <si>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</si>
  <si>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</si>
  <si>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</si>
  <si>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</si>
  <si>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</si>
  <si>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</si>
  <si>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</si>
  <si>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</si>
  <si>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</si>
  <si>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</si>
  <si>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</si>
  <si>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</si>
  <si>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</si>
  <si>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</si>
  <si>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</si>
  <si>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</si>
  <si>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</si>
  <si>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</si>
  <si>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</si>
  <si>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</si>
  <si>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</si>
  <si>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</si>
  <si>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</si>
  <si>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</si>
  <si>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</si>
  <si>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</si>
  <si>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</si>
  <si>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</si>
  <si>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</si>
  <si>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</si>
  <si>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</si>
  <si>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</si>
  <si>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</si>
  <si>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</si>
  <si>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</si>
  <si>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</si>
  <si>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</si>
  <si>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</si>
  <si>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</si>
  <si>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</si>
  <si>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</si>
  <si>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</si>
  <si>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</si>
  <si>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</si>
  <si>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</si>
  <si>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</si>
  <si>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</si>
  <si>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</si>
  <si>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</si>
  <si>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</si>
  <si>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</si>
  <si>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</si>
  <si>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</si>
  <si>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</si>
  <si>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</si>
  <si>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</si>
  <si>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</si>
  <si>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</si>
  <si>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</si>
  <si>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</si>
  <si>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</si>
  <si>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</si>
  <si>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</si>
  <si>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</si>
  <si>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</si>
  <si>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</si>
  <si>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</si>
  <si>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</si>
  <si>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</si>
  <si>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</si>
  <si>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</si>
  <si>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</si>
  <si>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</si>
  <si>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</si>
  <si>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</si>
  <si>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</si>
  <si>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</si>
  <si>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</si>
  <si>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</si>
  <si>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</si>
  <si>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</si>
  <si>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</si>
  <si>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</si>
  <si>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</si>
  <si>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</si>
  <si>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</si>
  <si>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平成２２年２月月報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</si>
</sst>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38" fontId="13" fillId="0" borderId="127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27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D1" sqref="D1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129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61">
        <v>49621</v>
      </c>
      <c r="E14" s="263"/>
      <c r="F14" s="263"/>
      <c r="G14" s="263"/>
      <c r="H14" s="264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61">
        <v>49642</v>
      </c>
      <c r="T14" s="262"/>
    </row>
    <row r="15" spans="3:20" ht="21.75" customHeight="1">
      <c r="C15" s="73" t="s">
        <v>18</v>
      </c>
      <c r="D15" s="261">
        <v>40428</v>
      </c>
      <c r="E15" s="263"/>
      <c r="F15" s="263"/>
      <c r="G15" s="263"/>
      <c r="H15" s="264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61">
        <v>40611</v>
      </c>
      <c r="T15" s="262"/>
    </row>
    <row r="16" spans="3:20" ht="21.75" customHeight="1">
      <c r="C16" s="75" t="s">
        <v>19</v>
      </c>
      <c r="D16" s="261">
        <v>895</v>
      </c>
      <c r="E16" s="263"/>
      <c r="F16" s="263"/>
      <c r="G16" s="263"/>
      <c r="H16" s="264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61">
        <v>896</v>
      </c>
      <c r="T16" s="262"/>
    </row>
    <row r="17" spans="3:20" ht="21.75" customHeight="1">
      <c r="C17" s="75" t="s">
        <v>20</v>
      </c>
      <c r="D17" s="261">
        <v>297</v>
      </c>
      <c r="E17" s="263"/>
      <c r="F17" s="263"/>
      <c r="G17" s="263"/>
      <c r="H17" s="264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61">
        <v>299</v>
      </c>
      <c r="T17" s="262"/>
    </row>
    <row r="18" spans="3:20" ht="21.75" customHeight="1" thickBot="1">
      <c r="C18" s="76" t="s">
        <v>2</v>
      </c>
      <c r="D18" s="257">
        <f>SUM(D14:H15)</f>
        <v>90049</v>
      </c>
      <c r="E18" s="258"/>
      <c r="F18" s="258"/>
      <c r="G18" s="258"/>
      <c r="H18" s="259"/>
      <c r="I18" s="77" t="s">
        <v>21</v>
      </c>
      <c r="J18" s="78"/>
      <c r="K18" s="258">
        <f>S23</f>
        <v>537</v>
      </c>
      <c r="L18" s="258"/>
      <c r="M18" s="259"/>
      <c r="N18" s="77" t="s">
        <v>22</v>
      </c>
      <c r="O18" s="78"/>
      <c r="P18" s="258">
        <f>S25</f>
        <v>333</v>
      </c>
      <c r="Q18" s="258"/>
      <c r="R18" s="259"/>
      <c r="S18" s="257">
        <f>SUM(S14:T15)</f>
        <v>90253</v>
      </c>
      <c r="T18" s="260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5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69" t="s">
        <v>37</v>
      </c>
      <c r="N22" s="270"/>
      <c r="O22" s="271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6"/>
      <c r="D23" s="261">
        <v>63</v>
      </c>
      <c r="E23" s="263"/>
      <c r="F23" s="264"/>
      <c r="G23" s="261">
        <v>0</v>
      </c>
      <c r="H23" s="263"/>
      <c r="I23" s="264"/>
      <c r="J23" s="261">
        <v>464</v>
      </c>
      <c r="K23" s="263"/>
      <c r="L23" s="264"/>
      <c r="M23" s="261">
        <v>1</v>
      </c>
      <c r="N23" s="263"/>
      <c r="O23" s="264"/>
      <c r="P23" s="261">
        <v>9</v>
      </c>
      <c r="Q23" s="263"/>
      <c r="R23" s="264"/>
      <c r="S23" s="89">
        <f>SUM(D23:R23)</f>
        <v>537</v>
      </c>
      <c r="T23" s="11"/>
    </row>
    <row r="24" spans="3:20" ht="24.75" customHeight="1">
      <c r="C24" s="267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2" t="s">
        <v>38</v>
      </c>
      <c r="N24" s="273"/>
      <c r="O24" s="274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8"/>
      <c r="D25" s="257">
        <v>72</v>
      </c>
      <c r="E25" s="258"/>
      <c r="F25" s="259"/>
      <c r="G25" s="257">
        <v>0</v>
      </c>
      <c r="H25" s="258"/>
      <c r="I25" s="259"/>
      <c r="J25" s="257">
        <v>253</v>
      </c>
      <c r="K25" s="258"/>
      <c r="L25" s="259"/>
      <c r="M25" s="257">
        <v>0</v>
      </c>
      <c r="N25" s="258"/>
      <c r="O25" s="259"/>
      <c r="P25" s="257">
        <v>8</v>
      </c>
      <c r="Q25" s="258"/>
      <c r="R25" s="259"/>
      <c r="S25" s="90">
        <f>SUM(D25:R25)</f>
        <v>333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sheetProtection password="C7C4" sheet="1" objects="1" scenarios="1"/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G14" sqref="G14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平成２２年２月月報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2780</v>
      </c>
      <c r="G12" s="91">
        <f>SUM(G13:G14)</f>
        <v>1438</v>
      </c>
      <c r="H12" s="92">
        <f>SUM(F12:G12)</f>
        <v>4218</v>
      </c>
      <c r="I12" s="93">
        <f aca="true" t="shared" si="0" ref="I12:N12">SUM(I13:I14)</f>
        <v>0</v>
      </c>
      <c r="J12" s="95">
        <f t="shared" si="0"/>
        <v>2554</v>
      </c>
      <c r="K12" s="91">
        <f t="shared" si="0"/>
        <v>1951</v>
      </c>
      <c r="L12" s="91">
        <f t="shared" si="0"/>
        <v>1880</v>
      </c>
      <c r="M12" s="91">
        <f t="shared" si="0"/>
        <v>1332</v>
      </c>
      <c r="N12" s="91">
        <f t="shared" si="0"/>
        <v>1502</v>
      </c>
      <c r="O12" s="91">
        <f>SUM(I12:N12)</f>
        <v>9219</v>
      </c>
      <c r="P12" s="94">
        <f>H12+O12</f>
        <v>13437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455</v>
      </c>
      <c r="G13" s="91">
        <v>253</v>
      </c>
      <c r="H13" s="92">
        <f>SUM(F13:G13)</f>
        <v>708</v>
      </c>
      <c r="I13" s="93">
        <v>0</v>
      </c>
      <c r="J13" s="95">
        <v>357</v>
      </c>
      <c r="K13" s="91">
        <v>260</v>
      </c>
      <c r="L13" s="91">
        <v>232</v>
      </c>
      <c r="M13" s="91">
        <v>165</v>
      </c>
      <c r="N13" s="91">
        <v>184</v>
      </c>
      <c r="O13" s="91">
        <f>SUM(I13:N13)</f>
        <v>1198</v>
      </c>
      <c r="P13" s="94">
        <f>H13+O13</f>
        <v>1906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2325</v>
      </c>
      <c r="G14" s="91">
        <v>1185</v>
      </c>
      <c r="H14" s="92">
        <f>SUM(F14:G14)</f>
        <v>3510</v>
      </c>
      <c r="I14" s="93">
        <v>0</v>
      </c>
      <c r="J14" s="95">
        <v>2197</v>
      </c>
      <c r="K14" s="91">
        <v>1691</v>
      </c>
      <c r="L14" s="91">
        <v>1648</v>
      </c>
      <c r="M14" s="91">
        <v>1167</v>
      </c>
      <c r="N14" s="91">
        <v>1318</v>
      </c>
      <c r="O14" s="91">
        <f>SUM(I14:N14)</f>
        <v>8021</v>
      </c>
      <c r="P14" s="94">
        <f>H14+O14</f>
        <v>11531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56</v>
      </c>
      <c r="G15" s="91">
        <v>61</v>
      </c>
      <c r="H15" s="92">
        <f>SUM(F15:G15)</f>
        <v>117</v>
      </c>
      <c r="I15" s="93">
        <v>0</v>
      </c>
      <c r="J15" s="95">
        <v>90</v>
      </c>
      <c r="K15" s="91">
        <v>85</v>
      </c>
      <c r="L15" s="91">
        <v>64</v>
      </c>
      <c r="M15" s="91">
        <v>48</v>
      </c>
      <c r="N15" s="91">
        <v>73</v>
      </c>
      <c r="O15" s="91">
        <f>SUM(I15:N15)</f>
        <v>360</v>
      </c>
      <c r="P15" s="94">
        <f>H15+O15</f>
        <v>477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2836</v>
      </c>
      <c r="G16" s="96">
        <f>G12+G15</f>
        <v>1499</v>
      </c>
      <c r="H16" s="97">
        <f>SUM(F16:G16)</f>
        <v>4335</v>
      </c>
      <c r="I16" s="98">
        <f aca="true" t="shared" si="1" ref="I16:N16">I12+I15</f>
        <v>0</v>
      </c>
      <c r="J16" s="100">
        <f t="shared" si="1"/>
        <v>2644</v>
      </c>
      <c r="K16" s="96">
        <f t="shared" si="1"/>
        <v>2036</v>
      </c>
      <c r="L16" s="96">
        <f t="shared" si="1"/>
        <v>1944</v>
      </c>
      <c r="M16" s="96">
        <f t="shared" si="1"/>
        <v>1380</v>
      </c>
      <c r="N16" s="96">
        <f t="shared" si="1"/>
        <v>1575</v>
      </c>
      <c r="O16" s="96">
        <f>SUM(I16:N16)</f>
        <v>9579</v>
      </c>
      <c r="P16" s="99">
        <f>H16+O16</f>
        <v>13914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5" t="s">
        <v>49</v>
      </c>
      <c r="G19" s="276"/>
      <c r="H19" s="277"/>
      <c r="I19" s="281" t="s">
        <v>50</v>
      </c>
      <c r="J19" s="276"/>
      <c r="K19" s="276"/>
      <c r="L19" s="276"/>
      <c r="M19" s="276"/>
      <c r="N19" s="276"/>
      <c r="O19" s="277"/>
      <c r="P19" s="278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0"/>
      <c r="Q20" s="3"/>
    </row>
    <row r="21" spans="3:17" s="15" customFormat="1" ht="18.75" customHeight="1">
      <c r="C21" s="40" t="s">
        <v>29</v>
      </c>
      <c r="D21" s="28"/>
      <c r="E21" s="28"/>
      <c r="F21" s="91">
        <v>2002</v>
      </c>
      <c r="G21" s="91">
        <v>1068</v>
      </c>
      <c r="H21" s="92">
        <f>SUM(F21:G21)</f>
        <v>3070</v>
      </c>
      <c r="I21" s="93">
        <v>0</v>
      </c>
      <c r="J21" s="95">
        <v>1837</v>
      </c>
      <c r="K21" s="91">
        <v>1349</v>
      </c>
      <c r="L21" s="91">
        <v>1026</v>
      </c>
      <c r="M21" s="91">
        <v>602</v>
      </c>
      <c r="N21" s="91">
        <v>521</v>
      </c>
      <c r="O21" s="101">
        <f>SUM(I21:N21)</f>
        <v>5335</v>
      </c>
      <c r="P21" s="94">
        <f>O21+H21</f>
        <v>8405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36</v>
      </c>
      <c r="G22" s="91">
        <v>47</v>
      </c>
      <c r="H22" s="92">
        <f>SUM(F22:G22)</f>
        <v>83</v>
      </c>
      <c r="I22" s="93">
        <v>0</v>
      </c>
      <c r="J22" s="95">
        <v>79</v>
      </c>
      <c r="K22" s="91">
        <v>60</v>
      </c>
      <c r="L22" s="91">
        <v>48</v>
      </c>
      <c r="M22" s="91">
        <v>34</v>
      </c>
      <c r="N22" s="91">
        <v>34</v>
      </c>
      <c r="O22" s="101">
        <f>SUM(I22:N22)</f>
        <v>255</v>
      </c>
      <c r="P22" s="94">
        <f>O22+H22</f>
        <v>338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2038</v>
      </c>
      <c r="G23" s="96">
        <f aca="true" t="shared" si="2" ref="G23:N23">SUM(G21:G22)</f>
        <v>1115</v>
      </c>
      <c r="H23" s="97">
        <f>SUM(F23:G23)</f>
        <v>3153</v>
      </c>
      <c r="I23" s="98">
        <f t="shared" si="2"/>
        <v>0</v>
      </c>
      <c r="J23" s="100">
        <f t="shared" si="2"/>
        <v>1916</v>
      </c>
      <c r="K23" s="96">
        <f t="shared" si="2"/>
        <v>1409</v>
      </c>
      <c r="L23" s="96">
        <f t="shared" si="2"/>
        <v>1074</v>
      </c>
      <c r="M23" s="96">
        <f t="shared" si="2"/>
        <v>636</v>
      </c>
      <c r="N23" s="96">
        <f t="shared" si="2"/>
        <v>555</v>
      </c>
      <c r="O23" s="102">
        <f>SUM(I23:N23)</f>
        <v>5590</v>
      </c>
      <c r="P23" s="99">
        <f>O23+H23</f>
        <v>8743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5" t="s">
        <v>49</v>
      </c>
      <c r="G26" s="276"/>
      <c r="H26" s="277"/>
      <c r="I26" s="281" t="s">
        <v>50</v>
      </c>
      <c r="J26" s="282"/>
      <c r="K26" s="276"/>
      <c r="L26" s="276"/>
      <c r="M26" s="276"/>
      <c r="N26" s="276"/>
      <c r="O26" s="277"/>
      <c r="P26" s="278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0"/>
      <c r="Q27" s="3"/>
    </row>
    <row r="28" spans="3:17" s="15" customFormat="1" ht="18.75" customHeight="1">
      <c r="C28" s="40" t="s">
        <v>29</v>
      </c>
      <c r="D28" s="28"/>
      <c r="E28" s="28"/>
      <c r="F28" s="91">
        <v>4</v>
      </c>
      <c r="G28" s="91">
        <v>17</v>
      </c>
      <c r="H28" s="92">
        <f>SUM(F28:G28)</f>
        <v>21</v>
      </c>
      <c r="I28" s="93">
        <v>0</v>
      </c>
      <c r="J28" s="95">
        <v>126</v>
      </c>
      <c r="K28" s="91">
        <v>110</v>
      </c>
      <c r="L28" s="91">
        <v>113</v>
      </c>
      <c r="M28" s="91">
        <v>92</v>
      </c>
      <c r="N28" s="91">
        <v>50</v>
      </c>
      <c r="O28" s="101">
        <f>SUM(I28:N28)</f>
        <v>491</v>
      </c>
      <c r="P28" s="94">
        <f>O28+H28</f>
        <v>512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2</v>
      </c>
      <c r="K29" s="91">
        <v>0</v>
      </c>
      <c r="L29" s="91">
        <v>2</v>
      </c>
      <c r="M29" s="91">
        <v>0</v>
      </c>
      <c r="N29" s="91">
        <v>3</v>
      </c>
      <c r="O29" s="101">
        <f>SUM(I29:N29)</f>
        <v>7</v>
      </c>
      <c r="P29" s="94">
        <f>O29+H29</f>
        <v>7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4</v>
      </c>
      <c r="G30" s="96">
        <f>SUM(G28:G29)</f>
        <v>17</v>
      </c>
      <c r="H30" s="97">
        <f>SUM(F30:G30)</f>
        <v>21</v>
      </c>
      <c r="I30" s="98">
        <f aca="true" t="shared" si="3" ref="I30:N30">SUM(I28:I29)</f>
        <v>0</v>
      </c>
      <c r="J30" s="100">
        <f t="shared" si="3"/>
        <v>128</v>
      </c>
      <c r="K30" s="96">
        <f t="shared" si="3"/>
        <v>110</v>
      </c>
      <c r="L30" s="96">
        <f t="shared" si="3"/>
        <v>115</v>
      </c>
      <c r="M30" s="96">
        <f t="shared" si="3"/>
        <v>92</v>
      </c>
      <c r="N30" s="96">
        <f t="shared" si="3"/>
        <v>53</v>
      </c>
      <c r="O30" s="102">
        <f>SUM(I30:N30)</f>
        <v>498</v>
      </c>
      <c r="P30" s="99">
        <f>O30+H30</f>
        <v>519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5" t="s">
        <v>49</v>
      </c>
      <c r="G33" s="276"/>
      <c r="H33" s="277"/>
      <c r="I33" s="283" t="s">
        <v>40</v>
      </c>
      <c r="J33" s="276"/>
      <c r="K33" s="276"/>
      <c r="L33" s="276"/>
      <c r="M33" s="276"/>
      <c r="N33" s="277"/>
      <c r="O33" s="278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79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4" ref="G35:M35">SUM(G36:G37)</f>
        <v>0</v>
      </c>
      <c r="H35" s="104">
        <f aca="true" t="shared" si="5" ref="H35:H44">SUM(F35:G35)</f>
        <v>0</v>
      </c>
      <c r="I35" s="103">
        <f t="shared" si="4"/>
        <v>62</v>
      </c>
      <c r="J35" s="105">
        <f t="shared" si="4"/>
        <v>163</v>
      </c>
      <c r="K35" s="105">
        <f t="shared" si="4"/>
        <v>303</v>
      </c>
      <c r="L35" s="105">
        <f t="shared" si="4"/>
        <v>303</v>
      </c>
      <c r="M35" s="105">
        <f t="shared" si="4"/>
        <v>381</v>
      </c>
      <c r="N35" s="106">
        <f aca="true" t="shared" si="6" ref="N35:N44">SUM(I35:M35)</f>
        <v>1212</v>
      </c>
      <c r="O35" s="107">
        <f aca="true" t="shared" si="7" ref="O35:O43">SUM(H35+N35)</f>
        <v>1212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5"/>
        <v>0</v>
      </c>
      <c r="I36" s="95">
        <v>62</v>
      </c>
      <c r="J36" s="91">
        <v>163</v>
      </c>
      <c r="K36" s="91">
        <v>303</v>
      </c>
      <c r="L36" s="91">
        <v>302</v>
      </c>
      <c r="M36" s="91">
        <v>373</v>
      </c>
      <c r="N36" s="101">
        <f t="shared" si="6"/>
        <v>1203</v>
      </c>
      <c r="O36" s="94">
        <f t="shared" si="7"/>
        <v>1203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0</v>
      </c>
      <c r="J37" s="96">
        <v>0</v>
      </c>
      <c r="K37" s="96">
        <v>0</v>
      </c>
      <c r="L37" s="96">
        <v>1</v>
      </c>
      <c r="M37" s="96">
        <v>8</v>
      </c>
      <c r="N37" s="102">
        <f t="shared" si="6"/>
        <v>9</v>
      </c>
      <c r="O37" s="99">
        <f t="shared" si="7"/>
        <v>9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5"/>
        <v>0</v>
      </c>
      <c r="I38" s="103">
        <f>SUM(I39:I40)</f>
        <v>141</v>
      </c>
      <c r="J38" s="105">
        <f>SUM(J39:J40)</f>
        <v>209</v>
      </c>
      <c r="K38" s="105">
        <f>SUM(K39:K40)</f>
        <v>252</v>
      </c>
      <c r="L38" s="105">
        <f>SUM(L39:L40)</f>
        <v>165</v>
      </c>
      <c r="M38" s="105">
        <f>SUM(M39:M40)</f>
        <v>150</v>
      </c>
      <c r="N38" s="106">
        <f t="shared" si="6"/>
        <v>917</v>
      </c>
      <c r="O38" s="107">
        <f t="shared" si="7"/>
        <v>917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5"/>
        <v>0</v>
      </c>
      <c r="I39" s="95">
        <v>139</v>
      </c>
      <c r="J39" s="91">
        <v>206</v>
      </c>
      <c r="K39" s="91">
        <v>247</v>
      </c>
      <c r="L39" s="91">
        <v>163</v>
      </c>
      <c r="M39" s="91">
        <v>140</v>
      </c>
      <c r="N39" s="101">
        <f t="shared" si="6"/>
        <v>895</v>
      </c>
      <c r="O39" s="94">
        <f t="shared" si="7"/>
        <v>895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2</v>
      </c>
      <c r="J40" s="96">
        <v>3</v>
      </c>
      <c r="K40" s="96">
        <v>5</v>
      </c>
      <c r="L40" s="96">
        <v>2</v>
      </c>
      <c r="M40" s="96">
        <v>10</v>
      </c>
      <c r="N40" s="102">
        <f t="shared" si="6"/>
        <v>22</v>
      </c>
      <c r="O40" s="99">
        <f t="shared" si="7"/>
        <v>22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4</v>
      </c>
      <c r="J41" s="105">
        <f>SUM(J42:J43)</f>
        <v>7</v>
      </c>
      <c r="K41" s="105">
        <f>SUM(K42:K43)</f>
        <v>10</v>
      </c>
      <c r="L41" s="105">
        <f>SUM(L42:L43)</f>
        <v>40</v>
      </c>
      <c r="M41" s="105">
        <f>SUM(M42:M43)</f>
        <v>168</v>
      </c>
      <c r="N41" s="106">
        <f t="shared" si="6"/>
        <v>229</v>
      </c>
      <c r="O41" s="107">
        <f t="shared" si="7"/>
        <v>229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4</v>
      </c>
      <c r="J42" s="91">
        <v>7</v>
      </c>
      <c r="K42" s="91">
        <v>10</v>
      </c>
      <c r="L42" s="91">
        <v>37</v>
      </c>
      <c r="M42" s="91">
        <v>167</v>
      </c>
      <c r="N42" s="101">
        <f t="shared" si="6"/>
        <v>225</v>
      </c>
      <c r="O42" s="94">
        <f t="shared" si="7"/>
        <v>225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0</v>
      </c>
      <c r="K43" s="96">
        <v>0</v>
      </c>
      <c r="L43" s="96">
        <v>3</v>
      </c>
      <c r="M43" s="96">
        <v>1</v>
      </c>
      <c r="N43" s="102">
        <f t="shared" si="6"/>
        <v>4</v>
      </c>
      <c r="O43" s="99">
        <f t="shared" si="7"/>
        <v>4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0</v>
      </c>
      <c r="H44" s="109">
        <f t="shared" si="5"/>
        <v>0</v>
      </c>
      <c r="I44" s="100">
        <v>206</v>
      </c>
      <c r="J44" s="96">
        <v>378</v>
      </c>
      <c r="K44" s="96">
        <v>561</v>
      </c>
      <c r="L44" s="96">
        <v>503</v>
      </c>
      <c r="M44" s="96">
        <v>695</v>
      </c>
      <c r="N44" s="102">
        <f t="shared" si="6"/>
        <v>2343</v>
      </c>
      <c r="O44" s="110">
        <f>H44+N44</f>
        <v>2343</v>
      </c>
    </row>
    <row r="45" s="15" customFormat="1" ht="12"/>
  </sheetData>
  <sheetProtection password="C7C4" sheet="1" objects="1" scenarios="1"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F1" sqref="F1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平成２２年２月月報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89" t="s">
        <v>68</v>
      </c>
      <c r="D9" s="290"/>
      <c r="E9" s="290"/>
      <c r="F9" s="291"/>
      <c r="G9" s="297" t="s">
        <v>49</v>
      </c>
      <c r="H9" s="298"/>
      <c r="I9" s="299"/>
      <c r="J9" s="300" t="s">
        <v>50</v>
      </c>
      <c r="K9" s="298"/>
      <c r="L9" s="298"/>
      <c r="M9" s="298"/>
      <c r="N9" s="298"/>
      <c r="O9" s="298"/>
      <c r="P9" s="299"/>
      <c r="Q9" s="287" t="s">
        <v>47</v>
      </c>
    </row>
    <row r="10" spans="1:18" ht="28.5" customHeight="1">
      <c r="A10" s="118"/>
      <c r="B10" s="118"/>
      <c r="C10" s="292"/>
      <c r="D10" s="293"/>
      <c r="E10" s="293"/>
      <c r="F10" s="294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88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4751</v>
      </c>
      <c r="H12" s="183">
        <f t="shared" si="0"/>
        <v>2884</v>
      </c>
      <c r="I12" s="184">
        <f t="shared" si="0"/>
        <v>7635</v>
      </c>
      <c r="J12" s="185">
        <f>J13+J19+J22+J26+J30+J31</f>
        <v>0</v>
      </c>
      <c r="K12" s="183">
        <f t="shared" si="0"/>
        <v>5624</v>
      </c>
      <c r="L12" s="182">
        <f t="shared" si="0"/>
        <v>4688</v>
      </c>
      <c r="M12" s="182">
        <f t="shared" si="0"/>
        <v>3848</v>
      </c>
      <c r="N12" s="182">
        <f t="shared" si="0"/>
        <v>2562</v>
      </c>
      <c r="O12" s="183">
        <f t="shared" si="0"/>
        <v>2483</v>
      </c>
      <c r="P12" s="182">
        <f t="shared" si="0"/>
        <v>19205</v>
      </c>
      <c r="Q12" s="186">
        <f t="shared" si="0"/>
        <v>26840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1628</v>
      </c>
      <c r="H13" s="188">
        <f t="shared" si="1"/>
        <v>819</v>
      </c>
      <c r="I13" s="189">
        <f t="shared" si="1"/>
        <v>2447</v>
      </c>
      <c r="J13" s="190">
        <f t="shared" si="1"/>
        <v>0</v>
      </c>
      <c r="K13" s="188">
        <f t="shared" si="1"/>
        <v>1747</v>
      </c>
      <c r="L13" s="187">
        <f t="shared" si="1"/>
        <v>1345</v>
      </c>
      <c r="M13" s="187">
        <f t="shared" si="1"/>
        <v>1201</v>
      </c>
      <c r="N13" s="187">
        <f t="shared" si="1"/>
        <v>886</v>
      </c>
      <c r="O13" s="188">
        <f t="shared" si="1"/>
        <v>1170</v>
      </c>
      <c r="P13" s="187">
        <f t="shared" si="1"/>
        <v>6349</v>
      </c>
      <c r="Q13" s="191">
        <f t="shared" si="1"/>
        <v>8796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1439</v>
      </c>
      <c r="H14" s="188">
        <v>615</v>
      </c>
      <c r="I14" s="189">
        <f>SUM(G14:H14)</f>
        <v>2054</v>
      </c>
      <c r="J14" s="190">
        <v>0</v>
      </c>
      <c r="K14" s="188">
        <v>1178</v>
      </c>
      <c r="L14" s="187">
        <v>762</v>
      </c>
      <c r="M14" s="187">
        <v>599</v>
      </c>
      <c r="N14" s="187">
        <v>406</v>
      </c>
      <c r="O14" s="188">
        <v>417</v>
      </c>
      <c r="P14" s="187">
        <f>SUM(J14:O14)</f>
        <v>3362</v>
      </c>
      <c r="Q14" s="191">
        <f>I14+P14</f>
        <v>5416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0</v>
      </c>
      <c r="H15" s="188">
        <v>0</v>
      </c>
      <c r="I15" s="189">
        <f>SUM(G15:H15)</f>
        <v>0</v>
      </c>
      <c r="J15" s="190">
        <v>0</v>
      </c>
      <c r="K15" s="188">
        <v>4</v>
      </c>
      <c r="L15" s="187">
        <v>9</v>
      </c>
      <c r="M15" s="187">
        <v>31</v>
      </c>
      <c r="N15" s="187">
        <v>41</v>
      </c>
      <c r="O15" s="188">
        <v>173</v>
      </c>
      <c r="P15" s="187">
        <f>SUM(J15:O15)</f>
        <v>258</v>
      </c>
      <c r="Q15" s="191">
        <f>I15+P15</f>
        <v>258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81</v>
      </c>
      <c r="H16" s="188">
        <v>102</v>
      </c>
      <c r="I16" s="189">
        <f>SUM(G16:H16)</f>
        <v>183</v>
      </c>
      <c r="J16" s="190">
        <v>0</v>
      </c>
      <c r="K16" s="188">
        <v>249</v>
      </c>
      <c r="L16" s="187">
        <v>245</v>
      </c>
      <c r="M16" s="187">
        <v>266</v>
      </c>
      <c r="N16" s="187">
        <v>217</v>
      </c>
      <c r="O16" s="188">
        <v>275</v>
      </c>
      <c r="P16" s="187">
        <f>SUM(J16:O16)</f>
        <v>1252</v>
      </c>
      <c r="Q16" s="191">
        <f>I16+P16</f>
        <v>1435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15</v>
      </c>
      <c r="H17" s="188">
        <v>15</v>
      </c>
      <c r="I17" s="189">
        <f>SUM(G17:H17)</f>
        <v>30</v>
      </c>
      <c r="J17" s="190">
        <v>0</v>
      </c>
      <c r="K17" s="188">
        <v>25</v>
      </c>
      <c r="L17" s="187">
        <v>34</v>
      </c>
      <c r="M17" s="187">
        <v>19</v>
      </c>
      <c r="N17" s="187">
        <v>19</v>
      </c>
      <c r="O17" s="188">
        <v>16</v>
      </c>
      <c r="P17" s="187">
        <f>SUM(J17:O17)</f>
        <v>113</v>
      </c>
      <c r="Q17" s="191">
        <f>I17+P17</f>
        <v>143</v>
      </c>
      <c r="R17" s="118"/>
    </row>
    <row r="18" spans="1:18" ht="18" customHeight="1">
      <c r="A18" s="118"/>
      <c r="B18" s="118"/>
      <c r="C18" s="130"/>
      <c r="D18" s="133"/>
      <c r="E18" s="295" t="s">
        <v>96</v>
      </c>
      <c r="F18" s="296"/>
      <c r="G18" s="187">
        <v>93</v>
      </c>
      <c r="H18" s="188">
        <v>87</v>
      </c>
      <c r="I18" s="189">
        <f>SUM(G18:H18)</f>
        <v>180</v>
      </c>
      <c r="J18" s="190">
        <v>0</v>
      </c>
      <c r="K18" s="188">
        <v>291</v>
      </c>
      <c r="L18" s="187">
        <v>295</v>
      </c>
      <c r="M18" s="187">
        <v>286</v>
      </c>
      <c r="N18" s="187">
        <v>203</v>
      </c>
      <c r="O18" s="188">
        <v>289</v>
      </c>
      <c r="P18" s="187">
        <f>SUM(J18:O18)</f>
        <v>1364</v>
      </c>
      <c r="Q18" s="191">
        <f>I18+P18</f>
        <v>1544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631</v>
      </c>
      <c r="H19" s="188">
        <f t="shared" si="2"/>
        <v>498</v>
      </c>
      <c r="I19" s="189">
        <f t="shared" si="2"/>
        <v>1129</v>
      </c>
      <c r="J19" s="190">
        <f t="shared" si="2"/>
        <v>0</v>
      </c>
      <c r="K19" s="188">
        <f t="shared" si="2"/>
        <v>1052</v>
      </c>
      <c r="L19" s="187">
        <f>SUM(L20:L21)</f>
        <v>882</v>
      </c>
      <c r="M19" s="187">
        <f t="shared" si="2"/>
        <v>655</v>
      </c>
      <c r="N19" s="187">
        <f t="shared" si="2"/>
        <v>362</v>
      </c>
      <c r="O19" s="188">
        <f t="shared" si="2"/>
        <v>180</v>
      </c>
      <c r="P19" s="187">
        <f>SUM(P20:P21)</f>
        <v>3131</v>
      </c>
      <c r="Q19" s="191">
        <f t="shared" si="2"/>
        <v>4260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521</v>
      </c>
      <c r="H20" s="188">
        <v>403</v>
      </c>
      <c r="I20" s="189">
        <f>SUM(G20:H20)</f>
        <v>924</v>
      </c>
      <c r="J20" s="190">
        <v>0</v>
      </c>
      <c r="K20" s="188">
        <v>862</v>
      </c>
      <c r="L20" s="187">
        <v>671</v>
      </c>
      <c r="M20" s="187">
        <v>497</v>
      </c>
      <c r="N20" s="187">
        <v>270</v>
      </c>
      <c r="O20" s="188">
        <v>149</v>
      </c>
      <c r="P20" s="187">
        <f>SUM(J20:O20)</f>
        <v>2449</v>
      </c>
      <c r="Q20" s="191">
        <f>I20+P20</f>
        <v>3373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110</v>
      </c>
      <c r="H21" s="188">
        <v>95</v>
      </c>
      <c r="I21" s="189">
        <f>SUM(G21:H21)</f>
        <v>205</v>
      </c>
      <c r="J21" s="190">
        <v>0</v>
      </c>
      <c r="K21" s="188">
        <v>190</v>
      </c>
      <c r="L21" s="187">
        <v>211</v>
      </c>
      <c r="M21" s="187">
        <v>158</v>
      </c>
      <c r="N21" s="187">
        <v>92</v>
      </c>
      <c r="O21" s="188">
        <v>31</v>
      </c>
      <c r="P21" s="187">
        <f>SUM(J21:O21)</f>
        <v>682</v>
      </c>
      <c r="Q21" s="191">
        <f>I21+P21</f>
        <v>887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7</v>
      </c>
      <c r="H22" s="188">
        <f t="shared" si="3"/>
        <v>33</v>
      </c>
      <c r="I22" s="189">
        <f t="shared" si="3"/>
        <v>40</v>
      </c>
      <c r="J22" s="190">
        <f t="shared" si="3"/>
        <v>0</v>
      </c>
      <c r="K22" s="188">
        <f t="shared" si="3"/>
        <v>128</v>
      </c>
      <c r="L22" s="187">
        <f t="shared" si="3"/>
        <v>196</v>
      </c>
      <c r="M22" s="187">
        <f t="shared" si="3"/>
        <v>206</v>
      </c>
      <c r="N22" s="187">
        <f t="shared" si="3"/>
        <v>154</v>
      </c>
      <c r="O22" s="188">
        <f t="shared" si="3"/>
        <v>115</v>
      </c>
      <c r="P22" s="187">
        <f t="shared" si="3"/>
        <v>799</v>
      </c>
      <c r="Q22" s="191">
        <f t="shared" si="3"/>
        <v>839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7</v>
      </c>
      <c r="H23" s="188">
        <v>32</v>
      </c>
      <c r="I23" s="189">
        <f>SUM(G23:H23)</f>
        <v>39</v>
      </c>
      <c r="J23" s="190">
        <v>0</v>
      </c>
      <c r="K23" s="188">
        <v>115</v>
      </c>
      <c r="L23" s="187">
        <v>161</v>
      </c>
      <c r="M23" s="187">
        <v>169</v>
      </c>
      <c r="N23" s="187">
        <v>127</v>
      </c>
      <c r="O23" s="188">
        <v>87</v>
      </c>
      <c r="P23" s="187">
        <f>SUM(J23:O23)</f>
        <v>659</v>
      </c>
      <c r="Q23" s="191">
        <f>I23+P23</f>
        <v>698</v>
      </c>
      <c r="R23" s="118"/>
    </row>
    <row r="24" spans="1:18" ht="18" customHeight="1">
      <c r="A24" s="118"/>
      <c r="B24" s="118"/>
      <c r="C24" s="130"/>
      <c r="D24" s="133"/>
      <c r="E24" s="284" t="s">
        <v>100</v>
      </c>
      <c r="F24" s="286"/>
      <c r="G24" s="187">
        <v>0</v>
      </c>
      <c r="H24" s="188">
        <v>1</v>
      </c>
      <c r="I24" s="189">
        <f>SUM(G24:H24)</f>
        <v>1</v>
      </c>
      <c r="J24" s="190">
        <v>0</v>
      </c>
      <c r="K24" s="188">
        <v>13</v>
      </c>
      <c r="L24" s="187">
        <v>35</v>
      </c>
      <c r="M24" s="187">
        <v>37</v>
      </c>
      <c r="N24" s="187">
        <v>27</v>
      </c>
      <c r="O24" s="188">
        <v>28</v>
      </c>
      <c r="P24" s="187">
        <f>SUM(J24:O24)</f>
        <v>140</v>
      </c>
      <c r="Q24" s="191">
        <f>I24+P24</f>
        <v>141</v>
      </c>
      <c r="R24" s="118"/>
    </row>
    <row r="25" spans="1:18" ht="18" customHeight="1">
      <c r="A25" s="118"/>
      <c r="B25" s="118"/>
      <c r="C25" s="130"/>
      <c r="D25" s="137"/>
      <c r="E25" s="284" t="s">
        <v>101</v>
      </c>
      <c r="F25" s="286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0</v>
      </c>
      <c r="O25" s="188">
        <v>0</v>
      </c>
      <c r="P25" s="187">
        <f>SUM(J25:O25)</f>
        <v>0</v>
      </c>
      <c r="Q25" s="191">
        <f>I25+P25</f>
        <v>0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456</v>
      </c>
      <c r="H26" s="188">
        <f t="shared" si="4"/>
        <v>421</v>
      </c>
      <c r="I26" s="189">
        <f t="shared" si="4"/>
        <v>877</v>
      </c>
      <c r="J26" s="190">
        <f t="shared" si="4"/>
        <v>0</v>
      </c>
      <c r="K26" s="188">
        <f t="shared" si="4"/>
        <v>807</v>
      </c>
      <c r="L26" s="187">
        <f t="shared" si="4"/>
        <v>881</v>
      </c>
      <c r="M26" s="187">
        <f t="shared" si="4"/>
        <v>756</v>
      </c>
      <c r="N26" s="187">
        <f t="shared" si="4"/>
        <v>546</v>
      </c>
      <c r="O26" s="188">
        <f t="shared" si="4"/>
        <v>478</v>
      </c>
      <c r="P26" s="187">
        <f t="shared" si="4"/>
        <v>3468</v>
      </c>
      <c r="Q26" s="191">
        <f t="shared" si="4"/>
        <v>4345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390</v>
      </c>
      <c r="H27" s="188">
        <v>393</v>
      </c>
      <c r="I27" s="189">
        <f>SUM(G27:H27)</f>
        <v>783</v>
      </c>
      <c r="J27" s="190">
        <v>0</v>
      </c>
      <c r="K27" s="188">
        <v>767</v>
      </c>
      <c r="L27" s="187">
        <v>844</v>
      </c>
      <c r="M27" s="187">
        <v>723</v>
      </c>
      <c r="N27" s="187">
        <v>510</v>
      </c>
      <c r="O27" s="188">
        <v>467</v>
      </c>
      <c r="P27" s="187">
        <f>SUM(J27:O27)</f>
        <v>3311</v>
      </c>
      <c r="Q27" s="191">
        <f>I27+P27</f>
        <v>4094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32</v>
      </c>
      <c r="H28" s="188">
        <v>14</v>
      </c>
      <c r="I28" s="189">
        <f>SUM(G28:H28)</f>
        <v>46</v>
      </c>
      <c r="J28" s="190">
        <v>0</v>
      </c>
      <c r="K28" s="188">
        <v>23</v>
      </c>
      <c r="L28" s="187">
        <v>25</v>
      </c>
      <c r="M28" s="187">
        <v>21</v>
      </c>
      <c r="N28" s="187">
        <v>22</v>
      </c>
      <c r="O28" s="188">
        <v>10</v>
      </c>
      <c r="P28" s="187">
        <f>SUM(J28:O28)</f>
        <v>101</v>
      </c>
      <c r="Q28" s="191">
        <f>I28+P28</f>
        <v>147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34</v>
      </c>
      <c r="H29" s="188">
        <v>14</v>
      </c>
      <c r="I29" s="189">
        <f>SUM(G29:H29)</f>
        <v>48</v>
      </c>
      <c r="J29" s="190">
        <v>0</v>
      </c>
      <c r="K29" s="188">
        <v>17</v>
      </c>
      <c r="L29" s="187">
        <v>12</v>
      </c>
      <c r="M29" s="187">
        <v>12</v>
      </c>
      <c r="N29" s="187">
        <v>14</v>
      </c>
      <c r="O29" s="188">
        <v>1</v>
      </c>
      <c r="P29" s="187">
        <f>SUM(J29:O29)</f>
        <v>56</v>
      </c>
      <c r="Q29" s="191">
        <f>I29+P29</f>
        <v>104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65</v>
      </c>
      <c r="H30" s="188">
        <v>46</v>
      </c>
      <c r="I30" s="189">
        <f>SUM(G30:H30)</f>
        <v>111</v>
      </c>
      <c r="J30" s="190">
        <v>0</v>
      </c>
      <c r="K30" s="188">
        <v>99</v>
      </c>
      <c r="L30" s="187">
        <v>81</v>
      </c>
      <c r="M30" s="187">
        <v>91</v>
      </c>
      <c r="N30" s="187">
        <v>49</v>
      </c>
      <c r="O30" s="188">
        <v>62</v>
      </c>
      <c r="P30" s="187">
        <f>SUM(J30:O30)</f>
        <v>382</v>
      </c>
      <c r="Q30" s="191">
        <f>I30+P30</f>
        <v>493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1964</v>
      </c>
      <c r="H31" s="193">
        <v>1067</v>
      </c>
      <c r="I31" s="194">
        <f>SUM(G31:H31)</f>
        <v>3031</v>
      </c>
      <c r="J31" s="195">
        <v>0</v>
      </c>
      <c r="K31" s="193">
        <v>1791</v>
      </c>
      <c r="L31" s="192">
        <v>1303</v>
      </c>
      <c r="M31" s="192">
        <v>939</v>
      </c>
      <c r="N31" s="192">
        <v>565</v>
      </c>
      <c r="O31" s="193">
        <v>478</v>
      </c>
      <c r="P31" s="194">
        <f>SUM(J31:O31)</f>
        <v>5076</v>
      </c>
      <c r="Q31" s="196">
        <f>I31+P31</f>
        <v>8107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4</v>
      </c>
      <c r="H32" s="183">
        <f t="shared" si="5"/>
        <v>17</v>
      </c>
      <c r="I32" s="184">
        <f t="shared" si="5"/>
        <v>21</v>
      </c>
      <c r="J32" s="185">
        <f t="shared" si="5"/>
        <v>0</v>
      </c>
      <c r="K32" s="183">
        <f t="shared" si="5"/>
        <v>135</v>
      </c>
      <c r="L32" s="182">
        <f t="shared" si="5"/>
        <v>110</v>
      </c>
      <c r="M32" s="182">
        <f t="shared" si="5"/>
        <v>116</v>
      </c>
      <c r="N32" s="182">
        <f t="shared" si="5"/>
        <v>92</v>
      </c>
      <c r="O32" s="183">
        <f t="shared" si="5"/>
        <v>56</v>
      </c>
      <c r="P32" s="182">
        <f t="shared" si="5"/>
        <v>509</v>
      </c>
      <c r="Q32" s="186">
        <f t="shared" si="5"/>
        <v>530</v>
      </c>
      <c r="R32" s="118"/>
    </row>
    <row r="33" spans="1:18" ht="18" customHeight="1">
      <c r="A33" s="118"/>
      <c r="B33" s="118"/>
      <c r="C33" s="130"/>
      <c r="D33" s="284" t="s">
        <v>78</v>
      </c>
      <c r="E33" s="285"/>
      <c r="F33" s="286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4" t="s">
        <v>79</v>
      </c>
      <c r="E34" s="285"/>
      <c r="F34" s="286"/>
      <c r="G34" s="187">
        <v>3</v>
      </c>
      <c r="H34" s="188">
        <v>2</v>
      </c>
      <c r="I34" s="189">
        <f>SUM(G34:H34)</f>
        <v>5</v>
      </c>
      <c r="J34" s="190">
        <v>0</v>
      </c>
      <c r="K34" s="188">
        <v>25</v>
      </c>
      <c r="L34" s="187">
        <v>23</v>
      </c>
      <c r="M34" s="187">
        <v>27</v>
      </c>
      <c r="N34" s="187">
        <v>26</v>
      </c>
      <c r="O34" s="188">
        <v>27</v>
      </c>
      <c r="P34" s="187">
        <f t="shared" si="6"/>
        <v>128</v>
      </c>
      <c r="Q34" s="191">
        <f t="shared" si="7"/>
        <v>133</v>
      </c>
      <c r="R34" s="118"/>
    </row>
    <row r="35" spans="1:18" ht="18" customHeight="1">
      <c r="A35" s="118"/>
      <c r="B35" s="118"/>
      <c r="C35" s="130"/>
      <c r="D35" s="284" t="s">
        <v>80</v>
      </c>
      <c r="E35" s="285"/>
      <c r="F35" s="286"/>
      <c r="G35" s="187">
        <v>1</v>
      </c>
      <c r="H35" s="188">
        <v>6</v>
      </c>
      <c r="I35" s="189">
        <f>SUM(G35:H35)</f>
        <v>7</v>
      </c>
      <c r="J35" s="190">
        <v>0</v>
      </c>
      <c r="K35" s="188">
        <v>17</v>
      </c>
      <c r="L35" s="187">
        <v>14</v>
      </c>
      <c r="M35" s="187">
        <v>16</v>
      </c>
      <c r="N35" s="187">
        <v>14</v>
      </c>
      <c r="O35" s="188">
        <v>4</v>
      </c>
      <c r="P35" s="187">
        <f t="shared" si="6"/>
        <v>65</v>
      </c>
      <c r="Q35" s="191">
        <f t="shared" si="7"/>
        <v>72</v>
      </c>
      <c r="R35" s="118"/>
    </row>
    <row r="36" spans="1:18" ht="18" customHeight="1">
      <c r="A36" s="118"/>
      <c r="B36" s="118"/>
      <c r="C36" s="130"/>
      <c r="D36" s="284" t="s">
        <v>81</v>
      </c>
      <c r="E36" s="285"/>
      <c r="F36" s="286"/>
      <c r="G36" s="198"/>
      <c r="H36" s="188">
        <v>9</v>
      </c>
      <c r="I36" s="189">
        <f>SUM(G36:H36)</f>
        <v>9</v>
      </c>
      <c r="J36" s="200"/>
      <c r="K36" s="188">
        <v>93</v>
      </c>
      <c r="L36" s="187">
        <v>73</v>
      </c>
      <c r="M36" s="187">
        <v>73</v>
      </c>
      <c r="N36" s="187">
        <v>52</v>
      </c>
      <c r="O36" s="188">
        <v>25</v>
      </c>
      <c r="P36" s="187">
        <f t="shared" si="6"/>
        <v>316</v>
      </c>
      <c r="Q36" s="191">
        <f t="shared" si="7"/>
        <v>325</v>
      </c>
      <c r="R36" s="118"/>
    </row>
    <row r="37" spans="1:18" ht="18" customHeight="1">
      <c r="A37" s="118"/>
      <c r="B37" s="118"/>
      <c r="C37" s="130"/>
      <c r="D37" s="284" t="s">
        <v>82</v>
      </c>
      <c r="E37" s="285"/>
      <c r="F37" s="286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301" t="s">
        <v>83</v>
      </c>
      <c r="E38" s="302"/>
      <c r="F38" s="303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0</v>
      </c>
      <c r="I39" s="184">
        <f>SUM(I40:I42)</f>
        <v>0</v>
      </c>
      <c r="J39" s="203"/>
      <c r="K39" s="183">
        <f aca="true" t="shared" si="8" ref="K39:Q39">SUM(K40:K42)</f>
        <v>213</v>
      </c>
      <c r="L39" s="182">
        <f t="shared" si="8"/>
        <v>389</v>
      </c>
      <c r="M39" s="182">
        <f t="shared" si="8"/>
        <v>567</v>
      </c>
      <c r="N39" s="182">
        <f t="shared" si="8"/>
        <v>520</v>
      </c>
      <c r="O39" s="183">
        <f t="shared" si="8"/>
        <v>708</v>
      </c>
      <c r="P39" s="182">
        <f t="shared" si="8"/>
        <v>2397</v>
      </c>
      <c r="Q39" s="186">
        <f t="shared" si="8"/>
        <v>2397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0</v>
      </c>
      <c r="I40" s="189">
        <f>SUM(G40:H40)</f>
        <v>0</v>
      </c>
      <c r="J40" s="200"/>
      <c r="K40" s="188">
        <v>62</v>
      </c>
      <c r="L40" s="187">
        <v>163</v>
      </c>
      <c r="M40" s="187">
        <v>303</v>
      </c>
      <c r="N40" s="187">
        <v>311</v>
      </c>
      <c r="O40" s="188">
        <v>382</v>
      </c>
      <c r="P40" s="187">
        <f>SUM(J40:O40)</f>
        <v>1221</v>
      </c>
      <c r="Q40" s="191">
        <f>I40+P40</f>
        <v>1221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147</v>
      </c>
      <c r="L41" s="187">
        <v>219</v>
      </c>
      <c r="M41" s="187">
        <v>254</v>
      </c>
      <c r="N41" s="187">
        <v>169</v>
      </c>
      <c r="O41" s="188">
        <v>156</v>
      </c>
      <c r="P41" s="187">
        <f>SUM(J41:O41)</f>
        <v>945</v>
      </c>
      <c r="Q41" s="191">
        <f>I41+P41</f>
        <v>945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4</v>
      </c>
      <c r="L42" s="209">
        <v>7</v>
      </c>
      <c r="M42" s="209">
        <v>10</v>
      </c>
      <c r="N42" s="209">
        <v>40</v>
      </c>
      <c r="O42" s="208">
        <v>170</v>
      </c>
      <c r="P42" s="209">
        <f>SUM(J42:O42)</f>
        <v>231</v>
      </c>
      <c r="Q42" s="210">
        <f>I42+P42</f>
        <v>231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4755</v>
      </c>
      <c r="H43" s="212">
        <f t="shared" si="9"/>
        <v>2901</v>
      </c>
      <c r="I43" s="213">
        <f t="shared" si="9"/>
        <v>7656</v>
      </c>
      <c r="J43" s="214">
        <f>J12+J32+J39</f>
        <v>0</v>
      </c>
      <c r="K43" s="212">
        <f t="shared" si="9"/>
        <v>5972</v>
      </c>
      <c r="L43" s="211">
        <f t="shared" si="9"/>
        <v>5187</v>
      </c>
      <c r="M43" s="211">
        <f t="shared" si="9"/>
        <v>4531</v>
      </c>
      <c r="N43" s="211">
        <f t="shared" si="9"/>
        <v>3174</v>
      </c>
      <c r="O43" s="212">
        <f t="shared" si="9"/>
        <v>3247</v>
      </c>
      <c r="P43" s="211">
        <f t="shared" si="9"/>
        <v>22111</v>
      </c>
      <c r="Q43" s="215">
        <f t="shared" si="9"/>
        <v>29767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5980462</v>
      </c>
      <c r="H45" s="183">
        <f t="shared" si="10"/>
        <v>5906270</v>
      </c>
      <c r="I45" s="184">
        <f t="shared" si="10"/>
        <v>11886732</v>
      </c>
      <c r="J45" s="185">
        <f t="shared" si="10"/>
        <v>0</v>
      </c>
      <c r="K45" s="183">
        <f t="shared" si="10"/>
        <v>17610618</v>
      </c>
      <c r="L45" s="182">
        <f t="shared" si="10"/>
        <v>17111835</v>
      </c>
      <c r="M45" s="182">
        <f t="shared" si="10"/>
        <v>17882682</v>
      </c>
      <c r="N45" s="182">
        <f t="shared" si="10"/>
        <v>12890509</v>
      </c>
      <c r="O45" s="183">
        <f t="shared" si="10"/>
        <v>13569295</v>
      </c>
      <c r="P45" s="182">
        <f t="shared" si="10"/>
        <v>79064939</v>
      </c>
      <c r="Q45" s="186">
        <f t="shared" si="10"/>
        <v>90951671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2901923</v>
      </c>
      <c r="H46" s="188">
        <f t="shared" si="11"/>
        <v>2032534</v>
      </c>
      <c r="I46" s="189">
        <f t="shared" si="11"/>
        <v>4934457</v>
      </c>
      <c r="J46" s="190">
        <f t="shared" si="11"/>
        <v>0</v>
      </c>
      <c r="K46" s="188">
        <f t="shared" si="11"/>
        <v>6808512</v>
      </c>
      <c r="L46" s="187">
        <f t="shared" si="11"/>
        <v>6327682</v>
      </c>
      <c r="M46" s="187">
        <f t="shared" si="11"/>
        <v>6959638</v>
      </c>
      <c r="N46" s="187">
        <f t="shared" si="11"/>
        <v>5647597</v>
      </c>
      <c r="O46" s="188">
        <f t="shared" si="11"/>
        <v>7885771</v>
      </c>
      <c r="P46" s="187">
        <f t="shared" si="11"/>
        <v>33629200</v>
      </c>
      <c r="Q46" s="191">
        <f t="shared" si="11"/>
        <v>38563657</v>
      </c>
    </row>
    <row r="47" spans="3:17" ht="18" customHeight="1">
      <c r="C47" s="130"/>
      <c r="D47" s="133"/>
      <c r="E47" s="134" t="s">
        <v>92</v>
      </c>
      <c r="F47" s="135"/>
      <c r="G47" s="187">
        <v>2623062</v>
      </c>
      <c r="H47" s="188">
        <v>1567484</v>
      </c>
      <c r="I47" s="189">
        <f>SUM(G47:H47)</f>
        <v>4190546</v>
      </c>
      <c r="J47" s="190">
        <v>0</v>
      </c>
      <c r="K47" s="188">
        <v>5511311</v>
      </c>
      <c r="L47" s="187">
        <v>4870104</v>
      </c>
      <c r="M47" s="187">
        <v>5200983</v>
      </c>
      <c r="N47" s="187">
        <v>4050889</v>
      </c>
      <c r="O47" s="188">
        <v>4808543</v>
      </c>
      <c r="P47" s="187">
        <f>SUM(J47:O47)</f>
        <v>24441830</v>
      </c>
      <c r="Q47" s="191">
        <f>I47+P47</f>
        <v>28632376</v>
      </c>
    </row>
    <row r="48" spans="3:17" ht="18" customHeight="1">
      <c r="C48" s="130"/>
      <c r="D48" s="133"/>
      <c r="E48" s="134" t="s">
        <v>93</v>
      </c>
      <c r="F48" s="135"/>
      <c r="G48" s="187">
        <v>0</v>
      </c>
      <c r="H48" s="188">
        <v>0</v>
      </c>
      <c r="I48" s="189">
        <f>SUM(G48:H48)</f>
        <v>0</v>
      </c>
      <c r="J48" s="190">
        <v>0</v>
      </c>
      <c r="K48" s="188">
        <v>21250</v>
      </c>
      <c r="L48" s="187">
        <v>48750</v>
      </c>
      <c r="M48" s="187">
        <v>175875</v>
      </c>
      <c r="N48" s="187">
        <v>262572</v>
      </c>
      <c r="O48" s="188">
        <v>1062692</v>
      </c>
      <c r="P48" s="187">
        <f>SUM(J48:O48)</f>
        <v>1571139</v>
      </c>
      <c r="Q48" s="191">
        <f>I48+P48</f>
        <v>1571139</v>
      </c>
    </row>
    <row r="49" spans="3:17" ht="18" customHeight="1">
      <c r="C49" s="130"/>
      <c r="D49" s="133"/>
      <c r="E49" s="134" t="s">
        <v>94</v>
      </c>
      <c r="F49" s="135"/>
      <c r="G49" s="187">
        <v>169280</v>
      </c>
      <c r="H49" s="188">
        <v>352764</v>
      </c>
      <c r="I49" s="189">
        <f>SUM(G49:H49)</f>
        <v>522044</v>
      </c>
      <c r="J49" s="190">
        <v>0</v>
      </c>
      <c r="K49" s="188">
        <v>948063</v>
      </c>
      <c r="L49" s="187">
        <v>1053535</v>
      </c>
      <c r="M49" s="187">
        <v>1294161</v>
      </c>
      <c r="N49" s="187">
        <v>1093136</v>
      </c>
      <c r="O49" s="188">
        <v>1720555</v>
      </c>
      <c r="P49" s="187">
        <f>SUM(J49:O49)</f>
        <v>6109450</v>
      </c>
      <c r="Q49" s="191">
        <f>I49+P49</f>
        <v>6631494</v>
      </c>
    </row>
    <row r="50" spans="3:17" ht="18" customHeight="1">
      <c r="C50" s="130"/>
      <c r="D50" s="133"/>
      <c r="E50" s="134" t="s">
        <v>95</v>
      </c>
      <c r="F50" s="135"/>
      <c r="G50" s="187">
        <v>28841</v>
      </c>
      <c r="H50" s="188">
        <v>32666</v>
      </c>
      <c r="I50" s="189">
        <f>SUM(G50:H50)</f>
        <v>61507</v>
      </c>
      <c r="J50" s="190">
        <v>0</v>
      </c>
      <c r="K50" s="188">
        <v>75543</v>
      </c>
      <c r="L50" s="187">
        <v>96613</v>
      </c>
      <c r="M50" s="187">
        <v>44089</v>
      </c>
      <c r="N50" s="187">
        <v>50620</v>
      </c>
      <c r="O50" s="188">
        <v>33111</v>
      </c>
      <c r="P50" s="187">
        <f>SUM(J50:O50)</f>
        <v>299976</v>
      </c>
      <c r="Q50" s="191">
        <f>I50+P50</f>
        <v>361483</v>
      </c>
    </row>
    <row r="51" spans="3:17" ht="18" customHeight="1">
      <c r="C51" s="130"/>
      <c r="D51" s="133"/>
      <c r="E51" s="295" t="s">
        <v>105</v>
      </c>
      <c r="F51" s="296"/>
      <c r="G51" s="187">
        <v>80740</v>
      </c>
      <c r="H51" s="188">
        <v>79620</v>
      </c>
      <c r="I51" s="189">
        <f>SUM(G51:H51)</f>
        <v>160360</v>
      </c>
      <c r="J51" s="190">
        <v>0</v>
      </c>
      <c r="K51" s="188">
        <v>252345</v>
      </c>
      <c r="L51" s="187">
        <v>258680</v>
      </c>
      <c r="M51" s="187">
        <v>244530</v>
      </c>
      <c r="N51" s="187">
        <v>190380</v>
      </c>
      <c r="O51" s="188">
        <v>260870</v>
      </c>
      <c r="P51" s="187">
        <f>SUM(J51:O51)</f>
        <v>1206805</v>
      </c>
      <c r="Q51" s="191">
        <f>I51+P51</f>
        <v>1367165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1557052</v>
      </c>
      <c r="H52" s="188">
        <f t="shared" si="12"/>
        <v>2326500</v>
      </c>
      <c r="I52" s="189">
        <f t="shared" si="12"/>
        <v>3883552</v>
      </c>
      <c r="J52" s="190">
        <f t="shared" si="12"/>
        <v>0</v>
      </c>
      <c r="K52" s="188">
        <f t="shared" si="12"/>
        <v>5517370</v>
      </c>
      <c r="L52" s="187">
        <f t="shared" si="12"/>
        <v>5381259</v>
      </c>
      <c r="M52" s="187">
        <f t="shared" si="12"/>
        <v>4912706</v>
      </c>
      <c r="N52" s="187">
        <f t="shared" si="12"/>
        <v>2927890</v>
      </c>
      <c r="O52" s="188">
        <f t="shared" si="12"/>
        <v>1475717</v>
      </c>
      <c r="P52" s="187">
        <f t="shared" si="12"/>
        <v>20214942</v>
      </c>
      <c r="Q52" s="191">
        <f t="shared" si="12"/>
        <v>24098494</v>
      </c>
    </row>
    <row r="53" spans="3:17" ht="18" customHeight="1">
      <c r="C53" s="130"/>
      <c r="D53" s="133"/>
      <c r="E53" s="137" t="s">
        <v>97</v>
      </c>
      <c r="F53" s="137"/>
      <c r="G53" s="187">
        <v>1251231</v>
      </c>
      <c r="H53" s="188">
        <v>1832020</v>
      </c>
      <c r="I53" s="189">
        <f>SUM(G53:H53)</f>
        <v>3083251</v>
      </c>
      <c r="J53" s="190">
        <v>0</v>
      </c>
      <c r="K53" s="188">
        <v>4626697</v>
      </c>
      <c r="L53" s="187">
        <v>4192011</v>
      </c>
      <c r="M53" s="187">
        <v>3906004</v>
      </c>
      <c r="N53" s="187">
        <v>2248731</v>
      </c>
      <c r="O53" s="188">
        <v>1274400</v>
      </c>
      <c r="P53" s="187">
        <f>SUM(J53:O53)</f>
        <v>16247843</v>
      </c>
      <c r="Q53" s="191">
        <f>I53+P53</f>
        <v>19331094</v>
      </c>
    </row>
    <row r="54" spans="3:17" ht="18" customHeight="1">
      <c r="C54" s="130"/>
      <c r="D54" s="133"/>
      <c r="E54" s="137" t="s">
        <v>98</v>
      </c>
      <c r="F54" s="137"/>
      <c r="G54" s="187">
        <v>305821</v>
      </c>
      <c r="H54" s="188">
        <v>494480</v>
      </c>
      <c r="I54" s="189">
        <f>SUM(G54:H54)</f>
        <v>800301</v>
      </c>
      <c r="J54" s="190">
        <v>0</v>
      </c>
      <c r="K54" s="188">
        <v>890673</v>
      </c>
      <c r="L54" s="187">
        <v>1189248</v>
      </c>
      <c r="M54" s="187">
        <v>1006702</v>
      </c>
      <c r="N54" s="187">
        <v>679159</v>
      </c>
      <c r="O54" s="188">
        <v>201317</v>
      </c>
      <c r="P54" s="187">
        <f>SUM(J54:O54)</f>
        <v>3967099</v>
      </c>
      <c r="Q54" s="191">
        <f>I54+P54</f>
        <v>4767400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13590</v>
      </c>
      <c r="H55" s="188">
        <f t="shared" si="13"/>
        <v>107280</v>
      </c>
      <c r="I55" s="189">
        <f t="shared" si="13"/>
        <v>120870</v>
      </c>
      <c r="J55" s="190">
        <f t="shared" si="13"/>
        <v>0</v>
      </c>
      <c r="K55" s="188">
        <f t="shared" si="13"/>
        <v>614100</v>
      </c>
      <c r="L55" s="187">
        <f t="shared" si="13"/>
        <v>1131099</v>
      </c>
      <c r="M55" s="187">
        <f t="shared" si="13"/>
        <v>1447545</v>
      </c>
      <c r="N55" s="187">
        <f t="shared" si="13"/>
        <v>1347833</v>
      </c>
      <c r="O55" s="188">
        <f t="shared" si="13"/>
        <v>887980</v>
      </c>
      <c r="P55" s="187">
        <f t="shared" si="13"/>
        <v>5428557</v>
      </c>
      <c r="Q55" s="191">
        <f t="shared" si="13"/>
        <v>5549427</v>
      </c>
    </row>
    <row r="56" spans="3:17" ht="18" customHeight="1">
      <c r="C56" s="130"/>
      <c r="D56" s="133"/>
      <c r="E56" s="134" t="s">
        <v>99</v>
      </c>
      <c r="F56" s="135"/>
      <c r="G56" s="187">
        <v>13590</v>
      </c>
      <c r="H56" s="188">
        <v>98100</v>
      </c>
      <c r="I56" s="189">
        <f>SUM(G56:H56)</f>
        <v>111690</v>
      </c>
      <c r="J56" s="190">
        <v>0</v>
      </c>
      <c r="K56" s="188">
        <v>551458</v>
      </c>
      <c r="L56" s="187">
        <v>891501</v>
      </c>
      <c r="M56" s="187">
        <v>1150768</v>
      </c>
      <c r="N56" s="187">
        <v>1147800</v>
      </c>
      <c r="O56" s="188">
        <v>649277</v>
      </c>
      <c r="P56" s="187">
        <f>SUM(J56:O56)</f>
        <v>4390804</v>
      </c>
      <c r="Q56" s="191">
        <f>I56+P56</f>
        <v>4502494</v>
      </c>
    </row>
    <row r="57" spans="3:17" ht="18" customHeight="1">
      <c r="C57" s="130"/>
      <c r="D57" s="133"/>
      <c r="E57" s="284" t="s">
        <v>100</v>
      </c>
      <c r="F57" s="286"/>
      <c r="G57" s="187">
        <v>0</v>
      </c>
      <c r="H57" s="188">
        <v>9180</v>
      </c>
      <c r="I57" s="189">
        <f>SUM(G57:H57)</f>
        <v>9180</v>
      </c>
      <c r="J57" s="190">
        <v>0</v>
      </c>
      <c r="K57" s="188">
        <v>62642</v>
      </c>
      <c r="L57" s="187">
        <v>239598</v>
      </c>
      <c r="M57" s="187">
        <v>296777</v>
      </c>
      <c r="N57" s="187">
        <v>200033</v>
      </c>
      <c r="O57" s="188">
        <v>238703</v>
      </c>
      <c r="P57" s="187">
        <f>SUM(J57:O57)</f>
        <v>1037753</v>
      </c>
      <c r="Q57" s="191">
        <f>I57+P57</f>
        <v>1046933</v>
      </c>
    </row>
    <row r="58" spans="3:17" ht="18" customHeight="1">
      <c r="C58" s="130"/>
      <c r="D58" s="137"/>
      <c r="E58" s="284" t="s">
        <v>101</v>
      </c>
      <c r="F58" s="286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0</v>
      </c>
      <c r="O58" s="188">
        <v>0</v>
      </c>
      <c r="P58" s="187">
        <f>SUM(J58:O58)</f>
        <v>0</v>
      </c>
      <c r="Q58" s="191">
        <f>I58+P58</f>
        <v>0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289095</v>
      </c>
      <c r="H59" s="188">
        <f t="shared" si="14"/>
        <v>345915</v>
      </c>
      <c r="I59" s="189">
        <f t="shared" si="14"/>
        <v>635010</v>
      </c>
      <c r="J59" s="190">
        <f t="shared" si="14"/>
        <v>0</v>
      </c>
      <c r="K59" s="188">
        <f t="shared" si="14"/>
        <v>791997</v>
      </c>
      <c r="L59" s="187">
        <f t="shared" si="14"/>
        <v>1173083</v>
      </c>
      <c r="M59" s="187">
        <f t="shared" si="14"/>
        <v>1211082</v>
      </c>
      <c r="N59" s="187">
        <f t="shared" si="14"/>
        <v>939135</v>
      </c>
      <c r="O59" s="188">
        <f t="shared" si="14"/>
        <v>999137</v>
      </c>
      <c r="P59" s="187">
        <f t="shared" si="14"/>
        <v>5114434</v>
      </c>
      <c r="Q59" s="191">
        <f t="shared" si="14"/>
        <v>5749444</v>
      </c>
    </row>
    <row r="60" spans="3:17" ht="18" customHeight="1">
      <c r="C60" s="130"/>
      <c r="D60" s="133"/>
      <c r="E60" s="134" t="s">
        <v>102</v>
      </c>
      <c r="F60" s="135"/>
      <c r="G60" s="187">
        <v>289095</v>
      </c>
      <c r="H60" s="188">
        <v>345915</v>
      </c>
      <c r="I60" s="189">
        <f>SUM(G60:H60)</f>
        <v>635010</v>
      </c>
      <c r="J60" s="190">
        <v>0</v>
      </c>
      <c r="K60" s="188">
        <v>791997</v>
      </c>
      <c r="L60" s="187">
        <v>1173083</v>
      </c>
      <c r="M60" s="187">
        <v>1211082</v>
      </c>
      <c r="N60" s="187">
        <v>939135</v>
      </c>
      <c r="O60" s="188">
        <v>999137</v>
      </c>
      <c r="P60" s="187">
        <f>SUM(J60:O60)</f>
        <v>5114434</v>
      </c>
      <c r="Q60" s="191">
        <f>I60+P60</f>
        <v>5749444</v>
      </c>
    </row>
    <row r="61" spans="3:17" ht="18" customHeight="1">
      <c r="C61" s="158"/>
      <c r="D61" s="134" t="s">
        <v>106</v>
      </c>
      <c r="E61" s="136"/>
      <c r="F61" s="136"/>
      <c r="G61" s="218">
        <v>387410</v>
      </c>
      <c r="H61" s="218">
        <v>640001</v>
      </c>
      <c r="I61" s="219">
        <f>SUM(G61:H61)</f>
        <v>1027411</v>
      </c>
      <c r="J61" s="220">
        <v>0</v>
      </c>
      <c r="K61" s="218">
        <v>1701339</v>
      </c>
      <c r="L61" s="221">
        <v>1507562</v>
      </c>
      <c r="M61" s="221">
        <v>1910281</v>
      </c>
      <c r="N61" s="221">
        <v>1151124</v>
      </c>
      <c r="O61" s="218">
        <v>1552340</v>
      </c>
      <c r="P61" s="221">
        <f>SUM(J61:O61)</f>
        <v>7822646</v>
      </c>
      <c r="Q61" s="222">
        <f>I61+P61</f>
        <v>8850057</v>
      </c>
    </row>
    <row r="62" spans="3:17" ht="18" customHeight="1">
      <c r="C62" s="145"/>
      <c r="D62" s="146" t="s">
        <v>107</v>
      </c>
      <c r="E62" s="147"/>
      <c r="F62" s="147"/>
      <c r="G62" s="192">
        <v>831392</v>
      </c>
      <c r="H62" s="193">
        <v>454040</v>
      </c>
      <c r="I62" s="194">
        <f>SUM(G62:H62)</f>
        <v>1285432</v>
      </c>
      <c r="J62" s="195">
        <v>0</v>
      </c>
      <c r="K62" s="193">
        <v>2177300</v>
      </c>
      <c r="L62" s="192">
        <v>1591150</v>
      </c>
      <c r="M62" s="192">
        <v>1441430</v>
      </c>
      <c r="N62" s="192">
        <v>876930</v>
      </c>
      <c r="O62" s="193">
        <v>768350</v>
      </c>
      <c r="P62" s="194">
        <f>SUM(J62:O62)</f>
        <v>6855160</v>
      </c>
      <c r="Q62" s="196">
        <f>I62+P62</f>
        <v>8140592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16096</v>
      </c>
      <c r="H63" s="183">
        <f t="shared" si="15"/>
        <v>301004</v>
      </c>
      <c r="I63" s="184">
        <f t="shared" si="15"/>
        <v>317100</v>
      </c>
      <c r="J63" s="185">
        <f t="shared" si="15"/>
        <v>0</v>
      </c>
      <c r="K63" s="183">
        <f t="shared" si="15"/>
        <v>2716801</v>
      </c>
      <c r="L63" s="182">
        <f t="shared" si="15"/>
        <v>2373725</v>
      </c>
      <c r="M63" s="182">
        <f t="shared" si="15"/>
        <v>2690999</v>
      </c>
      <c r="N63" s="182">
        <f t="shared" si="15"/>
        <v>2099738</v>
      </c>
      <c r="O63" s="183">
        <f t="shared" si="15"/>
        <v>1117402</v>
      </c>
      <c r="P63" s="182">
        <f t="shared" si="15"/>
        <v>10998665</v>
      </c>
      <c r="Q63" s="186">
        <f t="shared" si="15"/>
        <v>11315765</v>
      </c>
    </row>
    <row r="64" spans="3:17" ht="18" customHeight="1">
      <c r="C64" s="130"/>
      <c r="D64" s="284" t="s">
        <v>78</v>
      </c>
      <c r="E64" s="285"/>
      <c r="F64" s="286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4" t="s">
        <v>79</v>
      </c>
      <c r="E65" s="285"/>
      <c r="F65" s="286"/>
      <c r="G65" s="187">
        <v>11127</v>
      </c>
      <c r="H65" s="188">
        <v>17712</v>
      </c>
      <c r="I65" s="189">
        <f>SUM(G65:H65)</f>
        <v>28839</v>
      </c>
      <c r="J65" s="190">
        <v>0</v>
      </c>
      <c r="K65" s="188">
        <v>161499</v>
      </c>
      <c r="L65" s="187">
        <v>172280</v>
      </c>
      <c r="M65" s="187">
        <v>342970</v>
      </c>
      <c r="N65" s="187">
        <v>308713</v>
      </c>
      <c r="O65" s="188">
        <v>348800</v>
      </c>
      <c r="P65" s="187">
        <f t="shared" si="16"/>
        <v>1334262</v>
      </c>
      <c r="Q65" s="191">
        <f t="shared" si="17"/>
        <v>1363101</v>
      </c>
    </row>
    <row r="66" spans="3:17" ht="18" customHeight="1">
      <c r="C66" s="130"/>
      <c r="D66" s="284" t="s">
        <v>80</v>
      </c>
      <c r="E66" s="285"/>
      <c r="F66" s="286"/>
      <c r="G66" s="187">
        <v>4969</v>
      </c>
      <c r="H66" s="188">
        <v>50170</v>
      </c>
      <c r="I66" s="189">
        <f>SUM(G66:H66)</f>
        <v>55139</v>
      </c>
      <c r="J66" s="190">
        <v>0</v>
      </c>
      <c r="K66" s="188">
        <v>184006</v>
      </c>
      <c r="L66" s="187">
        <v>232230</v>
      </c>
      <c r="M66" s="187">
        <v>384674</v>
      </c>
      <c r="N66" s="187">
        <v>330042</v>
      </c>
      <c r="O66" s="188">
        <v>116480</v>
      </c>
      <c r="P66" s="187">
        <f t="shared" si="16"/>
        <v>1247432</v>
      </c>
      <c r="Q66" s="191">
        <f t="shared" si="17"/>
        <v>1302571</v>
      </c>
    </row>
    <row r="67" spans="3:17" ht="18" customHeight="1">
      <c r="C67" s="130"/>
      <c r="D67" s="284" t="s">
        <v>81</v>
      </c>
      <c r="E67" s="285"/>
      <c r="F67" s="286"/>
      <c r="G67" s="198"/>
      <c r="H67" s="188">
        <v>233122</v>
      </c>
      <c r="I67" s="189">
        <f>SUM(G67:H67)</f>
        <v>233122</v>
      </c>
      <c r="J67" s="200"/>
      <c r="K67" s="188">
        <v>2371296</v>
      </c>
      <c r="L67" s="187">
        <v>1969215</v>
      </c>
      <c r="M67" s="187">
        <v>1963355</v>
      </c>
      <c r="N67" s="187">
        <v>1460983</v>
      </c>
      <c r="O67" s="188">
        <v>652122</v>
      </c>
      <c r="P67" s="187">
        <f t="shared" si="16"/>
        <v>8416971</v>
      </c>
      <c r="Q67" s="191">
        <f t="shared" si="17"/>
        <v>8650093</v>
      </c>
    </row>
    <row r="68" spans="3:17" ht="18" customHeight="1">
      <c r="C68" s="130"/>
      <c r="D68" s="284" t="s">
        <v>82</v>
      </c>
      <c r="E68" s="285"/>
      <c r="F68" s="286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301" t="s">
        <v>83</v>
      </c>
      <c r="E69" s="302"/>
      <c r="F69" s="303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0</v>
      </c>
      <c r="I70" s="184">
        <f>SUM(I71:I73)</f>
        <v>0</v>
      </c>
      <c r="J70" s="203"/>
      <c r="K70" s="183">
        <f aca="true" t="shared" si="18" ref="K70:Q70">SUM(K71:K73)</f>
        <v>5066668</v>
      </c>
      <c r="L70" s="182">
        <f t="shared" si="18"/>
        <v>9957333</v>
      </c>
      <c r="M70" s="182">
        <f t="shared" si="18"/>
        <v>15584336</v>
      </c>
      <c r="N70" s="182">
        <f t="shared" si="18"/>
        <v>15184196</v>
      </c>
      <c r="O70" s="183">
        <f t="shared" si="18"/>
        <v>22965108</v>
      </c>
      <c r="P70" s="182">
        <f t="shared" si="18"/>
        <v>68757641</v>
      </c>
      <c r="Q70" s="186">
        <f t="shared" si="18"/>
        <v>68757641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0</v>
      </c>
      <c r="I71" s="189">
        <f>SUM(G71:H71)</f>
        <v>0</v>
      </c>
      <c r="J71" s="200"/>
      <c r="K71" s="188">
        <v>1345114</v>
      </c>
      <c r="L71" s="187">
        <v>3889813</v>
      </c>
      <c r="M71" s="187">
        <v>7944856</v>
      </c>
      <c r="N71" s="187">
        <v>8729646</v>
      </c>
      <c r="O71" s="188">
        <v>11505110</v>
      </c>
      <c r="P71" s="187">
        <f>SUM(J71:O71)</f>
        <v>33414539</v>
      </c>
      <c r="Q71" s="191">
        <f>I71+P71</f>
        <v>33414539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3627139</v>
      </c>
      <c r="L72" s="187">
        <v>5871727</v>
      </c>
      <c r="M72" s="187">
        <v>7269991</v>
      </c>
      <c r="N72" s="187">
        <v>5028344</v>
      </c>
      <c r="O72" s="188">
        <v>4656724</v>
      </c>
      <c r="P72" s="187">
        <f>SUM(J72:O72)</f>
        <v>26453925</v>
      </c>
      <c r="Q72" s="191">
        <f>I72+P72</f>
        <v>26453925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94415</v>
      </c>
      <c r="L73" s="209">
        <v>195793</v>
      </c>
      <c r="M73" s="209">
        <v>369489</v>
      </c>
      <c r="N73" s="209">
        <v>1426206</v>
      </c>
      <c r="O73" s="208">
        <v>6803274</v>
      </c>
      <c r="P73" s="209">
        <f>SUM(J73:O73)</f>
        <v>8889177</v>
      </c>
      <c r="Q73" s="210">
        <f>I73+P73</f>
        <v>8889177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5996558</v>
      </c>
      <c r="H74" s="212">
        <f t="shared" si="19"/>
        <v>6207274</v>
      </c>
      <c r="I74" s="213">
        <f t="shared" si="19"/>
        <v>12203832</v>
      </c>
      <c r="J74" s="214">
        <f t="shared" si="19"/>
        <v>0</v>
      </c>
      <c r="K74" s="212">
        <f t="shared" si="19"/>
        <v>25394087</v>
      </c>
      <c r="L74" s="211">
        <f t="shared" si="19"/>
        <v>29442893</v>
      </c>
      <c r="M74" s="211">
        <f t="shared" si="19"/>
        <v>36158017</v>
      </c>
      <c r="N74" s="211">
        <f t="shared" si="19"/>
        <v>30174443</v>
      </c>
      <c r="O74" s="212">
        <f t="shared" si="19"/>
        <v>37651805</v>
      </c>
      <c r="P74" s="211">
        <f t="shared" si="19"/>
        <v>158821245</v>
      </c>
      <c r="Q74" s="215">
        <f t="shared" si="19"/>
        <v>171025077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68252562</v>
      </c>
      <c r="H76" s="183">
        <f t="shared" si="20"/>
        <v>64506957</v>
      </c>
      <c r="I76" s="184">
        <f t="shared" si="20"/>
        <v>132759519</v>
      </c>
      <c r="J76" s="185">
        <f t="shared" si="20"/>
        <v>0</v>
      </c>
      <c r="K76" s="223">
        <f t="shared" si="20"/>
        <v>188555435</v>
      </c>
      <c r="L76" s="182">
        <f t="shared" si="20"/>
        <v>182067260</v>
      </c>
      <c r="M76" s="182">
        <f t="shared" si="20"/>
        <v>190409070</v>
      </c>
      <c r="N76" s="182">
        <f t="shared" si="20"/>
        <v>138151696</v>
      </c>
      <c r="O76" s="183">
        <f t="shared" si="20"/>
        <v>143575557</v>
      </c>
      <c r="P76" s="182">
        <f t="shared" si="20"/>
        <v>842759018</v>
      </c>
      <c r="Q76" s="186">
        <f t="shared" si="20"/>
        <v>975518537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30946636</v>
      </c>
      <c r="H77" s="188">
        <f t="shared" si="21"/>
        <v>21627171</v>
      </c>
      <c r="I77" s="189">
        <f t="shared" si="21"/>
        <v>52573807</v>
      </c>
      <c r="J77" s="190">
        <f t="shared" si="21"/>
        <v>0</v>
      </c>
      <c r="K77" s="224">
        <f t="shared" si="21"/>
        <v>72459817</v>
      </c>
      <c r="L77" s="187">
        <f t="shared" si="21"/>
        <v>67315273</v>
      </c>
      <c r="M77" s="187">
        <f t="shared" si="21"/>
        <v>74072921</v>
      </c>
      <c r="N77" s="187">
        <f t="shared" si="21"/>
        <v>60106610</v>
      </c>
      <c r="O77" s="188">
        <f t="shared" si="21"/>
        <v>83836549</v>
      </c>
      <c r="P77" s="187">
        <f t="shared" si="21"/>
        <v>357791170</v>
      </c>
      <c r="Q77" s="191">
        <f t="shared" si="21"/>
        <v>410364977</v>
      </c>
    </row>
    <row r="78" spans="3:17" ht="18" customHeight="1">
      <c r="C78" s="130"/>
      <c r="D78" s="133"/>
      <c r="E78" s="134" t="s">
        <v>92</v>
      </c>
      <c r="F78" s="135"/>
      <c r="G78" s="187">
        <v>28052425</v>
      </c>
      <c r="H78" s="188">
        <v>16768796</v>
      </c>
      <c r="I78" s="189">
        <f>SUM(G78:H78)</f>
        <v>44821221</v>
      </c>
      <c r="J78" s="190">
        <v>0</v>
      </c>
      <c r="K78" s="224">
        <v>58915828</v>
      </c>
      <c r="L78" s="187">
        <v>52087216</v>
      </c>
      <c r="M78" s="187">
        <v>55635693</v>
      </c>
      <c r="N78" s="187">
        <v>43335768</v>
      </c>
      <c r="O78" s="188">
        <v>51372881</v>
      </c>
      <c r="P78" s="187">
        <f>SUM(J78:O78)</f>
        <v>261347386</v>
      </c>
      <c r="Q78" s="191">
        <f>I78+P78</f>
        <v>306168607</v>
      </c>
    </row>
    <row r="79" spans="3:17" ht="18" customHeight="1">
      <c r="C79" s="130"/>
      <c r="D79" s="133"/>
      <c r="E79" s="134" t="s">
        <v>93</v>
      </c>
      <c r="F79" s="135"/>
      <c r="G79" s="187">
        <v>0</v>
      </c>
      <c r="H79" s="188">
        <v>0</v>
      </c>
      <c r="I79" s="189">
        <f>SUM(G79:H79)</f>
        <v>0</v>
      </c>
      <c r="J79" s="190">
        <v>0</v>
      </c>
      <c r="K79" s="224">
        <v>227375</v>
      </c>
      <c r="L79" s="187">
        <v>521625</v>
      </c>
      <c r="M79" s="187">
        <v>1881862</v>
      </c>
      <c r="N79" s="187">
        <v>2809520</v>
      </c>
      <c r="O79" s="188">
        <v>11370800</v>
      </c>
      <c r="P79" s="187">
        <f>SUM(J79:O79)</f>
        <v>16811182</v>
      </c>
      <c r="Q79" s="191">
        <f>I79+P79</f>
        <v>16811182</v>
      </c>
    </row>
    <row r="80" spans="3:17" ht="18" customHeight="1">
      <c r="C80" s="130"/>
      <c r="D80" s="133"/>
      <c r="E80" s="134" t="s">
        <v>94</v>
      </c>
      <c r="F80" s="135"/>
      <c r="G80" s="187">
        <v>1783568</v>
      </c>
      <c r="H80" s="188">
        <v>3717553</v>
      </c>
      <c r="I80" s="189">
        <f>SUM(G80:H80)</f>
        <v>5501121</v>
      </c>
      <c r="J80" s="190">
        <v>0</v>
      </c>
      <c r="K80" s="224">
        <v>9997562</v>
      </c>
      <c r="L80" s="187">
        <v>11100376</v>
      </c>
      <c r="M80" s="187">
        <v>13646301</v>
      </c>
      <c r="N80" s="187">
        <v>11523487</v>
      </c>
      <c r="O80" s="188">
        <v>18135124</v>
      </c>
      <c r="P80" s="187">
        <f>SUM(J80:O80)</f>
        <v>64402850</v>
      </c>
      <c r="Q80" s="191">
        <f>I80+P80</f>
        <v>69903971</v>
      </c>
    </row>
    <row r="81" spans="3:17" ht="18" customHeight="1">
      <c r="C81" s="130"/>
      <c r="D81" s="133"/>
      <c r="E81" s="134" t="s">
        <v>95</v>
      </c>
      <c r="F81" s="135"/>
      <c r="G81" s="187">
        <v>303243</v>
      </c>
      <c r="H81" s="188">
        <v>344622</v>
      </c>
      <c r="I81" s="189">
        <f>SUM(G81:H81)</f>
        <v>647865</v>
      </c>
      <c r="J81" s="190">
        <v>0</v>
      </c>
      <c r="K81" s="224">
        <v>795602</v>
      </c>
      <c r="L81" s="187">
        <v>1019256</v>
      </c>
      <c r="M81" s="187">
        <v>463765</v>
      </c>
      <c r="N81" s="187">
        <v>534035</v>
      </c>
      <c r="O81" s="188">
        <v>349044</v>
      </c>
      <c r="P81" s="187">
        <f>SUM(J81:O81)</f>
        <v>3161702</v>
      </c>
      <c r="Q81" s="191">
        <f>I81+P81</f>
        <v>3809567</v>
      </c>
    </row>
    <row r="82" spans="3:17" ht="18" customHeight="1">
      <c r="C82" s="130"/>
      <c r="D82" s="133"/>
      <c r="E82" s="295" t="s">
        <v>105</v>
      </c>
      <c r="F82" s="296"/>
      <c r="G82" s="187">
        <v>807400</v>
      </c>
      <c r="H82" s="188">
        <v>796200</v>
      </c>
      <c r="I82" s="189">
        <f>SUM(G82:H82)</f>
        <v>1603600</v>
      </c>
      <c r="J82" s="190">
        <v>0</v>
      </c>
      <c r="K82" s="224">
        <v>2523450</v>
      </c>
      <c r="L82" s="187">
        <v>2586800</v>
      </c>
      <c r="M82" s="187">
        <v>2445300</v>
      </c>
      <c r="N82" s="187">
        <v>1903800</v>
      </c>
      <c r="O82" s="188">
        <v>2608700</v>
      </c>
      <c r="P82" s="187">
        <f>SUM(J82:O82)</f>
        <v>12068050</v>
      </c>
      <c r="Q82" s="191">
        <f>I82+P82</f>
        <v>13671650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16295942</v>
      </c>
      <c r="H83" s="188">
        <f t="shared" si="22"/>
        <v>24351325</v>
      </c>
      <c r="I83" s="189">
        <f t="shared" si="22"/>
        <v>40647267</v>
      </c>
      <c r="J83" s="190">
        <f t="shared" si="22"/>
        <v>0</v>
      </c>
      <c r="K83" s="224">
        <f t="shared" si="22"/>
        <v>57708994</v>
      </c>
      <c r="L83" s="187">
        <f t="shared" si="22"/>
        <v>56296364</v>
      </c>
      <c r="M83" s="187">
        <f t="shared" si="22"/>
        <v>51422070</v>
      </c>
      <c r="N83" s="187">
        <f t="shared" si="22"/>
        <v>30657893</v>
      </c>
      <c r="O83" s="188">
        <f t="shared" si="22"/>
        <v>15421078</v>
      </c>
      <c r="P83" s="187">
        <f t="shared" si="22"/>
        <v>211506399</v>
      </c>
      <c r="Q83" s="191">
        <f t="shared" si="22"/>
        <v>252153666</v>
      </c>
    </row>
    <row r="84" spans="3:17" ht="18" customHeight="1">
      <c r="C84" s="130"/>
      <c r="D84" s="133"/>
      <c r="E84" s="137" t="s">
        <v>97</v>
      </c>
      <c r="F84" s="137"/>
      <c r="G84" s="187">
        <v>13071117</v>
      </c>
      <c r="H84" s="188">
        <v>19140260</v>
      </c>
      <c r="I84" s="189">
        <f>SUM(G84:H84)</f>
        <v>32211377</v>
      </c>
      <c r="J84" s="190">
        <v>0</v>
      </c>
      <c r="K84" s="224">
        <v>48314548</v>
      </c>
      <c r="L84" s="187">
        <v>43759588</v>
      </c>
      <c r="M84" s="187">
        <v>40810925</v>
      </c>
      <c r="N84" s="187">
        <v>23492806</v>
      </c>
      <c r="O84" s="188">
        <v>13297198</v>
      </c>
      <c r="P84" s="187">
        <f>SUM(J84:O84)</f>
        <v>169675065</v>
      </c>
      <c r="Q84" s="191">
        <f>I84+P84</f>
        <v>201886442</v>
      </c>
    </row>
    <row r="85" spans="3:17" ht="18" customHeight="1">
      <c r="C85" s="130"/>
      <c r="D85" s="133"/>
      <c r="E85" s="137" t="s">
        <v>98</v>
      </c>
      <c r="F85" s="137"/>
      <c r="G85" s="187">
        <v>3224825</v>
      </c>
      <c r="H85" s="188">
        <v>5211065</v>
      </c>
      <c r="I85" s="189">
        <f>SUM(G85:H85)</f>
        <v>8435890</v>
      </c>
      <c r="J85" s="190">
        <v>0</v>
      </c>
      <c r="K85" s="224">
        <v>9394446</v>
      </c>
      <c r="L85" s="187">
        <v>12536776</v>
      </c>
      <c r="M85" s="187">
        <v>10611145</v>
      </c>
      <c r="N85" s="187">
        <v>7165087</v>
      </c>
      <c r="O85" s="188">
        <v>2123880</v>
      </c>
      <c r="P85" s="187">
        <f>SUM(J85:O85)</f>
        <v>41831334</v>
      </c>
      <c r="Q85" s="191">
        <f>I85+P85</f>
        <v>50267224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142012</v>
      </c>
      <c r="H86" s="188">
        <f t="shared" si="23"/>
        <v>1121061</v>
      </c>
      <c r="I86" s="189">
        <f t="shared" si="23"/>
        <v>1263073</v>
      </c>
      <c r="J86" s="190">
        <f t="shared" si="23"/>
        <v>0</v>
      </c>
      <c r="K86" s="224">
        <f t="shared" si="23"/>
        <v>6417287</v>
      </c>
      <c r="L86" s="187">
        <f t="shared" si="23"/>
        <v>11810938</v>
      </c>
      <c r="M86" s="187">
        <f t="shared" si="23"/>
        <v>15108373</v>
      </c>
      <c r="N86" s="187">
        <f t="shared" si="23"/>
        <v>14070752</v>
      </c>
      <c r="O86" s="188">
        <f t="shared" si="23"/>
        <v>9279344</v>
      </c>
      <c r="P86" s="187">
        <f t="shared" si="23"/>
        <v>56686694</v>
      </c>
      <c r="Q86" s="191">
        <f t="shared" si="23"/>
        <v>57949767</v>
      </c>
    </row>
    <row r="87" spans="3:17" ht="18" customHeight="1">
      <c r="C87" s="130"/>
      <c r="D87" s="133"/>
      <c r="E87" s="134" t="s">
        <v>99</v>
      </c>
      <c r="F87" s="135"/>
      <c r="G87" s="187">
        <v>142012</v>
      </c>
      <c r="H87" s="188">
        <v>1025130</v>
      </c>
      <c r="I87" s="189">
        <f>SUM(G87:H87)</f>
        <v>1167142</v>
      </c>
      <c r="J87" s="190">
        <v>0</v>
      </c>
      <c r="K87" s="224">
        <v>5762683</v>
      </c>
      <c r="L87" s="187">
        <v>9307152</v>
      </c>
      <c r="M87" s="187">
        <v>12013726</v>
      </c>
      <c r="N87" s="187">
        <v>11980419</v>
      </c>
      <c r="O87" s="188">
        <v>6784911</v>
      </c>
      <c r="P87" s="187">
        <f>SUM(J87:O87)</f>
        <v>45848891</v>
      </c>
      <c r="Q87" s="191">
        <f>I87+P87</f>
        <v>47016033</v>
      </c>
    </row>
    <row r="88" spans="3:17" ht="18" customHeight="1">
      <c r="C88" s="130"/>
      <c r="D88" s="133"/>
      <c r="E88" s="284" t="s">
        <v>100</v>
      </c>
      <c r="F88" s="286"/>
      <c r="G88" s="187">
        <v>0</v>
      </c>
      <c r="H88" s="188">
        <v>95931</v>
      </c>
      <c r="I88" s="189">
        <f>SUM(G88:H88)</f>
        <v>95931</v>
      </c>
      <c r="J88" s="190">
        <v>0</v>
      </c>
      <c r="K88" s="224">
        <v>654604</v>
      </c>
      <c r="L88" s="187">
        <v>2503786</v>
      </c>
      <c r="M88" s="187">
        <v>3094647</v>
      </c>
      <c r="N88" s="187">
        <v>2090333</v>
      </c>
      <c r="O88" s="188">
        <v>2494433</v>
      </c>
      <c r="P88" s="187">
        <f>SUM(J88:O88)</f>
        <v>10837803</v>
      </c>
      <c r="Q88" s="191">
        <f>I88+P88</f>
        <v>10933734</v>
      </c>
    </row>
    <row r="89" spans="3:17" ht="18" customHeight="1">
      <c r="C89" s="130"/>
      <c r="D89" s="137"/>
      <c r="E89" s="284" t="s">
        <v>101</v>
      </c>
      <c r="F89" s="286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0</v>
      </c>
      <c r="O89" s="188">
        <v>0</v>
      </c>
      <c r="P89" s="187">
        <f>SUM(J89:O89)</f>
        <v>0</v>
      </c>
      <c r="Q89" s="191">
        <f>I89+P89</f>
        <v>0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7928666</v>
      </c>
      <c r="H90" s="188">
        <f t="shared" si="24"/>
        <v>5887642</v>
      </c>
      <c r="I90" s="189">
        <f t="shared" si="24"/>
        <v>13816308</v>
      </c>
      <c r="J90" s="190">
        <f t="shared" si="24"/>
        <v>0</v>
      </c>
      <c r="K90" s="188">
        <f t="shared" si="24"/>
        <v>10922139</v>
      </c>
      <c r="L90" s="187">
        <f t="shared" si="24"/>
        <v>13901851</v>
      </c>
      <c r="M90" s="187">
        <f t="shared" si="24"/>
        <v>14452627</v>
      </c>
      <c r="N90" s="187">
        <f t="shared" si="24"/>
        <v>11927060</v>
      </c>
      <c r="O90" s="188">
        <f t="shared" si="24"/>
        <v>10611390</v>
      </c>
      <c r="P90" s="187">
        <f t="shared" si="24"/>
        <v>61815067</v>
      </c>
      <c r="Q90" s="191">
        <f t="shared" si="24"/>
        <v>75631375</v>
      </c>
    </row>
    <row r="91" spans="3:17" ht="18" customHeight="1">
      <c r="C91" s="130"/>
      <c r="D91" s="133"/>
      <c r="E91" s="139" t="s">
        <v>102</v>
      </c>
      <c r="F91" s="135"/>
      <c r="G91" s="187">
        <v>2890950</v>
      </c>
      <c r="H91" s="188">
        <v>3459150</v>
      </c>
      <c r="I91" s="189">
        <f>SUM(G91:H91)</f>
        <v>6350100</v>
      </c>
      <c r="J91" s="190">
        <v>0</v>
      </c>
      <c r="K91" s="188">
        <v>7919970</v>
      </c>
      <c r="L91" s="187">
        <v>11730830</v>
      </c>
      <c r="M91" s="187">
        <v>12110820</v>
      </c>
      <c r="N91" s="187">
        <v>9391350</v>
      </c>
      <c r="O91" s="188">
        <v>9991370</v>
      </c>
      <c r="P91" s="187">
        <f>SUM(J91:O91)</f>
        <v>51144340</v>
      </c>
      <c r="Q91" s="191">
        <f>I91+P91</f>
        <v>57494440</v>
      </c>
    </row>
    <row r="92" spans="3:17" ht="18" customHeight="1">
      <c r="C92" s="130"/>
      <c r="D92" s="140"/>
      <c r="E92" s="137" t="s">
        <v>74</v>
      </c>
      <c r="F92" s="141"/>
      <c r="G92" s="187">
        <v>964790</v>
      </c>
      <c r="H92" s="188">
        <v>471592</v>
      </c>
      <c r="I92" s="189">
        <f>SUM(G92:H92)</f>
        <v>1436382</v>
      </c>
      <c r="J92" s="190">
        <v>0</v>
      </c>
      <c r="K92" s="188">
        <v>735710</v>
      </c>
      <c r="L92" s="187">
        <v>816452</v>
      </c>
      <c r="M92" s="187">
        <v>787236</v>
      </c>
      <c r="N92" s="187">
        <v>629312</v>
      </c>
      <c r="O92" s="188">
        <v>422620</v>
      </c>
      <c r="P92" s="187">
        <f>SUM(J92:O92)</f>
        <v>3391330</v>
      </c>
      <c r="Q92" s="191">
        <f>I92+P92</f>
        <v>4827712</v>
      </c>
    </row>
    <row r="93" spans="3:17" ht="18" customHeight="1">
      <c r="C93" s="130"/>
      <c r="D93" s="142"/>
      <c r="E93" s="134" t="s">
        <v>75</v>
      </c>
      <c r="F93" s="143"/>
      <c r="G93" s="187">
        <v>4072926</v>
      </c>
      <c r="H93" s="188">
        <v>1956900</v>
      </c>
      <c r="I93" s="189">
        <f>SUM(G93:H93)</f>
        <v>6029826</v>
      </c>
      <c r="J93" s="190">
        <v>0</v>
      </c>
      <c r="K93" s="188">
        <v>2266459</v>
      </c>
      <c r="L93" s="187">
        <v>1354569</v>
      </c>
      <c r="M93" s="187">
        <v>1554571</v>
      </c>
      <c r="N93" s="187">
        <v>1906398</v>
      </c>
      <c r="O93" s="188">
        <v>197400</v>
      </c>
      <c r="P93" s="187">
        <f>SUM(J93:O93)</f>
        <v>7279397</v>
      </c>
      <c r="Q93" s="191">
        <f>I93+P93</f>
        <v>13309223</v>
      </c>
    </row>
    <row r="94" spans="3:17" ht="18" customHeight="1">
      <c r="C94" s="130"/>
      <c r="D94" s="133" t="s">
        <v>76</v>
      </c>
      <c r="E94" s="144"/>
      <c r="F94" s="144"/>
      <c r="G94" s="187">
        <v>4044118</v>
      </c>
      <c r="H94" s="188">
        <v>6662126</v>
      </c>
      <c r="I94" s="189">
        <f>SUM(G94:H94)</f>
        <v>10706244</v>
      </c>
      <c r="J94" s="190">
        <v>0</v>
      </c>
      <c r="K94" s="188">
        <v>17762706</v>
      </c>
      <c r="L94" s="187">
        <v>15727260</v>
      </c>
      <c r="M94" s="187">
        <v>19934608</v>
      </c>
      <c r="N94" s="187">
        <v>12009386</v>
      </c>
      <c r="O94" s="188">
        <v>16211198</v>
      </c>
      <c r="P94" s="187">
        <f>SUM(J94:O94)</f>
        <v>81645158</v>
      </c>
      <c r="Q94" s="191">
        <f>I94+P94</f>
        <v>92351402</v>
      </c>
    </row>
    <row r="95" spans="3:17" ht="18" customHeight="1">
      <c r="C95" s="145"/>
      <c r="D95" s="146" t="s">
        <v>103</v>
      </c>
      <c r="E95" s="147"/>
      <c r="F95" s="147"/>
      <c r="G95" s="192">
        <v>8895188</v>
      </c>
      <c r="H95" s="193">
        <v>4857632</v>
      </c>
      <c r="I95" s="194">
        <f>SUM(G95:H95)</f>
        <v>13752820</v>
      </c>
      <c r="J95" s="195">
        <v>0</v>
      </c>
      <c r="K95" s="193">
        <v>23284492</v>
      </c>
      <c r="L95" s="192">
        <v>17015574</v>
      </c>
      <c r="M95" s="192">
        <v>15418471</v>
      </c>
      <c r="N95" s="192">
        <v>9379995</v>
      </c>
      <c r="O95" s="193">
        <v>8215998</v>
      </c>
      <c r="P95" s="194">
        <f>SUM(J95:O95)</f>
        <v>73314530</v>
      </c>
      <c r="Q95" s="196">
        <f>I95+P95</f>
        <v>87067350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169811</v>
      </c>
      <c r="H96" s="183">
        <f t="shared" si="25"/>
        <v>3152273</v>
      </c>
      <c r="I96" s="184">
        <f t="shared" si="25"/>
        <v>3322084</v>
      </c>
      <c r="J96" s="185">
        <f t="shared" si="25"/>
        <v>0</v>
      </c>
      <c r="K96" s="223">
        <f t="shared" si="25"/>
        <v>28407259</v>
      </c>
      <c r="L96" s="182">
        <f t="shared" si="25"/>
        <v>24826790</v>
      </c>
      <c r="M96" s="182">
        <f t="shared" si="25"/>
        <v>28148601</v>
      </c>
      <c r="N96" s="182">
        <f t="shared" si="25"/>
        <v>21978996</v>
      </c>
      <c r="O96" s="183">
        <f t="shared" si="25"/>
        <v>11722138</v>
      </c>
      <c r="P96" s="182">
        <f t="shared" si="25"/>
        <v>115083784</v>
      </c>
      <c r="Q96" s="186">
        <f>SUM(Q97:Q102)</f>
        <v>118405868</v>
      </c>
    </row>
    <row r="97" spans="3:17" ht="18" customHeight="1">
      <c r="C97" s="130"/>
      <c r="D97" s="284" t="s">
        <v>78</v>
      </c>
      <c r="E97" s="285"/>
      <c r="F97" s="286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4" t="s">
        <v>79</v>
      </c>
      <c r="E98" s="285"/>
      <c r="F98" s="286"/>
      <c r="G98" s="187">
        <v>117389</v>
      </c>
      <c r="H98" s="188">
        <v>186860</v>
      </c>
      <c r="I98" s="189">
        <f>SUM(G98:H98)</f>
        <v>304249</v>
      </c>
      <c r="J98" s="190">
        <v>0</v>
      </c>
      <c r="K98" s="224">
        <v>1701556</v>
      </c>
      <c r="L98" s="187">
        <v>1817543</v>
      </c>
      <c r="M98" s="187">
        <v>3618322</v>
      </c>
      <c r="N98" s="187">
        <v>3254888</v>
      </c>
      <c r="O98" s="188">
        <v>3679827</v>
      </c>
      <c r="P98" s="187">
        <f t="shared" si="26"/>
        <v>14072136</v>
      </c>
      <c r="Q98" s="191">
        <f>I98+P98</f>
        <v>14376385</v>
      </c>
    </row>
    <row r="99" spans="3:17" ht="18" customHeight="1">
      <c r="C99" s="130"/>
      <c r="D99" s="284" t="s">
        <v>80</v>
      </c>
      <c r="E99" s="285"/>
      <c r="F99" s="286"/>
      <c r="G99" s="187">
        <v>52422</v>
      </c>
      <c r="H99" s="188">
        <v>529291</v>
      </c>
      <c r="I99" s="189">
        <f>SUM(G99:H99)</f>
        <v>581713</v>
      </c>
      <c r="J99" s="190">
        <v>0</v>
      </c>
      <c r="K99" s="224">
        <v>1941256</v>
      </c>
      <c r="L99" s="187">
        <v>2450017</v>
      </c>
      <c r="M99" s="187">
        <v>4058305</v>
      </c>
      <c r="N99" s="187">
        <v>3481938</v>
      </c>
      <c r="O99" s="188">
        <v>1228864</v>
      </c>
      <c r="P99" s="187">
        <f>SUM(J99:O99)</f>
        <v>13160380</v>
      </c>
      <c r="Q99" s="191">
        <f t="shared" si="27"/>
        <v>13742093</v>
      </c>
    </row>
    <row r="100" spans="3:17" ht="18" customHeight="1">
      <c r="C100" s="130"/>
      <c r="D100" s="284" t="s">
        <v>81</v>
      </c>
      <c r="E100" s="285"/>
      <c r="F100" s="286"/>
      <c r="G100" s="198"/>
      <c r="H100" s="188">
        <v>2436122</v>
      </c>
      <c r="I100" s="189">
        <f>SUM(G100:H100)</f>
        <v>2436122</v>
      </c>
      <c r="J100" s="200"/>
      <c r="K100" s="224">
        <v>24764447</v>
      </c>
      <c r="L100" s="187">
        <v>20559230</v>
      </c>
      <c r="M100" s="187">
        <v>20471974</v>
      </c>
      <c r="N100" s="187">
        <v>15242170</v>
      </c>
      <c r="O100" s="188">
        <v>6813447</v>
      </c>
      <c r="P100" s="187">
        <f t="shared" si="26"/>
        <v>87851268</v>
      </c>
      <c r="Q100" s="191">
        <f t="shared" si="27"/>
        <v>90287390</v>
      </c>
    </row>
    <row r="101" spans="3:17" ht="18" customHeight="1">
      <c r="C101" s="130"/>
      <c r="D101" s="284" t="s">
        <v>82</v>
      </c>
      <c r="E101" s="285"/>
      <c r="F101" s="286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301" t="s">
        <v>83</v>
      </c>
      <c r="E102" s="302"/>
      <c r="F102" s="303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0</v>
      </c>
      <c r="I103" s="184">
        <f>SUM(I104:I106)</f>
        <v>0</v>
      </c>
      <c r="J103" s="203"/>
      <c r="K103" s="223">
        <f aca="true" t="shared" si="28" ref="K103:P103">SUM(K104:K106)</f>
        <v>52834350</v>
      </c>
      <c r="L103" s="182">
        <f t="shared" si="28"/>
        <v>103802269</v>
      </c>
      <c r="M103" s="182">
        <f t="shared" si="28"/>
        <v>162501367</v>
      </c>
      <c r="N103" s="182">
        <f t="shared" si="28"/>
        <v>158228990</v>
      </c>
      <c r="O103" s="183">
        <f t="shared" si="28"/>
        <v>239289409</v>
      </c>
      <c r="P103" s="182">
        <f t="shared" si="28"/>
        <v>716656385</v>
      </c>
      <c r="Q103" s="186">
        <f>SUM(Q104:Q106)</f>
        <v>716656385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0</v>
      </c>
      <c r="I104" s="189">
        <f>SUM(G104:H104)</f>
        <v>0</v>
      </c>
      <c r="J104" s="200"/>
      <c r="K104" s="224">
        <v>14031021</v>
      </c>
      <c r="L104" s="187">
        <v>40533506</v>
      </c>
      <c r="M104" s="187">
        <v>82793440</v>
      </c>
      <c r="N104" s="187">
        <v>90991006</v>
      </c>
      <c r="O104" s="188">
        <v>120000387</v>
      </c>
      <c r="P104" s="187">
        <f>SUM(J104:O104)</f>
        <v>348349360</v>
      </c>
      <c r="Q104" s="191">
        <f>I104+P104</f>
        <v>348349360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37830261</v>
      </c>
      <c r="L105" s="187">
        <v>61236202</v>
      </c>
      <c r="M105" s="187">
        <v>75862728</v>
      </c>
      <c r="N105" s="187">
        <v>52482570</v>
      </c>
      <c r="O105" s="188">
        <v>48592264</v>
      </c>
      <c r="P105" s="187">
        <f>SUM(J105:O105)</f>
        <v>276004025</v>
      </c>
      <c r="Q105" s="191">
        <f>I105+P105</f>
        <v>276004025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973068</v>
      </c>
      <c r="L106" s="209">
        <v>2032561</v>
      </c>
      <c r="M106" s="209">
        <v>3845199</v>
      </c>
      <c r="N106" s="209">
        <v>14755414</v>
      </c>
      <c r="O106" s="208">
        <v>70696758</v>
      </c>
      <c r="P106" s="209">
        <f>SUM(J106:O106)</f>
        <v>92303000</v>
      </c>
      <c r="Q106" s="210">
        <f>I106+P106</f>
        <v>92303000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68422373</v>
      </c>
      <c r="H107" s="212">
        <f t="shared" si="29"/>
        <v>67659230</v>
      </c>
      <c r="I107" s="213">
        <f t="shared" si="29"/>
        <v>136081603</v>
      </c>
      <c r="J107" s="214">
        <f t="shared" si="29"/>
        <v>0</v>
      </c>
      <c r="K107" s="227">
        <f t="shared" si="29"/>
        <v>269797044</v>
      </c>
      <c r="L107" s="211">
        <f t="shared" si="29"/>
        <v>310696319</v>
      </c>
      <c r="M107" s="211">
        <f t="shared" si="29"/>
        <v>381059038</v>
      </c>
      <c r="N107" s="211">
        <f t="shared" si="29"/>
        <v>318359682</v>
      </c>
      <c r="O107" s="212">
        <f t="shared" si="29"/>
        <v>394587104</v>
      </c>
      <c r="P107" s="211">
        <f t="shared" si="29"/>
        <v>1674499187</v>
      </c>
      <c r="Q107" s="215">
        <f>Q76+Q96+Q103</f>
        <v>1810580790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62315711</v>
      </c>
      <c r="H109" s="183">
        <f t="shared" si="30"/>
        <v>58536181</v>
      </c>
      <c r="I109" s="184">
        <f t="shared" si="30"/>
        <v>120851892</v>
      </c>
      <c r="J109" s="185">
        <f t="shared" si="30"/>
        <v>0</v>
      </c>
      <c r="K109" s="223">
        <f t="shared" si="30"/>
        <v>172020956</v>
      </c>
      <c r="L109" s="182">
        <f t="shared" si="30"/>
        <v>165561137</v>
      </c>
      <c r="M109" s="182">
        <f t="shared" si="30"/>
        <v>172910149</v>
      </c>
      <c r="N109" s="182">
        <f t="shared" si="30"/>
        <v>125273985</v>
      </c>
      <c r="O109" s="183">
        <f t="shared" si="30"/>
        <v>130039066</v>
      </c>
      <c r="P109" s="182">
        <f t="shared" si="30"/>
        <v>765805293</v>
      </c>
      <c r="Q109" s="186">
        <f t="shared" si="30"/>
        <v>886657185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27851220</v>
      </c>
      <c r="H110" s="188">
        <f t="shared" si="31"/>
        <v>19458869</v>
      </c>
      <c r="I110" s="189">
        <f t="shared" si="31"/>
        <v>47310089</v>
      </c>
      <c r="J110" s="190">
        <f t="shared" si="31"/>
        <v>0</v>
      </c>
      <c r="K110" s="224">
        <f t="shared" si="31"/>
        <v>65207000</v>
      </c>
      <c r="L110" s="187">
        <f t="shared" si="31"/>
        <v>60583308</v>
      </c>
      <c r="M110" s="187">
        <f t="shared" si="31"/>
        <v>66665237</v>
      </c>
      <c r="N110" s="187">
        <f t="shared" si="31"/>
        <v>54095662</v>
      </c>
      <c r="O110" s="188">
        <f t="shared" si="31"/>
        <v>75452528</v>
      </c>
      <c r="P110" s="187">
        <f t="shared" si="31"/>
        <v>322003735</v>
      </c>
      <c r="Q110" s="191">
        <f t="shared" si="31"/>
        <v>369313824</v>
      </c>
    </row>
    <row r="111" spans="3:17" ht="18" customHeight="1">
      <c r="C111" s="130"/>
      <c r="D111" s="133"/>
      <c r="E111" s="134" t="s">
        <v>92</v>
      </c>
      <c r="F111" s="135"/>
      <c r="G111" s="187">
        <v>25246465</v>
      </c>
      <c r="H111" s="188">
        <v>15086377</v>
      </c>
      <c r="I111" s="189">
        <f>SUM(G111:H111)</f>
        <v>40332842</v>
      </c>
      <c r="J111" s="190">
        <v>0</v>
      </c>
      <c r="K111" s="224">
        <v>53017509</v>
      </c>
      <c r="L111" s="187">
        <v>46878162</v>
      </c>
      <c r="M111" s="187">
        <v>50071847</v>
      </c>
      <c r="N111" s="187">
        <v>39002008</v>
      </c>
      <c r="O111" s="188">
        <v>46235401</v>
      </c>
      <c r="P111" s="187">
        <f>SUM(J111:O111)</f>
        <v>235204927</v>
      </c>
      <c r="Q111" s="191">
        <f>I111+P111</f>
        <v>275537769</v>
      </c>
    </row>
    <row r="112" spans="3:17" ht="18" customHeight="1">
      <c r="C112" s="130"/>
      <c r="D112" s="133"/>
      <c r="E112" s="134" t="s">
        <v>93</v>
      </c>
      <c r="F112" s="135"/>
      <c r="G112" s="187">
        <v>0</v>
      </c>
      <c r="H112" s="188">
        <v>0</v>
      </c>
      <c r="I112" s="189">
        <f>SUM(G112:H112)</f>
        <v>0</v>
      </c>
      <c r="J112" s="190">
        <v>0</v>
      </c>
      <c r="K112" s="224">
        <v>204636</v>
      </c>
      <c r="L112" s="187">
        <v>469460</v>
      </c>
      <c r="M112" s="187">
        <v>1693667</v>
      </c>
      <c r="N112" s="187">
        <v>2528553</v>
      </c>
      <c r="O112" s="188">
        <v>10233665</v>
      </c>
      <c r="P112" s="187">
        <f>SUM(J112:O112)</f>
        <v>15129981</v>
      </c>
      <c r="Q112" s="191">
        <f>I112+P112</f>
        <v>15129981</v>
      </c>
    </row>
    <row r="113" spans="3:17" ht="18" customHeight="1">
      <c r="C113" s="130"/>
      <c r="D113" s="133"/>
      <c r="E113" s="134" t="s">
        <v>94</v>
      </c>
      <c r="F113" s="135"/>
      <c r="G113" s="187">
        <v>1605183</v>
      </c>
      <c r="H113" s="188">
        <v>3345759</v>
      </c>
      <c r="I113" s="189">
        <f>SUM(G113:H113)</f>
        <v>4950942</v>
      </c>
      <c r="J113" s="190">
        <v>0</v>
      </c>
      <c r="K113" s="224">
        <v>8997720</v>
      </c>
      <c r="L113" s="187">
        <v>9990250</v>
      </c>
      <c r="M113" s="187">
        <v>12281573</v>
      </c>
      <c r="N113" s="187">
        <v>10371059</v>
      </c>
      <c r="O113" s="188">
        <v>16321501</v>
      </c>
      <c r="P113" s="187">
        <f>SUM(J113:O113)</f>
        <v>57962103</v>
      </c>
      <c r="Q113" s="191">
        <f>I113+P113</f>
        <v>62913045</v>
      </c>
    </row>
    <row r="114" spans="3:17" ht="18" customHeight="1">
      <c r="C114" s="130"/>
      <c r="D114" s="133"/>
      <c r="E114" s="134" t="s">
        <v>95</v>
      </c>
      <c r="F114" s="135"/>
      <c r="G114" s="187">
        <v>272912</v>
      </c>
      <c r="H114" s="188">
        <v>310153</v>
      </c>
      <c r="I114" s="189">
        <f>SUM(G114:H114)</f>
        <v>583065</v>
      </c>
      <c r="J114" s="190">
        <v>0</v>
      </c>
      <c r="K114" s="224">
        <v>716030</v>
      </c>
      <c r="L114" s="187">
        <v>917316</v>
      </c>
      <c r="M114" s="187">
        <v>417380</v>
      </c>
      <c r="N114" s="187">
        <v>480622</v>
      </c>
      <c r="O114" s="188">
        <v>314131</v>
      </c>
      <c r="P114" s="187">
        <f>SUM(J114:O114)</f>
        <v>2845479</v>
      </c>
      <c r="Q114" s="191">
        <f>I114+P114</f>
        <v>3428544</v>
      </c>
    </row>
    <row r="115" spans="3:17" ht="18" customHeight="1">
      <c r="C115" s="130"/>
      <c r="D115" s="133"/>
      <c r="E115" s="295" t="s">
        <v>105</v>
      </c>
      <c r="F115" s="296"/>
      <c r="G115" s="187">
        <v>726660</v>
      </c>
      <c r="H115" s="188">
        <v>716580</v>
      </c>
      <c r="I115" s="189">
        <f>SUM(G115:H115)</f>
        <v>1443240</v>
      </c>
      <c r="J115" s="190">
        <v>0</v>
      </c>
      <c r="K115" s="224">
        <v>2271105</v>
      </c>
      <c r="L115" s="187">
        <v>2328120</v>
      </c>
      <c r="M115" s="187">
        <v>2200770</v>
      </c>
      <c r="N115" s="187">
        <v>1713420</v>
      </c>
      <c r="O115" s="188">
        <v>2347830</v>
      </c>
      <c r="P115" s="187">
        <f>SUM(J115:O115)</f>
        <v>10861245</v>
      </c>
      <c r="Q115" s="191">
        <f>I115+P115</f>
        <v>12304485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14666020</v>
      </c>
      <c r="H116" s="188">
        <f t="shared" si="32"/>
        <v>21915969</v>
      </c>
      <c r="I116" s="189">
        <f t="shared" si="32"/>
        <v>36581989</v>
      </c>
      <c r="J116" s="190">
        <f t="shared" si="32"/>
        <v>0</v>
      </c>
      <c r="K116" s="224">
        <f t="shared" si="32"/>
        <v>51937620</v>
      </c>
      <c r="L116" s="187">
        <f t="shared" si="32"/>
        <v>50666343</v>
      </c>
      <c r="M116" s="187">
        <f t="shared" si="32"/>
        <v>46280141</v>
      </c>
      <c r="N116" s="187">
        <f t="shared" si="32"/>
        <v>27591944</v>
      </c>
      <c r="O116" s="188">
        <f t="shared" si="32"/>
        <v>13878886</v>
      </c>
      <c r="P116" s="187">
        <f t="shared" si="32"/>
        <v>190354934</v>
      </c>
      <c r="Q116" s="191">
        <f t="shared" si="32"/>
        <v>226936923</v>
      </c>
    </row>
    <row r="117" spans="3:17" ht="18" customHeight="1">
      <c r="C117" s="130"/>
      <c r="D117" s="133"/>
      <c r="E117" s="137" t="s">
        <v>97</v>
      </c>
      <c r="F117" s="137"/>
      <c r="G117" s="187">
        <v>11763733</v>
      </c>
      <c r="H117" s="188">
        <v>17226032</v>
      </c>
      <c r="I117" s="189">
        <f>SUM(G117:H117)</f>
        <v>28989765</v>
      </c>
      <c r="J117" s="190">
        <v>0</v>
      </c>
      <c r="K117" s="224">
        <v>43482701</v>
      </c>
      <c r="L117" s="187">
        <v>39383338</v>
      </c>
      <c r="M117" s="187">
        <v>36730183</v>
      </c>
      <c r="N117" s="187">
        <v>21143404</v>
      </c>
      <c r="O117" s="188">
        <v>11967406</v>
      </c>
      <c r="P117" s="187">
        <f>SUM(J117:O117)</f>
        <v>152707032</v>
      </c>
      <c r="Q117" s="191">
        <f>I117+P117</f>
        <v>181696797</v>
      </c>
    </row>
    <row r="118" spans="3:17" ht="18" customHeight="1">
      <c r="C118" s="130"/>
      <c r="D118" s="133"/>
      <c r="E118" s="137" t="s">
        <v>98</v>
      </c>
      <c r="F118" s="137"/>
      <c r="G118" s="187">
        <v>2902287</v>
      </c>
      <c r="H118" s="188">
        <v>4689937</v>
      </c>
      <c r="I118" s="189">
        <f>SUM(G118:H118)</f>
        <v>7592224</v>
      </c>
      <c r="J118" s="190">
        <v>0</v>
      </c>
      <c r="K118" s="224">
        <v>8454919</v>
      </c>
      <c r="L118" s="187">
        <v>11283005</v>
      </c>
      <c r="M118" s="187">
        <v>9549958</v>
      </c>
      <c r="N118" s="187">
        <v>6448540</v>
      </c>
      <c r="O118" s="188">
        <v>1911480</v>
      </c>
      <c r="P118" s="187">
        <f>SUM(J118:O118)</f>
        <v>37647902</v>
      </c>
      <c r="Q118" s="191">
        <f>I118+P118</f>
        <v>45240126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127808</v>
      </c>
      <c r="H119" s="188">
        <f t="shared" si="33"/>
        <v>1008938</v>
      </c>
      <c r="I119" s="189">
        <f t="shared" si="33"/>
        <v>1136746</v>
      </c>
      <c r="J119" s="190">
        <f t="shared" si="33"/>
        <v>0</v>
      </c>
      <c r="K119" s="224">
        <f t="shared" si="33"/>
        <v>5775501</v>
      </c>
      <c r="L119" s="187">
        <f t="shared" si="33"/>
        <v>10629748</v>
      </c>
      <c r="M119" s="187">
        <f t="shared" si="33"/>
        <v>13597445</v>
      </c>
      <c r="N119" s="187">
        <f t="shared" si="33"/>
        <v>12663609</v>
      </c>
      <c r="O119" s="188">
        <f t="shared" si="33"/>
        <v>8351352</v>
      </c>
      <c r="P119" s="187">
        <f t="shared" si="33"/>
        <v>51017655</v>
      </c>
      <c r="Q119" s="191">
        <f t="shared" si="33"/>
        <v>52154401</v>
      </c>
    </row>
    <row r="120" spans="3:17" ht="18" customHeight="1">
      <c r="C120" s="130"/>
      <c r="D120" s="133"/>
      <c r="E120" s="134" t="s">
        <v>99</v>
      </c>
      <c r="F120" s="135"/>
      <c r="G120" s="187">
        <v>127808</v>
      </c>
      <c r="H120" s="188">
        <v>922601</v>
      </c>
      <c r="I120" s="189">
        <f>SUM(G120:H120)</f>
        <v>1050409</v>
      </c>
      <c r="J120" s="190">
        <v>0</v>
      </c>
      <c r="K120" s="224">
        <v>5186364</v>
      </c>
      <c r="L120" s="187">
        <v>8376357</v>
      </c>
      <c r="M120" s="187">
        <v>10812279</v>
      </c>
      <c r="N120" s="187">
        <v>10782319</v>
      </c>
      <c r="O120" s="188">
        <v>6106378</v>
      </c>
      <c r="P120" s="187">
        <f>SUM(J120:O120)</f>
        <v>41263697</v>
      </c>
      <c r="Q120" s="191">
        <f>I120+P120</f>
        <v>42314106</v>
      </c>
    </row>
    <row r="121" spans="3:17" ht="18" customHeight="1">
      <c r="C121" s="130"/>
      <c r="D121" s="133"/>
      <c r="E121" s="284" t="s">
        <v>100</v>
      </c>
      <c r="F121" s="286"/>
      <c r="G121" s="187">
        <v>0</v>
      </c>
      <c r="H121" s="188">
        <v>86337</v>
      </c>
      <c r="I121" s="189">
        <f>SUM(G121:H121)</f>
        <v>86337</v>
      </c>
      <c r="J121" s="190">
        <v>0</v>
      </c>
      <c r="K121" s="224">
        <v>589137</v>
      </c>
      <c r="L121" s="187">
        <v>2253391</v>
      </c>
      <c r="M121" s="187">
        <v>2785166</v>
      </c>
      <c r="N121" s="187">
        <v>1881290</v>
      </c>
      <c r="O121" s="188">
        <v>2244974</v>
      </c>
      <c r="P121" s="187">
        <f>SUM(J121:O121)</f>
        <v>9753958</v>
      </c>
      <c r="Q121" s="191">
        <f>I121+P121</f>
        <v>9840295</v>
      </c>
    </row>
    <row r="122" spans="3:17" ht="18" customHeight="1">
      <c r="C122" s="130"/>
      <c r="D122" s="137"/>
      <c r="E122" s="284" t="s">
        <v>101</v>
      </c>
      <c r="F122" s="286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0</v>
      </c>
      <c r="O122" s="188">
        <v>0</v>
      </c>
      <c r="P122" s="187">
        <f>SUM(J122:O122)</f>
        <v>0</v>
      </c>
      <c r="Q122" s="191">
        <f>I122+P122</f>
        <v>0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7135797</v>
      </c>
      <c r="H123" s="188">
        <f t="shared" si="34"/>
        <v>5298877</v>
      </c>
      <c r="I123" s="189">
        <f t="shared" si="34"/>
        <v>12434674</v>
      </c>
      <c r="J123" s="190">
        <f t="shared" si="34"/>
        <v>0</v>
      </c>
      <c r="K123" s="188">
        <f t="shared" si="34"/>
        <v>9829923</v>
      </c>
      <c r="L123" s="187">
        <f t="shared" si="34"/>
        <v>12511663</v>
      </c>
      <c r="M123" s="187">
        <f t="shared" si="34"/>
        <v>13007761</v>
      </c>
      <c r="N123" s="187">
        <f t="shared" si="34"/>
        <v>10734351</v>
      </c>
      <c r="O123" s="188">
        <f t="shared" si="34"/>
        <v>9550251</v>
      </c>
      <c r="P123" s="187">
        <f t="shared" si="34"/>
        <v>55633949</v>
      </c>
      <c r="Q123" s="191">
        <f t="shared" si="34"/>
        <v>68068623</v>
      </c>
    </row>
    <row r="124" spans="3:17" ht="18" customHeight="1">
      <c r="C124" s="130"/>
      <c r="D124" s="133"/>
      <c r="E124" s="139" t="s">
        <v>102</v>
      </c>
      <c r="F124" s="135"/>
      <c r="G124" s="187">
        <v>2601855</v>
      </c>
      <c r="H124" s="188">
        <v>3113235</v>
      </c>
      <c r="I124" s="189">
        <f>SUM(G124:H124)</f>
        <v>5715090</v>
      </c>
      <c r="J124" s="190">
        <v>0</v>
      </c>
      <c r="K124" s="188">
        <v>7127973</v>
      </c>
      <c r="L124" s="187">
        <v>10557747</v>
      </c>
      <c r="M124" s="187">
        <v>10900138</v>
      </c>
      <c r="N124" s="187">
        <v>8452215</v>
      </c>
      <c r="O124" s="188">
        <v>8992233</v>
      </c>
      <c r="P124" s="187">
        <f>SUM(J124:O124)</f>
        <v>46030306</v>
      </c>
      <c r="Q124" s="191">
        <f>I124+P124</f>
        <v>51745396</v>
      </c>
    </row>
    <row r="125" spans="3:17" ht="18" customHeight="1">
      <c r="C125" s="130"/>
      <c r="D125" s="140"/>
      <c r="E125" s="137" t="s">
        <v>74</v>
      </c>
      <c r="F125" s="141"/>
      <c r="G125" s="187">
        <v>868311</v>
      </c>
      <c r="H125" s="188">
        <v>424432</v>
      </c>
      <c r="I125" s="189">
        <f>SUM(G125:H125)</f>
        <v>1292743</v>
      </c>
      <c r="J125" s="190">
        <v>0</v>
      </c>
      <c r="K125" s="188">
        <v>662138</v>
      </c>
      <c r="L125" s="187">
        <v>734805</v>
      </c>
      <c r="M125" s="187">
        <v>708510</v>
      </c>
      <c r="N125" s="187">
        <v>566379</v>
      </c>
      <c r="O125" s="188">
        <v>380358</v>
      </c>
      <c r="P125" s="187">
        <f>SUM(J125:O125)</f>
        <v>3052190</v>
      </c>
      <c r="Q125" s="191">
        <f>I125+P125</f>
        <v>4344933</v>
      </c>
    </row>
    <row r="126" spans="3:17" ht="18" customHeight="1">
      <c r="C126" s="130"/>
      <c r="D126" s="142"/>
      <c r="E126" s="134" t="s">
        <v>75</v>
      </c>
      <c r="F126" s="143"/>
      <c r="G126" s="187">
        <v>3665631</v>
      </c>
      <c r="H126" s="188">
        <v>1761210</v>
      </c>
      <c r="I126" s="189">
        <f>SUM(G126:H126)</f>
        <v>5426841</v>
      </c>
      <c r="J126" s="190">
        <v>0</v>
      </c>
      <c r="K126" s="188">
        <v>2039812</v>
      </c>
      <c r="L126" s="187">
        <v>1219111</v>
      </c>
      <c r="M126" s="187">
        <v>1399113</v>
      </c>
      <c r="N126" s="187">
        <v>1715757</v>
      </c>
      <c r="O126" s="188">
        <v>177660</v>
      </c>
      <c r="P126" s="187">
        <f>SUM(J126:O126)</f>
        <v>6551453</v>
      </c>
      <c r="Q126" s="191">
        <f>I126+P126</f>
        <v>11978294</v>
      </c>
    </row>
    <row r="127" spans="3:17" ht="18" customHeight="1">
      <c r="C127" s="130"/>
      <c r="D127" s="133" t="s">
        <v>76</v>
      </c>
      <c r="E127" s="144"/>
      <c r="F127" s="144"/>
      <c r="G127" s="187">
        <v>3639678</v>
      </c>
      <c r="H127" s="188">
        <v>5995896</v>
      </c>
      <c r="I127" s="189">
        <f>SUM(G127:H127)</f>
        <v>9635574</v>
      </c>
      <c r="J127" s="190">
        <v>0</v>
      </c>
      <c r="K127" s="188">
        <v>15986420</v>
      </c>
      <c r="L127" s="187">
        <v>14154501</v>
      </c>
      <c r="M127" s="187">
        <v>17941094</v>
      </c>
      <c r="N127" s="187">
        <v>10808424</v>
      </c>
      <c r="O127" s="188">
        <v>14590051</v>
      </c>
      <c r="P127" s="187">
        <f>SUM(J127:O127)</f>
        <v>73480490</v>
      </c>
      <c r="Q127" s="191">
        <f>I127+P127</f>
        <v>83116064</v>
      </c>
    </row>
    <row r="128" spans="3:17" ht="18" customHeight="1">
      <c r="C128" s="145"/>
      <c r="D128" s="146" t="s">
        <v>103</v>
      </c>
      <c r="E128" s="147"/>
      <c r="F128" s="147"/>
      <c r="G128" s="192">
        <v>8895188</v>
      </c>
      <c r="H128" s="193">
        <v>4857632</v>
      </c>
      <c r="I128" s="194">
        <f>SUM(G128:H128)</f>
        <v>13752820</v>
      </c>
      <c r="J128" s="195">
        <v>0</v>
      </c>
      <c r="K128" s="193">
        <v>23284492</v>
      </c>
      <c r="L128" s="192">
        <v>17015574</v>
      </c>
      <c r="M128" s="192">
        <v>15418471</v>
      </c>
      <c r="N128" s="192">
        <v>9379995</v>
      </c>
      <c r="O128" s="193">
        <v>8215998</v>
      </c>
      <c r="P128" s="194">
        <f>SUM(J128:O128)</f>
        <v>73314530</v>
      </c>
      <c r="Q128" s="196">
        <f>I128+P128</f>
        <v>87067350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152828</v>
      </c>
      <c r="H129" s="183">
        <f t="shared" si="35"/>
        <v>2837038</v>
      </c>
      <c r="I129" s="184">
        <f t="shared" si="35"/>
        <v>2989866</v>
      </c>
      <c r="J129" s="185">
        <f t="shared" si="35"/>
        <v>0</v>
      </c>
      <c r="K129" s="223">
        <f t="shared" si="35"/>
        <v>25566486</v>
      </c>
      <c r="L129" s="182">
        <f t="shared" si="35"/>
        <v>22344054</v>
      </c>
      <c r="M129" s="182">
        <f t="shared" si="35"/>
        <v>25333692</v>
      </c>
      <c r="N129" s="182">
        <f t="shared" si="35"/>
        <v>19781060</v>
      </c>
      <c r="O129" s="183">
        <f t="shared" si="35"/>
        <v>10549897</v>
      </c>
      <c r="P129" s="182">
        <f t="shared" si="35"/>
        <v>103575189</v>
      </c>
      <c r="Q129" s="186">
        <f t="shared" si="35"/>
        <v>106565055</v>
      </c>
    </row>
    <row r="130" spans="3:17" ht="18" customHeight="1">
      <c r="C130" s="130"/>
      <c r="D130" s="284" t="s">
        <v>78</v>
      </c>
      <c r="E130" s="285"/>
      <c r="F130" s="286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4" t="s">
        <v>79</v>
      </c>
      <c r="E131" s="285"/>
      <c r="F131" s="286"/>
      <c r="G131" s="187">
        <v>105649</v>
      </c>
      <c r="H131" s="188">
        <v>168174</v>
      </c>
      <c r="I131" s="189">
        <f>SUM(G131:H131)</f>
        <v>273823</v>
      </c>
      <c r="J131" s="190">
        <v>0</v>
      </c>
      <c r="K131" s="224">
        <v>1531389</v>
      </c>
      <c r="L131" s="187">
        <v>1635778</v>
      </c>
      <c r="M131" s="187">
        <v>3256476</v>
      </c>
      <c r="N131" s="187">
        <v>2929388</v>
      </c>
      <c r="O131" s="188">
        <v>3311833</v>
      </c>
      <c r="P131" s="187">
        <f t="shared" si="36"/>
        <v>12664864</v>
      </c>
      <c r="Q131" s="191">
        <f t="shared" si="37"/>
        <v>12938687</v>
      </c>
    </row>
    <row r="132" spans="3:17" ht="18" customHeight="1">
      <c r="C132" s="130"/>
      <c r="D132" s="284" t="s">
        <v>80</v>
      </c>
      <c r="E132" s="285"/>
      <c r="F132" s="286"/>
      <c r="G132" s="187">
        <v>47179</v>
      </c>
      <c r="H132" s="188">
        <v>476359</v>
      </c>
      <c r="I132" s="189">
        <f>SUM(G132:H132)</f>
        <v>523538</v>
      </c>
      <c r="J132" s="190">
        <v>0</v>
      </c>
      <c r="K132" s="224">
        <v>1747120</v>
      </c>
      <c r="L132" s="187">
        <v>2205009</v>
      </c>
      <c r="M132" s="187">
        <v>3652467</v>
      </c>
      <c r="N132" s="187">
        <v>3133735</v>
      </c>
      <c r="O132" s="188">
        <v>1105975</v>
      </c>
      <c r="P132" s="187">
        <f t="shared" si="36"/>
        <v>11844306</v>
      </c>
      <c r="Q132" s="191">
        <f t="shared" si="37"/>
        <v>12367844</v>
      </c>
    </row>
    <row r="133" spans="3:17" ht="18" customHeight="1">
      <c r="C133" s="130"/>
      <c r="D133" s="284" t="s">
        <v>81</v>
      </c>
      <c r="E133" s="285"/>
      <c r="F133" s="286"/>
      <c r="G133" s="198"/>
      <c r="H133" s="188">
        <v>2192505</v>
      </c>
      <c r="I133" s="189">
        <f>SUM(G133:H133)</f>
        <v>2192505</v>
      </c>
      <c r="J133" s="200"/>
      <c r="K133" s="224">
        <v>22287977</v>
      </c>
      <c r="L133" s="187">
        <v>18503267</v>
      </c>
      <c r="M133" s="187">
        <v>18424749</v>
      </c>
      <c r="N133" s="187">
        <v>13717937</v>
      </c>
      <c r="O133" s="188">
        <v>6132089</v>
      </c>
      <c r="P133" s="187">
        <f t="shared" si="36"/>
        <v>79066019</v>
      </c>
      <c r="Q133" s="191">
        <f t="shared" si="37"/>
        <v>81258524</v>
      </c>
    </row>
    <row r="134" spans="3:17" ht="18" customHeight="1">
      <c r="C134" s="130"/>
      <c r="D134" s="284" t="s">
        <v>82</v>
      </c>
      <c r="E134" s="285"/>
      <c r="F134" s="286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301" t="s">
        <v>83</v>
      </c>
      <c r="E135" s="302"/>
      <c r="F135" s="303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0</v>
      </c>
      <c r="I136" s="184">
        <f>SUM(I137:I139)</f>
        <v>0</v>
      </c>
      <c r="J136" s="203"/>
      <c r="K136" s="223">
        <f aca="true" t="shared" si="38" ref="K136:Q136">SUM(K137:K139)</f>
        <v>47615483</v>
      </c>
      <c r="L136" s="182">
        <f t="shared" si="38"/>
        <v>93495338</v>
      </c>
      <c r="M136" s="182">
        <f t="shared" si="38"/>
        <v>146323671</v>
      </c>
      <c r="N136" s="182">
        <f t="shared" si="38"/>
        <v>142598416</v>
      </c>
      <c r="O136" s="183">
        <f t="shared" si="38"/>
        <v>215736072</v>
      </c>
      <c r="P136" s="182">
        <f t="shared" si="38"/>
        <v>645768980</v>
      </c>
      <c r="Q136" s="186">
        <f t="shared" si="38"/>
        <v>645768980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0</v>
      </c>
      <c r="I137" s="189">
        <f>SUM(G137:H137)</f>
        <v>0</v>
      </c>
      <c r="J137" s="200"/>
      <c r="K137" s="224">
        <v>12692544</v>
      </c>
      <c r="L137" s="187">
        <v>36553574</v>
      </c>
      <c r="M137" s="187">
        <v>74586686</v>
      </c>
      <c r="N137" s="187">
        <v>82084333</v>
      </c>
      <c r="O137" s="188">
        <v>108376092</v>
      </c>
      <c r="P137" s="187">
        <f>SUM(J137:O137)</f>
        <v>314293229</v>
      </c>
      <c r="Q137" s="191">
        <f>I137+P137</f>
        <v>314293229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34047179</v>
      </c>
      <c r="L138" s="187">
        <v>55112464</v>
      </c>
      <c r="M138" s="187">
        <v>68276312</v>
      </c>
      <c r="N138" s="187">
        <v>47234227</v>
      </c>
      <c r="O138" s="188">
        <v>43732958</v>
      </c>
      <c r="P138" s="187">
        <f>SUM(J138:O138)</f>
        <v>248403140</v>
      </c>
      <c r="Q138" s="191">
        <f>I138+P138</f>
        <v>248403140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875760</v>
      </c>
      <c r="L139" s="209">
        <v>1829300</v>
      </c>
      <c r="M139" s="209">
        <v>3460673</v>
      </c>
      <c r="N139" s="209">
        <v>13279856</v>
      </c>
      <c r="O139" s="208">
        <v>63627022</v>
      </c>
      <c r="P139" s="209">
        <f>SUM(J139:O139)</f>
        <v>83072611</v>
      </c>
      <c r="Q139" s="210">
        <f>I139+P139</f>
        <v>83072611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62468539</v>
      </c>
      <c r="H140" s="212">
        <f t="shared" si="39"/>
        <v>61373219</v>
      </c>
      <c r="I140" s="213">
        <f t="shared" si="39"/>
        <v>123841758</v>
      </c>
      <c r="J140" s="214">
        <f t="shared" si="39"/>
        <v>0</v>
      </c>
      <c r="K140" s="227">
        <f t="shared" si="39"/>
        <v>245202925</v>
      </c>
      <c r="L140" s="211">
        <f t="shared" si="39"/>
        <v>281400529</v>
      </c>
      <c r="M140" s="211">
        <f t="shared" si="39"/>
        <v>344567512</v>
      </c>
      <c r="N140" s="211">
        <f t="shared" si="39"/>
        <v>287653461</v>
      </c>
      <c r="O140" s="212">
        <f t="shared" si="39"/>
        <v>356325035</v>
      </c>
      <c r="P140" s="211">
        <f t="shared" si="39"/>
        <v>1515149462</v>
      </c>
      <c r="Q140" s="215">
        <f t="shared" si="39"/>
        <v>1638991220</v>
      </c>
    </row>
  </sheetData>
  <sheetProtection password="C7C4" sheet="1" objects="1" scenarios="1"/>
  <mergeCells count="40">
    <mergeCell ref="D134:F134"/>
    <mergeCell ref="D135:F135"/>
    <mergeCell ref="D130:F130"/>
    <mergeCell ref="D131:F131"/>
    <mergeCell ref="D132:F132"/>
    <mergeCell ref="D133:F133"/>
    <mergeCell ref="D102:F102"/>
    <mergeCell ref="E115:F115"/>
    <mergeCell ref="E121:F121"/>
    <mergeCell ref="E122:F122"/>
    <mergeCell ref="D98:F98"/>
    <mergeCell ref="D99:F99"/>
    <mergeCell ref="D100:F100"/>
    <mergeCell ref="D101:F101"/>
    <mergeCell ref="E82:F82"/>
    <mergeCell ref="E88:F88"/>
    <mergeCell ref="E89:F89"/>
    <mergeCell ref="D97:F97"/>
    <mergeCell ref="D66:F66"/>
    <mergeCell ref="D67:F67"/>
    <mergeCell ref="D68:F68"/>
    <mergeCell ref="D69:F69"/>
    <mergeCell ref="E57:F57"/>
    <mergeCell ref="E58:F58"/>
    <mergeCell ref="D64:F64"/>
    <mergeCell ref="D65:F65"/>
    <mergeCell ref="D35:F35"/>
    <mergeCell ref="D36:F36"/>
    <mergeCell ref="D37:F37"/>
    <mergeCell ref="E51:F51"/>
    <mergeCell ref="D38:F38"/>
    <mergeCell ref="D33:F33"/>
    <mergeCell ref="D34:F34"/>
    <mergeCell ref="Q9:Q10"/>
    <mergeCell ref="E24:F24"/>
    <mergeCell ref="E25:F25"/>
    <mergeCell ref="C9:F10"/>
    <mergeCell ref="E18:F18"/>
    <mergeCell ref="G9:I9"/>
    <mergeCell ref="J9:P9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A4" sqref="A4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平成２２年２月月報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89" t="s">
        <v>108</v>
      </c>
      <c r="D8" s="290"/>
      <c r="E8" s="290"/>
      <c r="F8" s="291"/>
      <c r="G8" s="304" t="s">
        <v>49</v>
      </c>
      <c r="H8" s="305"/>
      <c r="I8" s="306"/>
      <c r="J8" s="307" t="s">
        <v>50</v>
      </c>
      <c r="K8" s="305"/>
      <c r="L8" s="305"/>
      <c r="M8" s="305"/>
      <c r="N8" s="305"/>
      <c r="O8" s="305"/>
      <c r="P8" s="305"/>
      <c r="Q8" s="308" t="s">
        <v>47</v>
      </c>
    </row>
    <row r="9" spans="3:17" ht="24.75" customHeight="1">
      <c r="C9" s="292"/>
      <c r="D9" s="293"/>
      <c r="E9" s="293"/>
      <c r="F9" s="294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09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2</v>
      </c>
      <c r="H11" s="221">
        <f t="shared" si="0"/>
        <v>11</v>
      </c>
      <c r="I11" s="184">
        <f t="shared" si="0"/>
        <v>13</v>
      </c>
      <c r="J11" s="185">
        <f t="shared" si="0"/>
        <v>0</v>
      </c>
      <c r="K11" s="228">
        <f t="shared" si="0"/>
        <v>199</v>
      </c>
      <c r="L11" s="221">
        <f t="shared" si="0"/>
        <v>351</v>
      </c>
      <c r="M11" s="221">
        <f t="shared" si="0"/>
        <v>514</v>
      </c>
      <c r="N11" s="221">
        <f t="shared" si="0"/>
        <v>453</v>
      </c>
      <c r="O11" s="221">
        <f t="shared" si="0"/>
        <v>506</v>
      </c>
      <c r="P11" s="184">
        <f t="shared" si="0"/>
        <v>2023</v>
      </c>
      <c r="Q11" s="186">
        <f t="shared" si="0"/>
        <v>2036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43</v>
      </c>
      <c r="L12" s="221">
        <v>116</v>
      </c>
      <c r="M12" s="221">
        <v>235</v>
      </c>
      <c r="N12" s="221">
        <v>243</v>
      </c>
      <c r="O12" s="221">
        <v>268</v>
      </c>
      <c r="P12" s="219">
        <f aca="true" t="shared" si="2" ref="P12:P18">SUM(J12:O12)</f>
        <v>905</v>
      </c>
      <c r="Q12" s="222">
        <f aca="true" t="shared" si="3" ref="Q12:Q18">I12+P12</f>
        <v>905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96</v>
      </c>
      <c r="L13" s="221">
        <v>136</v>
      </c>
      <c r="M13" s="221">
        <v>190</v>
      </c>
      <c r="N13" s="221">
        <v>115</v>
      </c>
      <c r="O13" s="221">
        <v>94</v>
      </c>
      <c r="P13" s="219">
        <f t="shared" si="2"/>
        <v>631</v>
      </c>
      <c r="Q13" s="222">
        <f t="shared" si="3"/>
        <v>631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3</v>
      </c>
      <c r="L14" s="221">
        <v>5</v>
      </c>
      <c r="M14" s="221">
        <v>7</v>
      </c>
      <c r="N14" s="221">
        <v>26</v>
      </c>
      <c r="O14" s="221">
        <v>94</v>
      </c>
      <c r="P14" s="219">
        <f t="shared" si="2"/>
        <v>135</v>
      </c>
      <c r="Q14" s="222">
        <f t="shared" si="3"/>
        <v>135</v>
      </c>
    </row>
    <row r="15" spans="3:17" ht="14.25" customHeight="1">
      <c r="C15" s="130"/>
      <c r="D15" s="155"/>
      <c r="E15" s="284" t="s">
        <v>109</v>
      </c>
      <c r="F15" s="286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2</v>
      </c>
      <c r="H16" s="221">
        <v>11</v>
      </c>
      <c r="I16" s="219">
        <f t="shared" si="1"/>
        <v>13</v>
      </c>
      <c r="J16" s="220">
        <v>0</v>
      </c>
      <c r="K16" s="229">
        <v>55</v>
      </c>
      <c r="L16" s="221">
        <v>79</v>
      </c>
      <c r="M16" s="221">
        <v>69</v>
      </c>
      <c r="N16" s="221">
        <v>64</v>
      </c>
      <c r="O16" s="221">
        <v>40</v>
      </c>
      <c r="P16" s="219">
        <f t="shared" si="2"/>
        <v>307</v>
      </c>
      <c r="Q16" s="222">
        <f t="shared" si="3"/>
        <v>320</v>
      </c>
    </row>
    <row r="17" spans="3:17" ht="14.25" customHeight="1">
      <c r="C17" s="130"/>
      <c r="D17" s="155"/>
      <c r="E17" s="284" t="s">
        <v>110</v>
      </c>
      <c r="F17" s="286"/>
      <c r="G17" s="230">
        <v>0</v>
      </c>
      <c r="H17" s="230">
        <v>0</v>
      </c>
      <c r="I17" s="231">
        <f t="shared" si="1"/>
        <v>0</v>
      </c>
      <c r="J17" s="232">
        <v>0</v>
      </c>
      <c r="K17" s="233">
        <v>2</v>
      </c>
      <c r="L17" s="230">
        <v>15</v>
      </c>
      <c r="M17" s="230">
        <v>13</v>
      </c>
      <c r="N17" s="230">
        <v>5</v>
      </c>
      <c r="O17" s="230">
        <v>10</v>
      </c>
      <c r="P17" s="231">
        <f t="shared" si="2"/>
        <v>45</v>
      </c>
      <c r="Q17" s="234">
        <f t="shared" si="3"/>
        <v>45</v>
      </c>
    </row>
    <row r="18" spans="3:17" ht="14.25" customHeight="1">
      <c r="C18" s="130"/>
      <c r="D18" s="154"/>
      <c r="E18" s="301" t="s">
        <v>111</v>
      </c>
      <c r="F18" s="303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1</v>
      </c>
      <c r="H19" s="187">
        <f t="shared" si="4"/>
        <v>7</v>
      </c>
      <c r="I19" s="189">
        <f t="shared" si="4"/>
        <v>8</v>
      </c>
      <c r="J19" s="190">
        <f t="shared" si="4"/>
        <v>0</v>
      </c>
      <c r="K19" s="228">
        <f t="shared" si="4"/>
        <v>84</v>
      </c>
      <c r="L19" s="187">
        <f t="shared" si="4"/>
        <v>135</v>
      </c>
      <c r="M19" s="187">
        <f t="shared" si="4"/>
        <v>204</v>
      </c>
      <c r="N19" s="187">
        <f t="shared" si="4"/>
        <v>173</v>
      </c>
      <c r="O19" s="187">
        <f t="shared" si="4"/>
        <v>146</v>
      </c>
      <c r="P19" s="189">
        <f t="shared" si="4"/>
        <v>742</v>
      </c>
      <c r="Q19" s="191">
        <f t="shared" si="4"/>
        <v>750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22</v>
      </c>
      <c r="L20" s="221">
        <v>55</v>
      </c>
      <c r="M20" s="221">
        <v>120</v>
      </c>
      <c r="N20" s="221">
        <v>93</v>
      </c>
      <c r="O20" s="221">
        <v>82</v>
      </c>
      <c r="P20" s="219">
        <f aca="true" t="shared" si="6" ref="P20:P26">SUM(J20:O20)</f>
        <v>372</v>
      </c>
      <c r="Q20" s="222">
        <f aca="true" t="shared" si="7" ref="Q20:Q26">I20+P20</f>
        <v>372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20</v>
      </c>
      <c r="L21" s="221">
        <v>27</v>
      </c>
      <c r="M21" s="221">
        <v>28</v>
      </c>
      <c r="N21" s="221">
        <v>20</v>
      </c>
      <c r="O21" s="221">
        <v>19</v>
      </c>
      <c r="P21" s="219">
        <f t="shared" si="6"/>
        <v>114</v>
      </c>
      <c r="Q21" s="222">
        <f t="shared" si="7"/>
        <v>114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2</v>
      </c>
      <c r="L22" s="221">
        <v>1</v>
      </c>
      <c r="M22" s="221">
        <v>1</v>
      </c>
      <c r="N22" s="221">
        <v>9</v>
      </c>
      <c r="O22" s="221">
        <v>16</v>
      </c>
      <c r="P22" s="219">
        <f t="shared" si="6"/>
        <v>29</v>
      </c>
      <c r="Q22" s="222">
        <f t="shared" si="7"/>
        <v>29</v>
      </c>
    </row>
    <row r="23" spans="3:17" ht="14.25" customHeight="1">
      <c r="C23" s="130"/>
      <c r="D23" s="155"/>
      <c r="E23" s="284" t="s">
        <v>109</v>
      </c>
      <c r="F23" s="286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1</v>
      </c>
      <c r="H24" s="221">
        <v>7</v>
      </c>
      <c r="I24" s="219">
        <f t="shared" si="5"/>
        <v>8</v>
      </c>
      <c r="J24" s="220">
        <v>0</v>
      </c>
      <c r="K24" s="229">
        <v>39</v>
      </c>
      <c r="L24" s="221">
        <v>49</v>
      </c>
      <c r="M24" s="221">
        <v>52</v>
      </c>
      <c r="N24" s="221">
        <v>51</v>
      </c>
      <c r="O24" s="221">
        <v>27</v>
      </c>
      <c r="P24" s="219">
        <f t="shared" si="6"/>
        <v>218</v>
      </c>
      <c r="Q24" s="222">
        <f t="shared" si="7"/>
        <v>226</v>
      </c>
    </row>
    <row r="25" spans="3:17" ht="14.25" customHeight="1">
      <c r="C25" s="130"/>
      <c r="D25" s="155"/>
      <c r="E25" s="284" t="s">
        <v>110</v>
      </c>
      <c r="F25" s="286"/>
      <c r="G25" s="230">
        <v>0</v>
      </c>
      <c r="H25" s="230">
        <v>0</v>
      </c>
      <c r="I25" s="231">
        <f t="shared" si="5"/>
        <v>0</v>
      </c>
      <c r="J25" s="232">
        <v>0</v>
      </c>
      <c r="K25" s="233">
        <v>1</v>
      </c>
      <c r="L25" s="230">
        <v>3</v>
      </c>
      <c r="M25" s="230">
        <v>3</v>
      </c>
      <c r="N25" s="230">
        <v>0</v>
      </c>
      <c r="O25" s="230">
        <v>2</v>
      </c>
      <c r="P25" s="231">
        <f t="shared" si="6"/>
        <v>9</v>
      </c>
      <c r="Q25" s="234">
        <f t="shared" si="7"/>
        <v>9</v>
      </c>
    </row>
    <row r="26" spans="3:17" ht="14.25" customHeight="1" thickBot="1">
      <c r="C26" s="167"/>
      <c r="D26" s="168"/>
      <c r="E26" s="310" t="s">
        <v>111</v>
      </c>
      <c r="F26" s="311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3360</v>
      </c>
      <c r="H28" s="221">
        <f t="shared" si="8"/>
        <v>54400</v>
      </c>
      <c r="I28" s="184">
        <f t="shared" si="8"/>
        <v>57760</v>
      </c>
      <c r="J28" s="185">
        <f t="shared" si="8"/>
        <v>0</v>
      </c>
      <c r="K28" s="228">
        <f t="shared" si="8"/>
        <v>4113960</v>
      </c>
      <c r="L28" s="221">
        <f t="shared" si="8"/>
        <v>7664010</v>
      </c>
      <c r="M28" s="221">
        <f t="shared" si="8"/>
        <v>12634830</v>
      </c>
      <c r="N28" s="221">
        <f t="shared" si="8"/>
        <v>11268100</v>
      </c>
      <c r="O28" s="221">
        <f t="shared" si="8"/>
        <v>13108230</v>
      </c>
      <c r="P28" s="184">
        <f t="shared" si="8"/>
        <v>48789130</v>
      </c>
      <c r="Q28" s="186">
        <f>SUM(Q29:Q35)</f>
        <v>48846890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1246090</v>
      </c>
      <c r="L29" s="221">
        <v>3311870</v>
      </c>
      <c r="M29" s="221">
        <v>6732310</v>
      </c>
      <c r="N29" s="221">
        <v>6860870</v>
      </c>
      <c r="O29" s="221">
        <v>7698840</v>
      </c>
      <c r="P29" s="219">
        <f aca="true" t="shared" si="10" ref="P29:P35">SUM(J29:O29)</f>
        <v>25849980</v>
      </c>
      <c r="Q29" s="222">
        <f aca="true" t="shared" si="11" ref="Q29:Q35">I29+P29</f>
        <v>25849980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2455980</v>
      </c>
      <c r="L30" s="221">
        <v>3589540</v>
      </c>
      <c r="M30" s="221">
        <v>4989350</v>
      </c>
      <c r="N30" s="221">
        <v>3040720</v>
      </c>
      <c r="O30" s="221">
        <v>2495400</v>
      </c>
      <c r="P30" s="219">
        <f t="shared" si="10"/>
        <v>16570990</v>
      </c>
      <c r="Q30" s="222">
        <f t="shared" si="11"/>
        <v>16570990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92070</v>
      </c>
      <c r="L31" s="221">
        <v>137330</v>
      </c>
      <c r="M31" s="221">
        <v>201500</v>
      </c>
      <c r="N31" s="221">
        <v>684450</v>
      </c>
      <c r="O31" s="221">
        <v>2613780</v>
      </c>
      <c r="P31" s="219">
        <f t="shared" si="10"/>
        <v>3729130</v>
      </c>
      <c r="Q31" s="222">
        <f>I31+P31</f>
        <v>3729130</v>
      </c>
    </row>
    <row r="32" spans="3:17" ht="14.25" customHeight="1">
      <c r="C32" s="130"/>
      <c r="D32" s="155"/>
      <c r="E32" s="284" t="s">
        <v>109</v>
      </c>
      <c r="F32" s="286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3360</v>
      </c>
      <c r="H33" s="221">
        <v>54400</v>
      </c>
      <c r="I33" s="219">
        <f t="shared" si="9"/>
        <v>57760</v>
      </c>
      <c r="J33" s="220">
        <v>0</v>
      </c>
      <c r="K33" s="229">
        <v>313170</v>
      </c>
      <c r="L33" s="221">
        <v>532160</v>
      </c>
      <c r="M33" s="221">
        <v>628540</v>
      </c>
      <c r="N33" s="221">
        <v>647080</v>
      </c>
      <c r="O33" s="221">
        <v>251050</v>
      </c>
      <c r="P33" s="219">
        <f t="shared" si="10"/>
        <v>2372000</v>
      </c>
      <c r="Q33" s="222">
        <f t="shared" si="11"/>
        <v>2429760</v>
      </c>
    </row>
    <row r="34" spans="3:17" ht="14.25" customHeight="1">
      <c r="C34" s="130"/>
      <c r="D34" s="155"/>
      <c r="E34" s="284" t="s">
        <v>110</v>
      </c>
      <c r="F34" s="286"/>
      <c r="G34" s="230">
        <v>0</v>
      </c>
      <c r="H34" s="230">
        <v>0</v>
      </c>
      <c r="I34" s="231">
        <f t="shared" si="9"/>
        <v>0</v>
      </c>
      <c r="J34" s="232">
        <v>0</v>
      </c>
      <c r="K34" s="233">
        <v>6650</v>
      </c>
      <c r="L34" s="230">
        <v>93110</v>
      </c>
      <c r="M34" s="230">
        <v>83130</v>
      </c>
      <c r="N34" s="230">
        <v>34980</v>
      </c>
      <c r="O34" s="230">
        <v>49160</v>
      </c>
      <c r="P34" s="231">
        <f t="shared" si="10"/>
        <v>267030</v>
      </c>
      <c r="Q34" s="234">
        <f t="shared" si="11"/>
        <v>267030</v>
      </c>
    </row>
    <row r="35" spans="3:17" ht="14.25" customHeight="1">
      <c r="C35" s="130"/>
      <c r="D35" s="154"/>
      <c r="E35" s="301" t="s">
        <v>111</v>
      </c>
      <c r="F35" s="303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1460</v>
      </c>
      <c r="H36" s="187">
        <f t="shared" si="12"/>
        <v>14780</v>
      </c>
      <c r="I36" s="189">
        <f t="shared" si="12"/>
        <v>16240</v>
      </c>
      <c r="J36" s="190">
        <f t="shared" si="12"/>
        <v>0</v>
      </c>
      <c r="K36" s="228">
        <f t="shared" si="12"/>
        <v>1257450</v>
      </c>
      <c r="L36" s="187">
        <f t="shared" si="12"/>
        <v>2199350</v>
      </c>
      <c r="M36" s="187">
        <f t="shared" si="12"/>
        <v>3965780</v>
      </c>
      <c r="N36" s="187">
        <f t="shared" si="12"/>
        <v>3066490</v>
      </c>
      <c r="O36" s="187">
        <f t="shared" si="12"/>
        <v>2542440</v>
      </c>
      <c r="P36" s="189">
        <f t="shared" si="12"/>
        <v>13031510</v>
      </c>
      <c r="Q36" s="191">
        <f>SUM(Q37:Q43)</f>
        <v>13047750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558850</v>
      </c>
      <c r="L37" s="221">
        <v>1397200</v>
      </c>
      <c r="M37" s="221">
        <v>3053560</v>
      </c>
      <c r="N37" s="221">
        <v>2127120</v>
      </c>
      <c r="O37" s="221">
        <v>1666520</v>
      </c>
      <c r="P37" s="219">
        <f aca="true" t="shared" si="14" ref="P37:P43">SUM(J37:O37)</f>
        <v>8803250</v>
      </c>
      <c r="Q37" s="222">
        <f aca="true" t="shared" si="15" ref="Q37:Q43">I37+P37</f>
        <v>8803250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424050</v>
      </c>
      <c r="L38" s="221">
        <v>485650</v>
      </c>
      <c r="M38" s="221">
        <v>542030</v>
      </c>
      <c r="N38" s="221">
        <v>328770</v>
      </c>
      <c r="O38" s="221">
        <v>409020</v>
      </c>
      <c r="P38" s="219">
        <f t="shared" si="14"/>
        <v>2189520</v>
      </c>
      <c r="Q38" s="222">
        <f t="shared" si="15"/>
        <v>2189520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71300</v>
      </c>
      <c r="L39" s="221">
        <v>35650</v>
      </c>
      <c r="M39" s="221">
        <v>9920</v>
      </c>
      <c r="N39" s="221">
        <v>205780</v>
      </c>
      <c r="O39" s="221">
        <v>328480</v>
      </c>
      <c r="P39" s="219">
        <f t="shared" si="14"/>
        <v>651130</v>
      </c>
      <c r="Q39" s="222">
        <f>I39+P39</f>
        <v>651130</v>
      </c>
    </row>
    <row r="40" spans="3:17" ht="14.25" customHeight="1">
      <c r="C40" s="130"/>
      <c r="D40" s="155"/>
      <c r="E40" s="284" t="s">
        <v>109</v>
      </c>
      <c r="F40" s="286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1460</v>
      </c>
      <c r="H41" s="221">
        <v>14780</v>
      </c>
      <c r="I41" s="219">
        <f t="shared" si="13"/>
        <v>16240</v>
      </c>
      <c r="J41" s="220">
        <v>0</v>
      </c>
      <c r="K41" s="229">
        <v>199800</v>
      </c>
      <c r="L41" s="221">
        <v>265900</v>
      </c>
      <c r="M41" s="221">
        <v>336120</v>
      </c>
      <c r="N41" s="221">
        <v>404820</v>
      </c>
      <c r="O41" s="221">
        <v>136820</v>
      </c>
      <c r="P41" s="219">
        <f t="shared" si="14"/>
        <v>1343460</v>
      </c>
      <c r="Q41" s="222">
        <f t="shared" si="15"/>
        <v>1359700</v>
      </c>
    </row>
    <row r="42" spans="3:17" ht="14.25" customHeight="1">
      <c r="C42" s="130"/>
      <c r="D42" s="165"/>
      <c r="E42" s="284" t="s">
        <v>110</v>
      </c>
      <c r="F42" s="286"/>
      <c r="G42" s="221">
        <v>0</v>
      </c>
      <c r="H42" s="221">
        <v>0</v>
      </c>
      <c r="I42" s="219">
        <f t="shared" si="13"/>
        <v>0</v>
      </c>
      <c r="J42" s="220">
        <v>0</v>
      </c>
      <c r="K42" s="229">
        <v>3450</v>
      </c>
      <c r="L42" s="221">
        <v>14950</v>
      </c>
      <c r="M42" s="221">
        <v>24150</v>
      </c>
      <c r="N42" s="221">
        <v>0</v>
      </c>
      <c r="O42" s="221">
        <v>1600</v>
      </c>
      <c r="P42" s="219">
        <f t="shared" si="14"/>
        <v>44150</v>
      </c>
      <c r="Q42" s="222">
        <f t="shared" si="15"/>
        <v>44150</v>
      </c>
    </row>
    <row r="43" spans="3:17" ht="14.25" customHeight="1">
      <c r="C43" s="151"/>
      <c r="D43" s="170"/>
      <c r="E43" s="301" t="s">
        <v>111</v>
      </c>
      <c r="F43" s="303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4820</v>
      </c>
      <c r="H44" s="211">
        <f t="shared" si="16"/>
        <v>69180</v>
      </c>
      <c r="I44" s="213">
        <f t="shared" si="16"/>
        <v>74000</v>
      </c>
      <c r="J44" s="214">
        <f t="shared" si="16"/>
        <v>0</v>
      </c>
      <c r="K44" s="243">
        <f t="shared" si="16"/>
        <v>5371410</v>
      </c>
      <c r="L44" s="211">
        <f t="shared" si="16"/>
        <v>9863360</v>
      </c>
      <c r="M44" s="211">
        <f t="shared" si="16"/>
        <v>16600610</v>
      </c>
      <c r="N44" s="211">
        <f t="shared" si="16"/>
        <v>14334590</v>
      </c>
      <c r="O44" s="211">
        <f>O28+O36</f>
        <v>15650670</v>
      </c>
      <c r="P44" s="213">
        <f t="shared" si="16"/>
        <v>61820640</v>
      </c>
      <c r="Q44" s="215">
        <f>Q28+Q36</f>
        <v>61894640</v>
      </c>
    </row>
  </sheetData>
  <sheetProtection password="C7C4" sheet="1" objects="1" scenarios="1"/>
  <mergeCells count="16">
    <mergeCell ref="E42:F42"/>
    <mergeCell ref="E43:F43"/>
    <mergeCell ref="E17:F17"/>
    <mergeCell ref="E18:F18"/>
    <mergeCell ref="E34:F34"/>
    <mergeCell ref="E35:F35"/>
    <mergeCell ref="E25:F25"/>
    <mergeCell ref="E26:F26"/>
    <mergeCell ref="G8:I8"/>
    <mergeCell ref="J8:P8"/>
    <mergeCell ref="Q8:Q9"/>
    <mergeCell ref="C8:F9"/>
    <mergeCell ref="E15:F15"/>
    <mergeCell ref="E23:F23"/>
    <mergeCell ref="E32:F32"/>
    <mergeCell ref="E40:F40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36"/>
  <sheetViews>
    <sheetView view="pageBreakPreview" zoomScaleSheetLayoutView="100" workbookViewId="0" topLeftCell="A1">
      <selection activeCell="G7" sqref="G7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6" t="s">
        <v>16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4" customHeight="1">
      <c r="A4" s="316" t="str">
        <f>'様式１'!A5</f>
        <v>平成２２年２月月報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199</v>
      </c>
      <c r="H14" s="254">
        <v>329</v>
      </c>
      <c r="I14" s="312">
        <f>SUM(G14:H14)</f>
        <v>528</v>
      </c>
      <c r="J14" s="313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1202730</v>
      </c>
      <c r="H15" s="255">
        <v>2926745</v>
      </c>
      <c r="I15" s="314">
        <f>SUM(G15:H15)</f>
        <v>4129475</v>
      </c>
      <c r="J15" s="315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70</v>
      </c>
      <c r="H19" s="254">
        <v>441</v>
      </c>
      <c r="I19" s="312">
        <f>SUM(G19:H19)</f>
        <v>511</v>
      </c>
      <c r="J19" s="313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595577</v>
      </c>
      <c r="H20" s="255">
        <v>2502078</v>
      </c>
      <c r="I20" s="314">
        <f>SUM(G20:H20)</f>
        <v>3097655</v>
      </c>
      <c r="J20" s="315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68</v>
      </c>
      <c r="H24" s="254">
        <v>2045</v>
      </c>
      <c r="I24" s="312">
        <f>SUM(G24:H24)</f>
        <v>2113</v>
      </c>
      <c r="J24" s="313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6">
        <v>768642</v>
      </c>
      <c r="H25" s="256">
        <v>23876327</v>
      </c>
      <c r="I25" s="314">
        <f>SUM(G25:H25)</f>
        <v>24644969</v>
      </c>
      <c r="J25" s="315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3</v>
      </c>
      <c r="H29" s="254">
        <v>26</v>
      </c>
      <c r="I29" s="312">
        <f>SUM(G29:H29)</f>
        <v>29</v>
      </c>
      <c r="J29" s="313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66364</v>
      </c>
      <c r="H30" s="255">
        <v>307626</v>
      </c>
      <c r="I30" s="314">
        <f>SUM(G30:H30)</f>
        <v>373990</v>
      </c>
      <c r="J30" s="315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340</v>
      </c>
      <c r="H34" s="254">
        <f>H14+H19+H24+H29</f>
        <v>2841</v>
      </c>
      <c r="I34" s="312">
        <f>SUM(G34:H34)</f>
        <v>3181</v>
      </c>
      <c r="J34" s="313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2633313</v>
      </c>
      <c r="H35" s="255">
        <f>H15+H20+H25+H30</f>
        <v>29612776</v>
      </c>
      <c r="I35" s="314">
        <f>SUM(G35:H35)</f>
        <v>32246089</v>
      </c>
      <c r="J35" s="315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ht="15.75" customHeight="1"/>
  </sheetData>
  <sheetProtection password="C7C4" sheet="1" objects="1" scenarios="1"/>
  <mergeCells count="12">
    <mergeCell ref="I29:J29"/>
    <mergeCell ref="I30:J30"/>
    <mergeCell ref="I34:J34"/>
    <mergeCell ref="I35:J35"/>
    <mergeCell ref="I24:J24"/>
    <mergeCell ref="I25:J25"/>
    <mergeCell ref="A3:L3"/>
    <mergeCell ref="A4:L4"/>
    <mergeCell ref="I15:J15"/>
    <mergeCell ref="I14:J14"/>
    <mergeCell ref="I19:J19"/>
    <mergeCell ref="I20:J2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2010-03-15T01:13:47Z</cp:lastPrinted>
  <dcterms:created xsi:type="dcterms:W3CDTF">2006-12-27T00:16:47Z</dcterms:created>
  <dcterms:modified xsi:type="dcterms:W3CDTF">2010-11-16T01:03:51Z</dcterms:modified>
  <cp:category/>
  <cp:version/>
  <cp:contentType/>
  <cp:contentStatus/>
</cp:coreProperties>
</file>