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<sst xmlns="http://schemas.openxmlformats.org/spreadsheetml/2006/main" count="346" uniqueCount="131">
  <si>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</si>
  <si>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</si>
  <si>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</si>
  <si>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</si>
  <si>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</si>
  <si>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</si>
  <si>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</si>
  <si>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</si>
  <si>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</si>
  <si>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</si>
  <si>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</si>
  <si>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</si>
  <si>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</si>
  <si>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</si>
  <si>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</si>
  <si>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</si>
  <si>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</si>
  <si>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</si>
  <si>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</si>
  <si>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</si>
  <si>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</si>
  <si>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</si>
  <si>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</si>
  <si>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</si>
  <si>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</si>
  <si>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</si>
  <si>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</si>
  <si>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</si>
  <si>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</si>
  <si>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</si>
  <si>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</si>
  <si>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</si>
  <si>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</si>
  <si>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</si>
  <si>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</si>
  <si>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</si>
  <si>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</si>
  <si>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</si>
  <si>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</si>
  <si>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</si>
  <si>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</si>
  <si>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</si>
  <si>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</si>
  <si>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</si>
  <si>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</si>
  <si>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</si>
  <si>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</si>
  <si>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</si>
  <si>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</si>
  <si>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</si>
  <si>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</si>
  <si>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</si>
  <si>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</si>
  <si>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</si>
  <si>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</si>
  <si>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</si>
  <si>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</si>
  <si>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</si>
  <si>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</si>
  <si>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</si>
  <si>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</si>
  <si>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</si>
  <si>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</si>
  <si>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</si>
  <si>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</si>
  <si>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</si>
  <si>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</si>
  <si>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</si>
  <si>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</si>
  <si>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</si>
  <si>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</si>
  <si>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</si>
  <si>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</si>
  <si>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</si>
  <si>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</si>
  <si>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</si>
  <si>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</si>
  <si>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</si>
  <si>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</si>
  <si>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</si>
  <si>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</si>
  <si>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</si>
  <si>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</si>
  <si>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</si>
  <si>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</si>
  <si>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</si>
  <si>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</si>
  <si>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</si>
  <si>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</si>
  <si>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</si>
  <si>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</si>
  <si>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</si>
  <si>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</si>
  <si>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</si>
  <si>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</si>
  <si>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</si>
  <si>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</si>
  <si>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</si>
  <si>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</si>
  <si>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</si>
  <si>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</si>
  <si>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</si>
  <si>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</si>
  <si>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</si>
  <si>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</si>
  <si>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</si>
  <si>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</si>
  <si>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</si>
  <si>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</si>
  <si>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</si>
  <si>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</si>
  <si>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</si>
  <si>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</si>
  <si>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</si>
  <si>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</si>
  <si>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</si>
  <si>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</si>
  <si>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</si>
  <si>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</si>
  <si>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</si>
  <si>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</si>
  <si>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</si>
  <si>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</si>
  <si>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</si>
  <si>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</si>
  <si>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</si>
  <si>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</si>
  <si>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</si>
  <si>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平成２３年４月月報</t>
  </si>
  <si>
    <t>介護保険事業状況報告</t>
  </si>
  <si>
    <t>介護療養型医療施設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</si>
</sst>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0" fontId="18" fillId="0" borderId="2" xfId="21" applyFont="1" applyBorder="1" applyAlignment="1">
      <alignment horizontal="left"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58</v>
      </c>
    </row>
    <row r="12" ht="4.5" customHeight="1" thickBot="1"/>
    <row r="13" spans="3:20" ht="21.75" customHeight="1">
      <c r="C13" s="69" t="s">
        <v>4</v>
      </c>
      <c r="D13" s="70" t="s">
        <v>54</v>
      </c>
      <c r="E13" s="71"/>
      <c r="F13" s="71"/>
      <c r="G13" s="71"/>
      <c r="H13" s="71"/>
      <c r="I13" s="70" t="s">
        <v>55</v>
      </c>
      <c r="J13" s="71"/>
      <c r="K13" s="71"/>
      <c r="L13" s="71"/>
      <c r="M13" s="71"/>
      <c r="N13" s="70" t="s">
        <v>56</v>
      </c>
      <c r="O13" s="71"/>
      <c r="P13" s="71"/>
      <c r="Q13" s="71"/>
      <c r="R13" s="71"/>
      <c r="S13" s="70" t="s">
        <v>57</v>
      </c>
      <c r="T13" s="72"/>
    </row>
    <row r="14" spans="3:20" ht="21.75" customHeight="1">
      <c r="C14" s="73" t="s">
        <v>17</v>
      </c>
      <c r="D14" s="262">
        <v>49006</v>
      </c>
      <c r="E14" s="264"/>
      <c r="F14" s="264"/>
      <c r="G14" s="264"/>
      <c r="H14" s="265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2">
        <v>48887</v>
      </c>
      <c r="T14" s="263"/>
    </row>
    <row r="15" spans="3:20" ht="21.75" customHeight="1">
      <c r="C15" s="73" t="s">
        <v>18</v>
      </c>
      <c r="D15" s="262">
        <v>42813</v>
      </c>
      <c r="E15" s="264"/>
      <c r="F15" s="264"/>
      <c r="G15" s="264"/>
      <c r="H15" s="265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2">
        <v>42947</v>
      </c>
      <c r="T15" s="263"/>
    </row>
    <row r="16" spans="3:20" ht="21.75" customHeight="1">
      <c r="C16" s="75" t="s">
        <v>19</v>
      </c>
      <c r="D16" s="262">
        <v>917</v>
      </c>
      <c r="E16" s="264"/>
      <c r="F16" s="264"/>
      <c r="G16" s="264"/>
      <c r="H16" s="265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2">
        <v>915</v>
      </c>
      <c r="T16" s="263"/>
    </row>
    <row r="17" spans="3:20" ht="21.75" customHeight="1">
      <c r="C17" s="75" t="s">
        <v>20</v>
      </c>
      <c r="D17" s="262">
        <v>331</v>
      </c>
      <c r="E17" s="264"/>
      <c r="F17" s="264"/>
      <c r="G17" s="264"/>
      <c r="H17" s="265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2">
        <v>334</v>
      </c>
      <c r="T17" s="263"/>
    </row>
    <row r="18" spans="3:20" ht="21.75" customHeight="1" thickBot="1">
      <c r="C18" s="76" t="s">
        <v>2</v>
      </c>
      <c r="D18" s="258">
        <f>SUM(D14:H15)</f>
        <v>91819</v>
      </c>
      <c r="E18" s="259"/>
      <c r="F18" s="259"/>
      <c r="G18" s="259"/>
      <c r="H18" s="260"/>
      <c r="I18" s="77" t="s">
        <v>21</v>
      </c>
      <c r="J18" s="78"/>
      <c r="K18" s="259">
        <f>S23</f>
        <v>380</v>
      </c>
      <c r="L18" s="259"/>
      <c r="M18" s="260"/>
      <c r="N18" s="77" t="s">
        <v>22</v>
      </c>
      <c r="O18" s="78"/>
      <c r="P18" s="259">
        <f>S25</f>
        <v>365</v>
      </c>
      <c r="Q18" s="259"/>
      <c r="R18" s="260"/>
      <c r="S18" s="258">
        <f>SUM(S14:T15)</f>
        <v>91834</v>
      </c>
      <c r="T18" s="261"/>
    </row>
    <row r="19" ht="15" customHeight="1"/>
    <row r="20" ht="19.5" customHeight="1">
      <c r="B20" s="16" t="s">
        <v>59</v>
      </c>
    </row>
    <row r="21" ht="4.5" customHeight="1" thickBot="1"/>
    <row r="22" spans="3:20" ht="24.75" customHeight="1">
      <c r="C22" s="266" t="s">
        <v>60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70" t="s">
        <v>37</v>
      </c>
      <c r="N22" s="271"/>
      <c r="O22" s="272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7"/>
      <c r="D23" s="262">
        <v>93</v>
      </c>
      <c r="E23" s="264"/>
      <c r="F23" s="265"/>
      <c r="G23" s="262">
        <v>1</v>
      </c>
      <c r="H23" s="264"/>
      <c r="I23" s="265"/>
      <c r="J23" s="262">
        <v>280</v>
      </c>
      <c r="K23" s="264"/>
      <c r="L23" s="265"/>
      <c r="M23" s="262">
        <v>1</v>
      </c>
      <c r="N23" s="264"/>
      <c r="O23" s="265"/>
      <c r="P23" s="262">
        <v>5</v>
      </c>
      <c r="Q23" s="264"/>
      <c r="R23" s="265"/>
      <c r="S23" s="89">
        <f>SUM(D23:R23)</f>
        <v>380</v>
      </c>
      <c r="T23" s="11"/>
    </row>
    <row r="24" spans="3:20" ht="24.75" customHeight="1">
      <c r="C24" s="268" t="s">
        <v>61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3" t="s">
        <v>38</v>
      </c>
      <c r="N24" s="274"/>
      <c r="O24" s="275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9"/>
      <c r="D25" s="258">
        <v>117</v>
      </c>
      <c r="E25" s="259"/>
      <c r="F25" s="260"/>
      <c r="G25" s="258">
        <v>2</v>
      </c>
      <c r="H25" s="259"/>
      <c r="I25" s="260"/>
      <c r="J25" s="258">
        <v>239</v>
      </c>
      <c r="K25" s="259"/>
      <c r="L25" s="260"/>
      <c r="M25" s="258">
        <v>0</v>
      </c>
      <c r="N25" s="259"/>
      <c r="O25" s="260"/>
      <c r="P25" s="258">
        <v>7</v>
      </c>
      <c r="Q25" s="259"/>
      <c r="R25" s="260"/>
      <c r="S25" s="90">
        <f>SUM(D25:R25)</f>
        <v>365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平成２３年４月月報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2925</v>
      </c>
      <c r="G12" s="91">
        <f>SUM(G13:G14)</f>
        <v>1770</v>
      </c>
      <c r="H12" s="92">
        <f>SUM(F12:G12)</f>
        <v>4695</v>
      </c>
      <c r="I12" s="93">
        <f aca="true" t="shared" si="0" ref="I12:N12">SUM(I13:I14)</f>
        <v>0</v>
      </c>
      <c r="J12" s="95">
        <f t="shared" si="0"/>
        <v>2687</v>
      </c>
      <c r="K12" s="91">
        <f t="shared" si="0"/>
        <v>2109</v>
      </c>
      <c r="L12" s="91">
        <f t="shared" si="0"/>
        <v>1923</v>
      </c>
      <c r="M12" s="91">
        <f t="shared" si="0"/>
        <v>1385</v>
      </c>
      <c r="N12" s="91">
        <f t="shared" si="0"/>
        <v>1649</v>
      </c>
      <c r="O12" s="91">
        <f>SUM(I12:N12)</f>
        <v>9753</v>
      </c>
      <c r="P12" s="94">
        <f>H12+O12</f>
        <v>14448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445</v>
      </c>
      <c r="G13" s="91">
        <v>254</v>
      </c>
      <c r="H13" s="92">
        <f>SUM(F13:G13)</f>
        <v>699</v>
      </c>
      <c r="I13" s="93">
        <v>0</v>
      </c>
      <c r="J13" s="95">
        <v>356</v>
      </c>
      <c r="K13" s="91">
        <v>284</v>
      </c>
      <c r="L13" s="91">
        <v>238</v>
      </c>
      <c r="M13" s="91">
        <v>126</v>
      </c>
      <c r="N13" s="91">
        <v>201</v>
      </c>
      <c r="O13" s="91">
        <f>SUM(I13:N13)</f>
        <v>1205</v>
      </c>
      <c r="P13" s="94">
        <f>H13+O13</f>
        <v>1904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2480</v>
      </c>
      <c r="G14" s="91">
        <v>1516</v>
      </c>
      <c r="H14" s="92">
        <f>SUM(F14:G14)</f>
        <v>3996</v>
      </c>
      <c r="I14" s="93">
        <v>0</v>
      </c>
      <c r="J14" s="95">
        <v>2331</v>
      </c>
      <c r="K14" s="91">
        <v>1825</v>
      </c>
      <c r="L14" s="91">
        <v>1685</v>
      </c>
      <c r="M14" s="91">
        <v>1259</v>
      </c>
      <c r="N14" s="91">
        <v>1448</v>
      </c>
      <c r="O14" s="91">
        <f>SUM(I14:N14)</f>
        <v>8548</v>
      </c>
      <c r="P14" s="94">
        <f>H14+O14</f>
        <v>12544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58</v>
      </c>
      <c r="G15" s="91">
        <v>66</v>
      </c>
      <c r="H15" s="92">
        <f>SUM(F15:G15)</f>
        <v>124</v>
      </c>
      <c r="I15" s="93">
        <v>0</v>
      </c>
      <c r="J15" s="95">
        <v>95</v>
      </c>
      <c r="K15" s="91">
        <v>84</v>
      </c>
      <c r="L15" s="91">
        <v>52</v>
      </c>
      <c r="M15" s="91">
        <v>46</v>
      </c>
      <c r="N15" s="91">
        <v>67</v>
      </c>
      <c r="O15" s="91">
        <f>SUM(I15:N15)</f>
        <v>344</v>
      </c>
      <c r="P15" s="94">
        <f>H15+O15</f>
        <v>468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2983</v>
      </c>
      <c r="G16" s="96">
        <f>G12+G15</f>
        <v>1836</v>
      </c>
      <c r="H16" s="97">
        <f>SUM(F16:G16)</f>
        <v>4819</v>
      </c>
      <c r="I16" s="98">
        <f aca="true" t="shared" si="1" ref="I16:N16">I12+I15</f>
        <v>0</v>
      </c>
      <c r="J16" s="100">
        <f t="shared" si="1"/>
        <v>2782</v>
      </c>
      <c r="K16" s="96">
        <f t="shared" si="1"/>
        <v>2193</v>
      </c>
      <c r="L16" s="96">
        <f t="shared" si="1"/>
        <v>1975</v>
      </c>
      <c r="M16" s="96">
        <f t="shared" si="1"/>
        <v>1431</v>
      </c>
      <c r="N16" s="96">
        <f t="shared" si="1"/>
        <v>1716</v>
      </c>
      <c r="O16" s="96">
        <f>SUM(I16:N16)</f>
        <v>10097</v>
      </c>
      <c r="P16" s="99">
        <f>H16+O16</f>
        <v>14916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6" t="s">
        <v>49</v>
      </c>
      <c r="G19" s="277"/>
      <c r="H19" s="278"/>
      <c r="I19" s="282" t="s">
        <v>50</v>
      </c>
      <c r="J19" s="277"/>
      <c r="K19" s="277"/>
      <c r="L19" s="277"/>
      <c r="M19" s="277"/>
      <c r="N19" s="277"/>
      <c r="O19" s="278"/>
      <c r="P19" s="279" t="s">
        <v>47</v>
      </c>
    </row>
    <row r="20" spans="3:17" s="15" customFormat="1" ht="18.75" customHeight="1">
      <c r="C20" s="40"/>
      <c r="D20" s="28"/>
      <c r="E20" s="41"/>
      <c r="F20" s="42" t="s">
        <v>62</v>
      </c>
      <c r="G20" s="42" t="s">
        <v>63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1"/>
      <c r="Q20" s="3"/>
    </row>
    <row r="21" spans="3:17" s="15" customFormat="1" ht="18.75" customHeight="1">
      <c r="C21" s="40" t="s">
        <v>29</v>
      </c>
      <c r="D21" s="28"/>
      <c r="E21" s="28"/>
      <c r="F21" s="91">
        <v>2038</v>
      </c>
      <c r="G21" s="91">
        <v>1323</v>
      </c>
      <c r="H21" s="92">
        <f>SUM(F21:G21)</f>
        <v>3361</v>
      </c>
      <c r="I21" s="93">
        <v>0</v>
      </c>
      <c r="J21" s="95">
        <v>2011</v>
      </c>
      <c r="K21" s="91">
        <v>1485</v>
      </c>
      <c r="L21" s="91">
        <v>1112</v>
      </c>
      <c r="M21" s="91">
        <v>634</v>
      </c>
      <c r="N21" s="91">
        <v>591</v>
      </c>
      <c r="O21" s="101">
        <f>SUM(I21:N21)</f>
        <v>5833</v>
      </c>
      <c r="P21" s="94">
        <f>O21+H21</f>
        <v>9194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34</v>
      </c>
      <c r="G22" s="91">
        <v>54</v>
      </c>
      <c r="H22" s="92">
        <f>SUM(F22:G22)</f>
        <v>88</v>
      </c>
      <c r="I22" s="93">
        <v>0</v>
      </c>
      <c r="J22" s="95">
        <v>77</v>
      </c>
      <c r="K22" s="91">
        <v>62</v>
      </c>
      <c r="L22" s="91">
        <v>37</v>
      </c>
      <c r="M22" s="91">
        <v>31</v>
      </c>
      <c r="N22" s="91">
        <v>32</v>
      </c>
      <c r="O22" s="101">
        <f>SUM(I22:N22)</f>
        <v>239</v>
      </c>
      <c r="P22" s="94">
        <f>O22+H22</f>
        <v>327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2072</v>
      </c>
      <c r="G23" s="96">
        <f aca="true" t="shared" si="2" ref="G23:N23">SUM(G21:G22)</f>
        <v>1377</v>
      </c>
      <c r="H23" s="97">
        <f>SUM(F23:G23)</f>
        <v>3449</v>
      </c>
      <c r="I23" s="98">
        <f t="shared" si="2"/>
        <v>0</v>
      </c>
      <c r="J23" s="100">
        <f t="shared" si="2"/>
        <v>2088</v>
      </c>
      <c r="K23" s="96">
        <f t="shared" si="2"/>
        <v>1547</v>
      </c>
      <c r="L23" s="96">
        <f t="shared" si="2"/>
        <v>1149</v>
      </c>
      <c r="M23" s="96">
        <f t="shared" si="2"/>
        <v>665</v>
      </c>
      <c r="N23" s="96">
        <f t="shared" si="2"/>
        <v>623</v>
      </c>
      <c r="O23" s="102">
        <f>SUM(I23:N23)</f>
        <v>6072</v>
      </c>
      <c r="P23" s="99">
        <f>O23+H23</f>
        <v>9521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6" t="s">
        <v>49</v>
      </c>
      <c r="G26" s="277"/>
      <c r="H26" s="278"/>
      <c r="I26" s="282" t="s">
        <v>50</v>
      </c>
      <c r="J26" s="283"/>
      <c r="K26" s="277"/>
      <c r="L26" s="277"/>
      <c r="M26" s="277"/>
      <c r="N26" s="277"/>
      <c r="O26" s="278"/>
      <c r="P26" s="279" t="s">
        <v>47</v>
      </c>
    </row>
    <row r="27" spans="3:17" s="15" customFormat="1" ht="18.75" customHeight="1">
      <c r="C27" s="40"/>
      <c r="D27" s="28"/>
      <c r="E27" s="41"/>
      <c r="F27" s="42" t="s">
        <v>62</v>
      </c>
      <c r="G27" s="42" t="s">
        <v>63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1"/>
      <c r="Q27" s="3"/>
    </row>
    <row r="28" spans="3:17" s="15" customFormat="1" ht="18.75" customHeight="1">
      <c r="C28" s="40" t="s">
        <v>29</v>
      </c>
      <c r="D28" s="28"/>
      <c r="E28" s="28"/>
      <c r="F28" s="91">
        <v>3</v>
      </c>
      <c r="G28" s="91">
        <v>12</v>
      </c>
      <c r="H28" s="92">
        <f>SUM(F28:G28)</f>
        <v>15</v>
      </c>
      <c r="I28" s="93">
        <v>0</v>
      </c>
      <c r="J28" s="95">
        <v>127</v>
      </c>
      <c r="K28" s="91">
        <v>126</v>
      </c>
      <c r="L28" s="91">
        <v>127</v>
      </c>
      <c r="M28" s="91">
        <v>81</v>
      </c>
      <c r="N28" s="91">
        <v>63</v>
      </c>
      <c r="O28" s="101">
        <f>SUM(I28:N28)</f>
        <v>524</v>
      </c>
      <c r="P28" s="94">
        <f>O28+H28</f>
        <v>539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2</v>
      </c>
      <c r="L29" s="91">
        <v>1</v>
      </c>
      <c r="M29" s="91">
        <v>1</v>
      </c>
      <c r="N29" s="91">
        <v>4</v>
      </c>
      <c r="O29" s="101">
        <f>SUM(I29:N29)</f>
        <v>8</v>
      </c>
      <c r="P29" s="94">
        <f>O29+H29</f>
        <v>8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3</v>
      </c>
      <c r="G30" s="96">
        <f>SUM(G28:G29)</f>
        <v>12</v>
      </c>
      <c r="H30" s="97">
        <f>SUM(F30:G30)</f>
        <v>15</v>
      </c>
      <c r="I30" s="98">
        <f aca="true" t="shared" si="3" ref="I30:N30">SUM(I28:I29)</f>
        <v>0</v>
      </c>
      <c r="J30" s="100">
        <f t="shared" si="3"/>
        <v>127</v>
      </c>
      <c r="K30" s="96">
        <f t="shared" si="3"/>
        <v>128</v>
      </c>
      <c r="L30" s="96">
        <f t="shared" si="3"/>
        <v>128</v>
      </c>
      <c r="M30" s="96">
        <f t="shared" si="3"/>
        <v>82</v>
      </c>
      <c r="N30" s="96">
        <f t="shared" si="3"/>
        <v>67</v>
      </c>
      <c r="O30" s="102">
        <f>SUM(I30:N30)</f>
        <v>532</v>
      </c>
      <c r="P30" s="99">
        <f>O30+H30</f>
        <v>547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6" t="s">
        <v>49</v>
      </c>
      <c r="G33" s="277"/>
      <c r="H33" s="278"/>
      <c r="I33" s="284" t="s">
        <v>40</v>
      </c>
      <c r="J33" s="277"/>
      <c r="K33" s="277"/>
      <c r="L33" s="277"/>
      <c r="M33" s="277"/>
      <c r="N33" s="278"/>
      <c r="O33" s="279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62</v>
      </c>
      <c r="G34" s="48" t="s">
        <v>63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80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55</v>
      </c>
      <c r="J35" s="105">
        <f t="shared" si="4"/>
        <v>142</v>
      </c>
      <c r="K35" s="105">
        <f t="shared" si="4"/>
        <v>297</v>
      </c>
      <c r="L35" s="105">
        <f t="shared" si="4"/>
        <v>304</v>
      </c>
      <c r="M35" s="105">
        <f t="shared" si="4"/>
        <v>416</v>
      </c>
      <c r="N35" s="106">
        <f aca="true" t="shared" si="6" ref="N35:N44">SUM(I35:M35)</f>
        <v>1214</v>
      </c>
      <c r="O35" s="107">
        <f aca="true" t="shared" si="7" ref="O35:O43">SUM(H35+N35)</f>
        <v>1214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55</v>
      </c>
      <c r="J36" s="91">
        <v>142</v>
      </c>
      <c r="K36" s="91">
        <v>297</v>
      </c>
      <c r="L36" s="91">
        <v>303</v>
      </c>
      <c r="M36" s="91">
        <v>412</v>
      </c>
      <c r="N36" s="101">
        <f t="shared" si="6"/>
        <v>1209</v>
      </c>
      <c r="O36" s="94">
        <f t="shared" si="7"/>
        <v>1209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4</v>
      </c>
      <c r="N37" s="102">
        <f t="shared" si="6"/>
        <v>5</v>
      </c>
      <c r="O37" s="99">
        <f t="shared" si="7"/>
        <v>5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147</v>
      </c>
      <c r="J38" s="105">
        <f>SUM(J39:J40)</f>
        <v>178</v>
      </c>
      <c r="K38" s="105">
        <f>SUM(K39:K40)</f>
        <v>279</v>
      </c>
      <c r="L38" s="105">
        <f>SUM(L39:L40)</f>
        <v>191</v>
      </c>
      <c r="M38" s="105">
        <f>SUM(M39:M40)</f>
        <v>168</v>
      </c>
      <c r="N38" s="106">
        <f t="shared" si="6"/>
        <v>963</v>
      </c>
      <c r="O38" s="107">
        <f t="shared" si="7"/>
        <v>963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146</v>
      </c>
      <c r="J39" s="91">
        <v>175</v>
      </c>
      <c r="K39" s="91">
        <v>276</v>
      </c>
      <c r="L39" s="91">
        <v>187</v>
      </c>
      <c r="M39" s="91">
        <v>163</v>
      </c>
      <c r="N39" s="101">
        <f t="shared" si="6"/>
        <v>947</v>
      </c>
      <c r="O39" s="94">
        <f t="shared" si="7"/>
        <v>947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1</v>
      </c>
      <c r="J40" s="96">
        <v>3</v>
      </c>
      <c r="K40" s="96">
        <v>3</v>
      </c>
      <c r="L40" s="96">
        <v>4</v>
      </c>
      <c r="M40" s="96">
        <v>5</v>
      </c>
      <c r="N40" s="102">
        <f t="shared" si="6"/>
        <v>16</v>
      </c>
      <c r="O40" s="99">
        <f t="shared" si="7"/>
        <v>16</v>
      </c>
    </row>
    <row r="41" spans="3:15" s="15" customFormat="1" ht="18.75" customHeight="1">
      <c r="C41" s="257" t="s">
        <v>130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2</v>
      </c>
      <c r="J41" s="105">
        <f>SUM(J42:J43)</f>
        <v>4</v>
      </c>
      <c r="K41" s="105">
        <f>SUM(K42:K43)</f>
        <v>11</v>
      </c>
      <c r="L41" s="105">
        <f>SUM(L42:L43)</f>
        <v>25</v>
      </c>
      <c r="M41" s="105">
        <f>SUM(M42:M43)</f>
        <v>113</v>
      </c>
      <c r="N41" s="106">
        <f t="shared" si="6"/>
        <v>155</v>
      </c>
      <c r="O41" s="107">
        <f t="shared" si="7"/>
        <v>155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2</v>
      </c>
      <c r="J42" s="91">
        <v>3</v>
      </c>
      <c r="K42" s="91">
        <v>11</v>
      </c>
      <c r="L42" s="91">
        <v>24</v>
      </c>
      <c r="M42" s="91">
        <v>111</v>
      </c>
      <c r="N42" s="101">
        <f t="shared" si="6"/>
        <v>151</v>
      </c>
      <c r="O42" s="94">
        <f t="shared" si="7"/>
        <v>151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1</v>
      </c>
      <c r="K43" s="96">
        <v>0</v>
      </c>
      <c r="L43" s="96">
        <v>1</v>
      </c>
      <c r="M43" s="96">
        <v>2</v>
      </c>
      <c r="N43" s="102">
        <f t="shared" si="6"/>
        <v>4</v>
      </c>
      <c r="O43" s="99">
        <f t="shared" si="7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204</v>
      </c>
      <c r="J44" s="96">
        <v>324</v>
      </c>
      <c r="K44" s="96">
        <v>585</v>
      </c>
      <c r="L44" s="96">
        <v>518</v>
      </c>
      <c r="M44" s="96">
        <v>693</v>
      </c>
      <c r="N44" s="102">
        <f t="shared" si="6"/>
        <v>2324</v>
      </c>
      <c r="O44" s="110">
        <f>H44+N44</f>
        <v>2324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64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平成２３年４月月報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65</v>
      </c>
    </row>
    <row r="7" ht="12">
      <c r="B7" s="116" t="s">
        <v>66</v>
      </c>
    </row>
    <row r="8" ht="12.75" thickBot="1">
      <c r="D8" s="116" t="s">
        <v>87</v>
      </c>
    </row>
    <row r="9" spans="2:17" ht="18.75" customHeight="1">
      <c r="B9" s="117"/>
      <c r="C9" s="290" t="s">
        <v>67</v>
      </c>
      <c r="D9" s="291"/>
      <c r="E9" s="291"/>
      <c r="F9" s="292"/>
      <c r="G9" s="298" t="s">
        <v>49</v>
      </c>
      <c r="H9" s="299"/>
      <c r="I9" s="300"/>
      <c r="J9" s="301" t="s">
        <v>50</v>
      </c>
      <c r="K9" s="299"/>
      <c r="L9" s="299"/>
      <c r="M9" s="299"/>
      <c r="N9" s="299"/>
      <c r="O9" s="299"/>
      <c r="P9" s="300"/>
      <c r="Q9" s="288" t="s">
        <v>47</v>
      </c>
    </row>
    <row r="10" spans="1:18" ht="28.5" customHeight="1">
      <c r="A10" s="118"/>
      <c r="B10" s="118"/>
      <c r="C10" s="293"/>
      <c r="D10" s="294"/>
      <c r="E10" s="294"/>
      <c r="F10" s="295"/>
      <c r="G10" s="176" t="s">
        <v>88</v>
      </c>
      <c r="H10" s="177" t="s">
        <v>89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9"/>
      <c r="R10" s="118"/>
    </row>
    <row r="11" spans="1:18" ht="18" customHeight="1">
      <c r="A11" s="118"/>
      <c r="B11" s="118"/>
      <c r="C11" s="123" t="s">
        <v>68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69</v>
      </c>
      <c r="D12" s="128"/>
      <c r="E12" s="128"/>
      <c r="F12" s="129"/>
      <c r="G12" s="182">
        <f aca="true" t="shared" si="0" ref="G12:Q12">G13+G19+G22+G26+G30+G31</f>
        <v>4842</v>
      </c>
      <c r="H12" s="183">
        <f t="shared" si="0"/>
        <v>3647</v>
      </c>
      <c r="I12" s="184">
        <f t="shared" si="0"/>
        <v>8489</v>
      </c>
      <c r="J12" s="185">
        <f>J13+J19+J22+J26+J30+J31</f>
        <v>0</v>
      </c>
      <c r="K12" s="183">
        <f t="shared" si="0"/>
        <v>6325</v>
      </c>
      <c r="L12" s="182">
        <f t="shared" si="0"/>
        <v>5089</v>
      </c>
      <c r="M12" s="182">
        <f t="shared" si="0"/>
        <v>4165</v>
      </c>
      <c r="N12" s="182">
        <f t="shared" si="0"/>
        <v>2645</v>
      </c>
      <c r="O12" s="183">
        <f t="shared" si="0"/>
        <v>2750</v>
      </c>
      <c r="P12" s="182">
        <f t="shared" si="0"/>
        <v>20974</v>
      </c>
      <c r="Q12" s="186">
        <f t="shared" si="0"/>
        <v>29463</v>
      </c>
      <c r="R12" s="118"/>
    </row>
    <row r="13" spans="1:18" ht="18" customHeight="1">
      <c r="A13" s="118"/>
      <c r="B13" s="118"/>
      <c r="C13" s="130"/>
      <c r="D13" s="131" t="s">
        <v>90</v>
      </c>
      <c r="E13" s="132"/>
      <c r="F13" s="132"/>
      <c r="G13" s="187">
        <f aca="true" t="shared" si="1" ref="G13:Q13">SUM(G14:G18)</f>
        <v>1606</v>
      </c>
      <c r="H13" s="188">
        <f t="shared" si="1"/>
        <v>1039</v>
      </c>
      <c r="I13" s="189">
        <f t="shared" si="1"/>
        <v>2645</v>
      </c>
      <c r="J13" s="190">
        <f t="shared" si="1"/>
        <v>0</v>
      </c>
      <c r="K13" s="188">
        <f t="shared" si="1"/>
        <v>1925</v>
      </c>
      <c r="L13" s="187">
        <f t="shared" si="1"/>
        <v>1513</v>
      </c>
      <c r="M13" s="187">
        <f t="shared" si="1"/>
        <v>1347</v>
      </c>
      <c r="N13" s="187">
        <f t="shared" si="1"/>
        <v>938</v>
      </c>
      <c r="O13" s="188">
        <f t="shared" si="1"/>
        <v>1313</v>
      </c>
      <c r="P13" s="187">
        <f t="shared" si="1"/>
        <v>7036</v>
      </c>
      <c r="Q13" s="191">
        <f t="shared" si="1"/>
        <v>9681</v>
      </c>
      <c r="R13" s="118"/>
    </row>
    <row r="14" spans="1:18" ht="18" customHeight="1">
      <c r="A14" s="118"/>
      <c r="B14" s="118"/>
      <c r="C14" s="130"/>
      <c r="D14" s="133"/>
      <c r="E14" s="134" t="s">
        <v>91</v>
      </c>
      <c r="F14" s="135"/>
      <c r="G14" s="187">
        <v>1412</v>
      </c>
      <c r="H14" s="188">
        <v>763</v>
      </c>
      <c r="I14" s="189">
        <f>SUM(G14:H14)</f>
        <v>2175</v>
      </c>
      <c r="J14" s="190">
        <v>0</v>
      </c>
      <c r="K14" s="188">
        <v>1247</v>
      </c>
      <c r="L14" s="187">
        <v>794</v>
      </c>
      <c r="M14" s="187">
        <v>626</v>
      </c>
      <c r="N14" s="187">
        <v>416</v>
      </c>
      <c r="O14" s="188">
        <v>469</v>
      </c>
      <c r="P14" s="187">
        <f>SUM(J14:O14)</f>
        <v>3552</v>
      </c>
      <c r="Q14" s="191">
        <f>I14+P14</f>
        <v>5727</v>
      </c>
      <c r="R14" s="118"/>
    </row>
    <row r="15" spans="1:18" ht="18" customHeight="1">
      <c r="A15" s="118"/>
      <c r="B15" s="118"/>
      <c r="C15" s="130"/>
      <c r="D15" s="133"/>
      <c r="E15" s="134" t="s">
        <v>92</v>
      </c>
      <c r="F15" s="135"/>
      <c r="G15" s="187">
        <v>1</v>
      </c>
      <c r="H15" s="188">
        <v>1</v>
      </c>
      <c r="I15" s="189">
        <f>SUM(G15:H15)</f>
        <v>2</v>
      </c>
      <c r="J15" s="190">
        <v>0</v>
      </c>
      <c r="K15" s="188">
        <v>6</v>
      </c>
      <c r="L15" s="187">
        <v>13</v>
      </c>
      <c r="M15" s="187">
        <v>25</v>
      </c>
      <c r="N15" s="187">
        <v>41</v>
      </c>
      <c r="O15" s="188">
        <v>166</v>
      </c>
      <c r="P15" s="187">
        <f>SUM(J15:O15)</f>
        <v>251</v>
      </c>
      <c r="Q15" s="191">
        <f>I15+P15</f>
        <v>253</v>
      </c>
      <c r="R15" s="118"/>
    </row>
    <row r="16" spans="1:18" ht="18" customHeight="1">
      <c r="A16" s="118"/>
      <c r="B16" s="118"/>
      <c r="C16" s="130"/>
      <c r="D16" s="133"/>
      <c r="E16" s="134" t="s">
        <v>93</v>
      </c>
      <c r="F16" s="135"/>
      <c r="G16" s="187">
        <v>81</v>
      </c>
      <c r="H16" s="188">
        <v>148</v>
      </c>
      <c r="I16" s="189">
        <f>SUM(G16:H16)</f>
        <v>229</v>
      </c>
      <c r="J16" s="190">
        <v>0</v>
      </c>
      <c r="K16" s="188">
        <v>284</v>
      </c>
      <c r="L16" s="187">
        <v>283</v>
      </c>
      <c r="M16" s="187">
        <v>289</v>
      </c>
      <c r="N16" s="187">
        <v>198</v>
      </c>
      <c r="O16" s="188">
        <v>318</v>
      </c>
      <c r="P16" s="187">
        <f>SUM(J16:O16)</f>
        <v>1372</v>
      </c>
      <c r="Q16" s="191">
        <f>I16+P16</f>
        <v>1601</v>
      </c>
      <c r="R16" s="118"/>
    </row>
    <row r="17" spans="1:18" ht="18" customHeight="1">
      <c r="A17" s="118"/>
      <c r="B17" s="118"/>
      <c r="C17" s="130"/>
      <c r="D17" s="133"/>
      <c r="E17" s="134" t="s">
        <v>94</v>
      </c>
      <c r="F17" s="135"/>
      <c r="G17" s="187">
        <v>13</v>
      </c>
      <c r="H17" s="188">
        <v>13</v>
      </c>
      <c r="I17" s="189">
        <f>SUM(G17:H17)</f>
        <v>26</v>
      </c>
      <c r="J17" s="190">
        <v>0</v>
      </c>
      <c r="K17" s="188">
        <v>29</v>
      </c>
      <c r="L17" s="187">
        <v>32</v>
      </c>
      <c r="M17" s="187">
        <v>15</v>
      </c>
      <c r="N17" s="187">
        <v>17</v>
      </c>
      <c r="O17" s="188">
        <v>16</v>
      </c>
      <c r="P17" s="187">
        <f>SUM(J17:O17)</f>
        <v>109</v>
      </c>
      <c r="Q17" s="191">
        <f>I17+P17</f>
        <v>135</v>
      </c>
      <c r="R17" s="118"/>
    </row>
    <row r="18" spans="1:18" ht="18" customHeight="1">
      <c r="A18" s="118"/>
      <c r="B18" s="118"/>
      <c r="C18" s="130"/>
      <c r="D18" s="133"/>
      <c r="E18" s="296" t="s">
        <v>95</v>
      </c>
      <c r="F18" s="297"/>
      <c r="G18" s="187">
        <v>99</v>
      </c>
      <c r="H18" s="188">
        <v>114</v>
      </c>
      <c r="I18" s="189">
        <f>SUM(G18:H18)</f>
        <v>213</v>
      </c>
      <c r="J18" s="190">
        <v>0</v>
      </c>
      <c r="K18" s="188">
        <v>359</v>
      </c>
      <c r="L18" s="187">
        <v>391</v>
      </c>
      <c r="M18" s="187">
        <v>392</v>
      </c>
      <c r="N18" s="187">
        <v>266</v>
      </c>
      <c r="O18" s="188">
        <v>344</v>
      </c>
      <c r="P18" s="187">
        <f>SUM(J18:O18)</f>
        <v>1752</v>
      </c>
      <c r="Q18" s="191">
        <f>I18+P18</f>
        <v>1965</v>
      </c>
      <c r="R18" s="118"/>
    </row>
    <row r="19" spans="1:18" ht="18" customHeight="1">
      <c r="A19" s="118"/>
      <c r="B19" s="118"/>
      <c r="C19" s="130"/>
      <c r="D19" s="131" t="s">
        <v>70</v>
      </c>
      <c r="E19" s="136"/>
      <c r="F19" s="135"/>
      <c r="G19" s="187">
        <f aca="true" t="shared" si="2" ref="G19:Q19">SUM(G20:G21)</f>
        <v>661</v>
      </c>
      <c r="H19" s="188">
        <f t="shared" si="2"/>
        <v>618</v>
      </c>
      <c r="I19" s="189">
        <f t="shared" si="2"/>
        <v>1279</v>
      </c>
      <c r="J19" s="190">
        <f t="shared" si="2"/>
        <v>0</v>
      </c>
      <c r="K19" s="188">
        <f t="shared" si="2"/>
        <v>1205</v>
      </c>
      <c r="L19" s="187">
        <f>SUM(L20:L21)</f>
        <v>978</v>
      </c>
      <c r="M19" s="187">
        <f t="shared" si="2"/>
        <v>702</v>
      </c>
      <c r="N19" s="187">
        <f t="shared" si="2"/>
        <v>381</v>
      </c>
      <c r="O19" s="188">
        <f t="shared" si="2"/>
        <v>200</v>
      </c>
      <c r="P19" s="187">
        <f>SUM(P20:P21)</f>
        <v>3466</v>
      </c>
      <c r="Q19" s="191">
        <f t="shared" si="2"/>
        <v>4745</v>
      </c>
      <c r="R19" s="118"/>
    </row>
    <row r="20" spans="1:18" ht="18" customHeight="1">
      <c r="A20" s="118"/>
      <c r="B20" s="118"/>
      <c r="C20" s="130"/>
      <c r="D20" s="133"/>
      <c r="E20" s="137" t="s">
        <v>96</v>
      </c>
      <c r="F20" s="137"/>
      <c r="G20" s="187">
        <v>543</v>
      </c>
      <c r="H20" s="188">
        <v>502</v>
      </c>
      <c r="I20" s="189">
        <f>SUM(G20:H20)</f>
        <v>1045</v>
      </c>
      <c r="J20" s="190">
        <v>0</v>
      </c>
      <c r="K20" s="188">
        <v>989</v>
      </c>
      <c r="L20" s="187">
        <v>755</v>
      </c>
      <c r="M20" s="187">
        <v>555</v>
      </c>
      <c r="N20" s="187">
        <v>301</v>
      </c>
      <c r="O20" s="188">
        <v>177</v>
      </c>
      <c r="P20" s="187">
        <f>SUM(J20:O20)</f>
        <v>2777</v>
      </c>
      <c r="Q20" s="191">
        <f>I20+P20</f>
        <v>3822</v>
      </c>
      <c r="R20" s="118"/>
    </row>
    <row r="21" spans="1:18" ht="18" customHeight="1">
      <c r="A21" s="118"/>
      <c r="B21" s="118"/>
      <c r="C21" s="130"/>
      <c r="D21" s="133"/>
      <c r="E21" s="137" t="s">
        <v>97</v>
      </c>
      <c r="F21" s="137"/>
      <c r="G21" s="187">
        <v>118</v>
      </c>
      <c r="H21" s="188">
        <v>116</v>
      </c>
      <c r="I21" s="189">
        <f>SUM(G21:H21)</f>
        <v>234</v>
      </c>
      <c r="J21" s="190">
        <v>0</v>
      </c>
      <c r="K21" s="188">
        <v>216</v>
      </c>
      <c r="L21" s="187">
        <v>223</v>
      </c>
      <c r="M21" s="187">
        <v>147</v>
      </c>
      <c r="N21" s="187">
        <v>80</v>
      </c>
      <c r="O21" s="188">
        <v>23</v>
      </c>
      <c r="P21" s="187">
        <f>SUM(J21:O21)</f>
        <v>689</v>
      </c>
      <c r="Q21" s="191">
        <f>I21+P21</f>
        <v>923</v>
      </c>
      <c r="R21" s="118"/>
    </row>
    <row r="22" spans="1:18" ht="18" customHeight="1">
      <c r="A22" s="118"/>
      <c r="B22" s="118"/>
      <c r="C22" s="130"/>
      <c r="D22" s="131" t="s">
        <v>71</v>
      </c>
      <c r="E22" s="132"/>
      <c r="F22" s="132"/>
      <c r="G22" s="187">
        <f aca="true" t="shared" si="3" ref="G22:Q22">SUM(G23:G25)</f>
        <v>6</v>
      </c>
      <c r="H22" s="188">
        <f t="shared" si="3"/>
        <v>20</v>
      </c>
      <c r="I22" s="189">
        <f t="shared" si="3"/>
        <v>26</v>
      </c>
      <c r="J22" s="190">
        <f t="shared" si="3"/>
        <v>0</v>
      </c>
      <c r="K22" s="188">
        <f t="shared" si="3"/>
        <v>151</v>
      </c>
      <c r="L22" s="187">
        <f t="shared" si="3"/>
        <v>163</v>
      </c>
      <c r="M22" s="187">
        <f t="shared" si="3"/>
        <v>196</v>
      </c>
      <c r="N22" s="187">
        <f t="shared" si="3"/>
        <v>142</v>
      </c>
      <c r="O22" s="188">
        <f t="shared" si="3"/>
        <v>126</v>
      </c>
      <c r="P22" s="187">
        <f t="shared" si="3"/>
        <v>778</v>
      </c>
      <c r="Q22" s="191">
        <f t="shared" si="3"/>
        <v>804</v>
      </c>
      <c r="R22" s="118"/>
    </row>
    <row r="23" spans="1:18" ht="18" customHeight="1">
      <c r="A23" s="118"/>
      <c r="B23" s="118"/>
      <c r="C23" s="130"/>
      <c r="D23" s="133"/>
      <c r="E23" s="134" t="s">
        <v>98</v>
      </c>
      <c r="F23" s="135"/>
      <c r="G23" s="187">
        <v>6</v>
      </c>
      <c r="H23" s="188">
        <v>18</v>
      </c>
      <c r="I23" s="189">
        <f>SUM(G23:H23)</f>
        <v>24</v>
      </c>
      <c r="J23" s="190">
        <v>0</v>
      </c>
      <c r="K23" s="188">
        <v>133</v>
      </c>
      <c r="L23" s="187">
        <v>127</v>
      </c>
      <c r="M23" s="187">
        <v>167</v>
      </c>
      <c r="N23" s="187">
        <v>116</v>
      </c>
      <c r="O23" s="188">
        <v>96</v>
      </c>
      <c r="P23" s="187">
        <f>SUM(J23:O23)</f>
        <v>639</v>
      </c>
      <c r="Q23" s="191">
        <f>I23+P23</f>
        <v>663</v>
      </c>
      <c r="R23" s="118"/>
    </row>
    <row r="24" spans="1:18" ht="18" customHeight="1">
      <c r="A24" s="118"/>
      <c r="B24" s="118"/>
      <c r="C24" s="130"/>
      <c r="D24" s="133"/>
      <c r="E24" s="285" t="s">
        <v>99</v>
      </c>
      <c r="F24" s="287"/>
      <c r="G24" s="187">
        <v>0</v>
      </c>
      <c r="H24" s="188">
        <v>2</v>
      </c>
      <c r="I24" s="189">
        <f>SUM(G24:H24)</f>
        <v>2</v>
      </c>
      <c r="J24" s="190">
        <v>0</v>
      </c>
      <c r="K24" s="188">
        <v>18</v>
      </c>
      <c r="L24" s="187">
        <v>36</v>
      </c>
      <c r="M24" s="187">
        <v>29</v>
      </c>
      <c r="N24" s="187">
        <v>26</v>
      </c>
      <c r="O24" s="188">
        <v>30</v>
      </c>
      <c r="P24" s="187">
        <f>SUM(J24:O24)</f>
        <v>139</v>
      </c>
      <c r="Q24" s="191">
        <f>I24+P24</f>
        <v>141</v>
      </c>
      <c r="R24" s="118"/>
    </row>
    <row r="25" spans="1:18" ht="18" customHeight="1">
      <c r="A25" s="118"/>
      <c r="B25" s="118"/>
      <c r="C25" s="130"/>
      <c r="D25" s="137"/>
      <c r="E25" s="285" t="s">
        <v>100</v>
      </c>
      <c r="F25" s="287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72</v>
      </c>
      <c r="E26" s="132"/>
      <c r="F26" s="138"/>
      <c r="G26" s="187">
        <f aca="true" t="shared" si="4" ref="G26:Q26">SUM(G27:G29)</f>
        <v>496</v>
      </c>
      <c r="H26" s="188">
        <f t="shared" si="4"/>
        <v>573</v>
      </c>
      <c r="I26" s="189">
        <f t="shared" si="4"/>
        <v>1069</v>
      </c>
      <c r="J26" s="190">
        <f t="shared" si="4"/>
        <v>0</v>
      </c>
      <c r="K26" s="188">
        <f t="shared" si="4"/>
        <v>964</v>
      </c>
      <c r="L26" s="187">
        <f t="shared" si="4"/>
        <v>951</v>
      </c>
      <c r="M26" s="187">
        <f t="shared" si="4"/>
        <v>812</v>
      </c>
      <c r="N26" s="187">
        <f t="shared" si="4"/>
        <v>535</v>
      </c>
      <c r="O26" s="188">
        <f t="shared" si="4"/>
        <v>534</v>
      </c>
      <c r="P26" s="187">
        <f t="shared" si="4"/>
        <v>3796</v>
      </c>
      <c r="Q26" s="191">
        <f t="shared" si="4"/>
        <v>4865</v>
      </c>
      <c r="R26" s="118"/>
    </row>
    <row r="27" spans="1:18" ht="18" customHeight="1">
      <c r="A27" s="118"/>
      <c r="B27" s="118"/>
      <c r="C27" s="130"/>
      <c r="D27" s="133"/>
      <c r="E27" s="139" t="s">
        <v>101</v>
      </c>
      <c r="F27" s="135"/>
      <c r="G27" s="187">
        <v>443</v>
      </c>
      <c r="H27" s="188">
        <v>534</v>
      </c>
      <c r="I27" s="189">
        <f>SUM(G27:H27)</f>
        <v>977</v>
      </c>
      <c r="J27" s="190">
        <v>0</v>
      </c>
      <c r="K27" s="188">
        <v>903</v>
      </c>
      <c r="L27" s="187">
        <v>911</v>
      </c>
      <c r="M27" s="187">
        <v>776</v>
      </c>
      <c r="N27" s="187">
        <v>515</v>
      </c>
      <c r="O27" s="188">
        <v>521</v>
      </c>
      <c r="P27" s="187">
        <f>SUM(J27:O27)</f>
        <v>3626</v>
      </c>
      <c r="Q27" s="191">
        <f>I27+P27</f>
        <v>4603</v>
      </c>
      <c r="R27" s="118"/>
    </row>
    <row r="28" spans="1:18" ht="18" customHeight="1">
      <c r="A28" s="118"/>
      <c r="B28" s="118"/>
      <c r="C28" s="130"/>
      <c r="D28" s="140"/>
      <c r="E28" s="137" t="s">
        <v>73</v>
      </c>
      <c r="F28" s="141"/>
      <c r="G28" s="187">
        <v>26</v>
      </c>
      <c r="H28" s="188">
        <v>21</v>
      </c>
      <c r="I28" s="189">
        <f>SUM(G28:H28)</f>
        <v>47</v>
      </c>
      <c r="J28" s="190">
        <v>0</v>
      </c>
      <c r="K28" s="188">
        <v>36</v>
      </c>
      <c r="L28" s="187">
        <v>28</v>
      </c>
      <c r="M28" s="187">
        <v>27</v>
      </c>
      <c r="N28" s="187">
        <v>13</v>
      </c>
      <c r="O28" s="188">
        <v>11</v>
      </c>
      <c r="P28" s="187">
        <f>SUM(J28:O28)</f>
        <v>115</v>
      </c>
      <c r="Q28" s="191">
        <f>I28+P28</f>
        <v>162</v>
      </c>
      <c r="R28" s="118"/>
    </row>
    <row r="29" spans="1:18" ht="18" customHeight="1">
      <c r="A29" s="118"/>
      <c r="B29" s="118"/>
      <c r="C29" s="130"/>
      <c r="D29" s="142"/>
      <c r="E29" s="134" t="s">
        <v>74</v>
      </c>
      <c r="F29" s="143"/>
      <c r="G29" s="187">
        <v>27</v>
      </c>
      <c r="H29" s="188">
        <v>18</v>
      </c>
      <c r="I29" s="189">
        <f>SUM(G29:H29)</f>
        <v>45</v>
      </c>
      <c r="J29" s="190">
        <v>0</v>
      </c>
      <c r="K29" s="188">
        <v>25</v>
      </c>
      <c r="L29" s="187">
        <v>12</v>
      </c>
      <c r="M29" s="187">
        <v>9</v>
      </c>
      <c r="N29" s="187">
        <v>7</v>
      </c>
      <c r="O29" s="188">
        <v>2</v>
      </c>
      <c r="P29" s="187">
        <f>SUM(J29:O29)</f>
        <v>55</v>
      </c>
      <c r="Q29" s="191">
        <f>I29+P29</f>
        <v>100</v>
      </c>
      <c r="R29" s="118"/>
    </row>
    <row r="30" spans="1:18" ht="18" customHeight="1">
      <c r="A30" s="118"/>
      <c r="B30" s="118"/>
      <c r="C30" s="130"/>
      <c r="D30" s="133" t="s">
        <v>75</v>
      </c>
      <c r="E30" s="144"/>
      <c r="F30" s="144"/>
      <c r="G30" s="187">
        <v>69</v>
      </c>
      <c r="H30" s="188">
        <v>67</v>
      </c>
      <c r="I30" s="189">
        <f>SUM(G30:H30)</f>
        <v>136</v>
      </c>
      <c r="J30" s="190">
        <v>0</v>
      </c>
      <c r="K30" s="188">
        <v>126</v>
      </c>
      <c r="L30" s="187">
        <v>103</v>
      </c>
      <c r="M30" s="187">
        <v>115</v>
      </c>
      <c r="N30" s="187">
        <v>82</v>
      </c>
      <c r="O30" s="188">
        <v>82</v>
      </c>
      <c r="P30" s="187">
        <f>SUM(J30:O30)</f>
        <v>508</v>
      </c>
      <c r="Q30" s="191">
        <f>I30+P30</f>
        <v>644</v>
      </c>
      <c r="R30" s="118"/>
    </row>
    <row r="31" spans="1:18" ht="18" customHeight="1">
      <c r="A31" s="118"/>
      <c r="B31" s="118"/>
      <c r="C31" s="145"/>
      <c r="D31" s="146" t="s">
        <v>102</v>
      </c>
      <c r="E31" s="147"/>
      <c r="F31" s="147"/>
      <c r="G31" s="192">
        <v>2004</v>
      </c>
      <c r="H31" s="193">
        <v>1330</v>
      </c>
      <c r="I31" s="194">
        <f>SUM(G31:H31)</f>
        <v>3334</v>
      </c>
      <c r="J31" s="195">
        <v>0</v>
      </c>
      <c r="K31" s="193">
        <v>1954</v>
      </c>
      <c r="L31" s="192">
        <v>1381</v>
      </c>
      <c r="M31" s="192">
        <v>993</v>
      </c>
      <c r="N31" s="192">
        <v>567</v>
      </c>
      <c r="O31" s="193">
        <v>495</v>
      </c>
      <c r="P31" s="194">
        <f>SUM(J31:O31)</f>
        <v>5390</v>
      </c>
      <c r="Q31" s="196">
        <f>I31+P31</f>
        <v>8724</v>
      </c>
      <c r="R31" s="118"/>
    </row>
    <row r="32" spans="1:18" ht="18" customHeight="1">
      <c r="A32" s="118"/>
      <c r="B32" s="118"/>
      <c r="C32" s="127" t="s">
        <v>76</v>
      </c>
      <c r="D32" s="148"/>
      <c r="E32" s="149"/>
      <c r="F32" s="150"/>
      <c r="G32" s="182">
        <f aca="true" t="shared" si="5" ref="G32:Q32">SUM(G33:G38)</f>
        <v>3</v>
      </c>
      <c r="H32" s="183">
        <f t="shared" si="5"/>
        <v>12</v>
      </c>
      <c r="I32" s="184">
        <f t="shared" si="5"/>
        <v>15</v>
      </c>
      <c r="J32" s="185">
        <f t="shared" si="5"/>
        <v>0</v>
      </c>
      <c r="K32" s="183">
        <f t="shared" si="5"/>
        <v>129</v>
      </c>
      <c r="L32" s="182">
        <f t="shared" si="5"/>
        <v>133</v>
      </c>
      <c r="M32" s="182">
        <f t="shared" si="5"/>
        <v>131</v>
      </c>
      <c r="N32" s="182">
        <f t="shared" si="5"/>
        <v>82</v>
      </c>
      <c r="O32" s="183">
        <f t="shared" si="5"/>
        <v>67</v>
      </c>
      <c r="P32" s="182">
        <f t="shared" si="5"/>
        <v>542</v>
      </c>
      <c r="Q32" s="186">
        <f t="shared" si="5"/>
        <v>557</v>
      </c>
      <c r="R32" s="118"/>
    </row>
    <row r="33" spans="1:18" ht="18" customHeight="1">
      <c r="A33" s="118"/>
      <c r="B33" s="118"/>
      <c r="C33" s="130"/>
      <c r="D33" s="285" t="s">
        <v>77</v>
      </c>
      <c r="E33" s="286"/>
      <c r="F33" s="287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5" t="s">
        <v>78</v>
      </c>
      <c r="E34" s="286"/>
      <c r="F34" s="287"/>
      <c r="G34" s="187">
        <v>0</v>
      </c>
      <c r="H34" s="188">
        <v>2</v>
      </c>
      <c r="I34" s="189">
        <f>SUM(G34:H34)</f>
        <v>2</v>
      </c>
      <c r="J34" s="190">
        <v>0</v>
      </c>
      <c r="K34" s="188">
        <v>26</v>
      </c>
      <c r="L34" s="187">
        <v>25</v>
      </c>
      <c r="M34" s="187">
        <v>31</v>
      </c>
      <c r="N34" s="187">
        <v>21</v>
      </c>
      <c r="O34" s="188">
        <v>30</v>
      </c>
      <c r="P34" s="187">
        <f t="shared" si="6"/>
        <v>133</v>
      </c>
      <c r="Q34" s="191">
        <f t="shared" si="7"/>
        <v>135</v>
      </c>
      <c r="R34" s="118"/>
    </row>
    <row r="35" spans="1:18" ht="18" customHeight="1">
      <c r="A35" s="118"/>
      <c r="B35" s="118"/>
      <c r="C35" s="130"/>
      <c r="D35" s="285" t="s">
        <v>79</v>
      </c>
      <c r="E35" s="286"/>
      <c r="F35" s="287"/>
      <c r="G35" s="187">
        <v>3</v>
      </c>
      <c r="H35" s="188">
        <v>3</v>
      </c>
      <c r="I35" s="189">
        <f>SUM(G35:H35)</f>
        <v>6</v>
      </c>
      <c r="J35" s="190">
        <v>0</v>
      </c>
      <c r="K35" s="188">
        <v>23</v>
      </c>
      <c r="L35" s="187">
        <v>27</v>
      </c>
      <c r="M35" s="187">
        <v>20</v>
      </c>
      <c r="N35" s="187">
        <v>12</v>
      </c>
      <c r="O35" s="188">
        <v>9</v>
      </c>
      <c r="P35" s="187">
        <f t="shared" si="6"/>
        <v>91</v>
      </c>
      <c r="Q35" s="191">
        <f t="shared" si="7"/>
        <v>97</v>
      </c>
      <c r="R35" s="118"/>
    </row>
    <row r="36" spans="1:18" ht="18" customHeight="1">
      <c r="A36" s="118"/>
      <c r="B36" s="118"/>
      <c r="C36" s="130"/>
      <c r="D36" s="285" t="s">
        <v>80</v>
      </c>
      <c r="E36" s="286"/>
      <c r="F36" s="287"/>
      <c r="G36" s="198"/>
      <c r="H36" s="188">
        <v>7</v>
      </c>
      <c r="I36" s="189">
        <f>SUM(G36:H36)</f>
        <v>7</v>
      </c>
      <c r="J36" s="200"/>
      <c r="K36" s="188">
        <v>80</v>
      </c>
      <c r="L36" s="187">
        <v>81</v>
      </c>
      <c r="M36" s="187">
        <v>80</v>
      </c>
      <c r="N36" s="187">
        <v>49</v>
      </c>
      <c r="O36" s="188">
        <v>28</v>
      </c>
      <c r="P36" s="187">
        <f t="shared" si="6"/>
        <v>318</v>
      </c>
      <c r="Q36" s="191">
        <f t="shared" si="7"/>
        <v>325</v>
      </c>
      <c r="R36" s="118"/>
    </row>
    <row r="37" spans="1:18" ht="18" customHeight="1">
      <c r="A37" s="118"/>
      <c r="B37" s="118"/>
      <c r="C37" s="130"/>
      <c r="D37" s="285" t="s">
        <v>81</v>
      </c>
      <c r="E37" s="286"/>
      <c r="F37" s="287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2" t="s">
        <v>82</v>
      </c>
      <c r="E38" s="303"/>
      <c r="F38" s="304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103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208</v>
      </c>
      <c r="L39" s="182">
        <f t="shared" si="8"/>
        <v>325</v>
      </c>
      <c r="M39" s="182">
        <f t="shared" si="8"/>
        <v>589</v>
      </c>
      <c r="N39" s="182">
        <f t="shared" si="8"/>
        <v>523</v>
      </c>
      <c r="O39" s="183">
        <f t="shared" si="8"/>
        <v>703</v>
      </c>
      <c r="P39" s="182">
        <f t="shared" si="8"/>
        <v>2348</v>
      </c>
      <c r="Q39" s="186">
        <f t="shared" si="8"/>
        <v>2348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55</v>
      </c>
      <c r="L40" s="187">
        <v>142</v>
      </c>
      <c r="M40" s="187">
        <v>297</v>
      </c>
      <c r="N40" s="187">
        <v>304</v>
      </c>
      <c r="O40" s="188">
        <v>418</v>
      </c>
      <c r="P40" s="187">
        <f>SUM(J40:O40)</f>
        <v>1216</v>
      </c>
      <c r="Q40" s="191">
        <f>I40+P40</f>
        <v>1216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151</v>
      </c>
      <c r="L41" s="187">
        <v>179</v>
      </c>
      <c r="M41" s="187">
        <v>281</v>
      </c>
      <c r="N41" s="187">
        <v>193</v>
      </c>
      <c r="O41" s="188">
        <v>171</v>
      </c>
      <c r="P41" s="187">
        <f>SUM(J41:O41)</f>
        <v>975</v>
      </c>
      <c r="Q41" s="191">
        <f>I41+P41</f>
        <v>975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2</v>
      </c>
      <c r="L42" s="209">
        <v>4</v>
      </c>
      <c r="M42" s="209">
        <v>11</v>
      </c>
      <c r="N42" s="209">
        <v>26</v>
      </c>
      <c r="O42" s="208">
        <v>114</v>
      </c>
      <c r="P42" s="209">
        <f>SUM(J42:O42)</f>
        <v>157</v>
      </c>
      <c r="Q42" s="210">
        <f>I42+P42</f>
        <v>157</v>
      </c>
      <c r="R42" s="118"/>
    </row>
    <row r="43" spans="1:18" ht="18" customHeight="1" thickBot="1">
      <c r="A43" s="118"/>
      <c r="B43" s="118"/>
      <c r="C43" s="156"/>
      <c r="D43" s="157" t="s">
        <v>83</v>
      </c>
      <c r="E43" s="157"/>
      <c r="F43" s="157"/>
      <c r="G43" s="211">
        <f aca="true" t="shared" si="9" ref="G43:Q43">G12+G32+G39</f>
        <v>4845</v>
      </c>
      <c r="H43" s="212">
        <f t="shared" si="9"/>
        <v>3659</v>
      </c>
      <c r="I43" s="213">
        <f t="shared" si="9"/>
        <v>8504</v>
      </c>
      <c r="J43" s="214">
        <f>J12+J32+J39</f>
        <v>0</v>
      </c>
      <c r="K43" s="212">
        <f t="shared" si="9"/>
        <v>6662</v>
      </c>
      <c r="L43" s="211">
        <f t="shared" si="9"/>
        <v>5547</v>
      </c>
      <c r="M43" s="211">
        <f t="shared" si="9"/>
        <v>4885</v>
      </c>
      <c r="N43" s="211">
        <f t="shared" si="9"/>
        <v>3250</v>
      </c>
      <c r="O43" s="212">
        <f t="shared" si="9"/>
        <v>3520</v>
      </c>
      <c r="P43" s="211">
        <f t="shared" si="9"/>
        <v>23864</v>
      </c>
      <c r="Q43" s="215">
        <f t="shared" si="9"/>
        <v>32368</v>
      </c>
      <c r="R43" s="118"/>
    </row>
    <row r="44" spans="3:17" ht="18" customHeight="1">
      <c r="C44" s="123" t="s">
        <v>84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69</v>
      </c>
      <c r="D45" s="128"/>
      <c r="E45" s="128"/>
      <c r="F45" s="129"/>
      <c r="G45" s="182">
        <f aca="true" t="shared" si="10" ref="G45:Q45">G46+G52+G55+G59+G61+G62</f>
        <v>5986705</v>
      </c>
      <c r="H45" s="183">
        <f t="shared" si="10"/>
        <v>7286513</v>
      </c>
      <c r="I45" s="184">
        <f t="shared" si="10"/>
        <v>13273218</v>
      </c>
      <c r="J45" s="185">
        <f t="shared" si="10"/>
        <v>0</v>
      </c>
      <c r="K45" s="183">
        <f t="shared" si="10"/>
        <v>18412812</v>
      </c>
      <c r="L45" s="182">
        <f t="shared" si="10"/>
        <v>17632824</v>
      </c>
      <c r="M45" s="182">
        <f t="shared" si="10"/>
        <v>18168082</v>
      </c>
      <c r="N45" s="182">
        <f t="shared" si="10"/>
        <v>13204326</v>
      </c>
      <c r="O45" s="183">
        <f t="shared" si="10"/>
        <v>14433452</v>
      </c>
      <c r="P45" s="182">
        <f t="shared" si="10"/>
        <v>81851496</v>
      </c>
      <c r="Q45" s="186">
        <f t="shared" si="10"/>
        <v>95124714</v>
      </c>
    </row>
    <row r="46" spans="3:17" ht="18" customHeight="1">
      <c r="C46" s="130"/>
      <c r="D46" s="131" t="s">
        <v>90</v>
      </c>
      <c r="E46" s="132"/>
      <c r="F46" s="132"/>
      <c r="G46" s="187">
        <f aca="true" t="shared" si="11" ref="G46:Q46">SUM(G47:G51)</f>
        <v>2789649</v>
      </c>
      <c r="H46" s="188">
        <f t="shared" si="11"/>
        <v>2503618</v>
      </c>
      <c r="I46" s="189">
        <f t="shared" si="11"/>
        <v>5293267</v>
      </c>
      <c r="J46" s="190">
        <f t="shared" si="11"/>
        <v>0</v>
      </c>
      <c r="K46" s="188">
        <f t="shared" si="11"/>
        <v>6682922</v>
      </c>
      <c r="L46" s="187">
        <f t="shared" si="11"/>
        <v>6266605</v>
      </c>
      <c r="M46" s="187">
        <f t="shared" si="11"/>
        <v>6744283</v>
      </c>
      <c r="N46" s="187">
        <f t="shared" si="11"/>
        <v>5472902</v>
      </c>
      <c r="O46" s="188">
        <f t="shared" si="11"/>
        <v>7944035</v>
      </c>
      <c r="P46" s="187">
        <f t="shared" si="11"/>
        <v>33110747</v>
      </c>
      <c r="Q46" s="191">
        <f t="shared" si="11"/>
        <v>38404014</v>
      </c>
    </row>
    <row r="47" spans="3:17" ht="18" customHeight="1">
      <c r="C47" s="130"/>
      <c r="D47" s="133"/>
      <c r="E47" s="134" t="s">
        <v>91</v>
      </c>
      <c r="F47" s="135"/>
      <c r="G47" s="187">
        <v>2491045</v>
      </c>
      <c r="H47" s="188">
        <v>1916310</v>
      </c>
      <c r="I47" s="189">
        <f>SUM(G47:H47)</f>
        <v>4407355</v>
      </c>
      <c r="J47" s="190">
        <v>0</v>
      </c>
      <c r="K47" s="188">
        <v>5219676</v>
      </c>
      <c r="L47" s="187">
        <v>4599016</v>
      </c>
      <c r="M47" s="187">
        <v>4909970</v>
      </c>
      <c r="N47" s="187">
        <v>4013661</v>
      </c>
      <c r="O47" s="188">
        <v>4895585</v>
      </c>
      <c r="P47" s="187">
        <f>SUM(J47:O47)</f>
        <v>23637908</v>
      </c>
      <c r="Q47" s="191">
        <f>I47+P47</f>
        <v>28045263</v>
      </c>
    </row>
    <row r="48" spans="3:17" ht="18" customHeight="1">
      <c r="C48" s="130"/>
      <c r="D48" s="133"/>
      <c r="E48" s="134" t="s">
        <v>92</v>
      </c>
      <c r="F48" s="135"/>
      <c r="G48" s="187">
        <v>3416</v>
      </c>
      <c r="H48" s="188">
        <v>854</v>
      </c>
      <c r="I48" s="189">
        <f>SUM(G48:H48)</f>
        <v>4270</v>
      </c>
      <c r="J48" s="190">
        <v>0</v>
      </c>
      <c r="K48" s="188">
        <v>25000</v>
      </c>
      <c r="L48" s="187">
        <v>58750</v>
      </c>
      <c r="M48" s="187">
        <v>130000</v>
      </c>
      <c r="N48" s="187">
        <v>220644</v>
      </c>
      <c r="O48" s="188">
        <v>937038</v>
      </c>
      <c r="P48" s="187">
        <f>SUM(J48:O48)</f>
        <v>1371432</v>
      </c>
      <c r="Q48" s="191">
        <f>I48+P48</f>
        <v>1375702</v>
      </c>
    </row>
    <row r="49" spans="3:17" ht="18" customHeight="1">
      <c r="C49" s="130"/>
      <c r="D49" s="133"/>
      <c r="E49" s="134" t="s">
        <v>93</v>
      </c>
      <c r="F49" s="135"/>
      <c r="G49" s="187">
        <v>176558</v>
      </c>
      <c r="H49" s="188">
        <v>454972</v>
      </c>
      <c r="I49" s="189">
        <f>SUM(G49:H49)</f>
        <v>631530</v>
      </c>
      <c r="J49" s="190">
        <v>0</v>
      </c>
      <c r="K49" s="188">
        <v>1057814</v>
      </c>
      <c r="L49" s="187">
        <v>1168883</v>
      </c>
      <c r="M49" s="187">
        <v>1323151</v>
      </c>
      <c r="N49" s="187">
        <v>954988</v>
      </c>
      <c r="O49" s="188">
        <v>1758218</v>
      </c>
      <c r="P49" s="187">
        <f>SUM(J49:O49)</f>
        <v>6263054</v>
      </c>
      <c r="Q49" s="191">
        <f>I49+P49</f>
        <v>6894584</v>
      </c>
    </row>
    <row r="50" spans="3:17" ht="18" customHeight="1">
      <c r="C50" s="130"/>
      <c r="D50" s="133"/>
      <c r="E50" s="134" t="s">
        <v>94</v>
      </c>
      <c r="F50" s="135"/>
      <c r="G50" s="187">
        <v>29200</v>
      </c>
      <c r="H50" s="188">
        <v>35142</v>
      </c>
      <c r="I50" s="189">
        <f>SUM(G50:H50)</f>
        <v>64342</v>
      </c>
      <c r="J50" s="190">
        <v>0</v>
      </c>
      <c r="K50" s="188">
        <v>65302</v>
      </c>
      <c r="L50" s="187">
        <v>94611</v>
      </c>
      <c r="M50" s="187">
        <v>40632</v>
      </c>
      <c r="N50" s="187">
        <v>52809</v>
      </c>
      <c r="O50" s="188">
        <v>40954</v>
      </c>
      <c r="P50" s="187">
        <f>SUM(J50:O50)</f>
        <v>294308</v>
      </c>
      <c r="Q50" s="191">
        <f>I50+P50</f>
        <v>358650</v>
      </c>
    </row>
    <row r="51" spans="3:17" ht="18" customHeight="1">
      <c r="C51" s="130"/>
      <c r="D51" s="133"/>
      <c r="E51" s="296" t="s">
        <v>104</v>
      </c>
      <c r="F51" s="297"/>
      <c r="G51" s="187">
        <v>89430</v>
      </c>
      <c r="H51" s="188">
        <v>96340</v>
      </c>
      <c r="I51" s="189">
        <f>SUM(G51:H51)</f>
        <v>185770</v>
      </c>
      <c r="J51" s="190">
        <v>0</v>
      </c>
      <c r="K51" s="188">
        <v>315130</v>
      </c>
      <c r="L51" s="187">
        <v>345345</v>
      </c>
      <c r="M51" s="187">
        <v>340530</v>
      </c>
      <c r="N51" s="187">
        <v>230800</v>
      </c>
      <c r="O51" s="188">
        <v>312240</v>
      </c>
      <c r="P51" s="187">
        <f>SUM(J51:O51)</f>
        <v>1544045</v>
      </c>
      <c r="Q51" s="191">
        <f>I51+P51</f>
        <v>1729815</v>
      </c>
    </row>
    <row r="52" spans="3:17" ht="18" customHeight="1">
      <c r="C52" s="130"/>
      <c r="D52" s="131" t="s">
        <v>70</v>
      </c>
      <c r="E52" s="136"/>
      <c r="F52" s="135"/>
      <c r="G52" s="187">
        <f aca="true" t="shared" si="12" ref="G52:Q52">SUM(G53:G54)</f>
        <v>1615621</v>
      </c>
      <c r="H52" s="188">
        <f t="shared" si="12"/>
        <v>2821544</v>
      </c>
      <c r="I52" s="189">
        <f t="shared" si="12"/>
        <v>4437165</v>
      </c>
      <c r="J52" s="190">
        <f t="shared" si="12"/>
        <v>0</v>
      </c>
      <c r="K52" s="188">
        <f t="shared" si="12"/>
        <v>5763271</v>
      </c>
      <c r="L52" s="187">
        <f t="shared" si="12"/>
        <v>5628718</v>
      </c>
      <c r="M52" s="187">
        <f t="shared" si="12"/>
        <v>4825125</v>
      </c>
      <c r="N52" s="187">
        <f t="shared" si="12"/>
        <v>2929628</v>
      </c>
      <c r="O52" s="188">
        <f t="shared" si="12"/>
        <v>1614166</v>
      </c>
      <c r="P52" s="187">
        <f t="shared" si="12"/>
        <v>20760908</v>
      </c>
      <c r="Q52" s="191">
        <f t="shared" si="12"/>
        <v>25198073</v>
      </c>
    </row>
    <row r="53" spans="3:17" ht="18" customHeight="1">
      <c r="C53" s="130"/>
      <c r="D53" s="133"/>
      <c r="E53" s="137" t="s">
        <v>96</v>
      </c>
      <c r="F53" s="137"/>
      <c r="G53" s="187">
        <v>1282330</v>
      </c>
      <c r="H53" s="188">
        <v>2223585</v>
      </c>
      <c r="I53" s="189">
        <f>SUM(G53:H53)</f>
        <v>3505915</v>
      </c>
      <c r="J53" s="190">
        <v>0</v>
      </c>
      <c r="K53" s="188">
        <v>4838242</v>
      </c>
      <c r="L53" s="187">
        <v>4433754</v>
      </c>
      <c r="M53" s="187">
        <v>3915249</v>
      </c>
      <c r="N53" s="187">
        <v>2375625</v>
      </c>
      <c r="O53" s="188">
        <v>1438205</v>
      </c>
      <c r="P53" s="187">
        <f>SUM(J53:O53)</f>
        <v>17001075</v>
      </c>
      <c r="Q53" s="191">
        <f>I53+P53</f>
        <v>20506990</v>
      </c>
    </row>
    <row r="54" spans="3:17" ht="18" customHeight="1">
      <c r="C54" s="130"/>
      <c r="D54" s="133"/>
      <c r="E54" s="137" t="s">
        <v>97</v>
      </c>
      <c r="F54" s="137"/>
      <c r="G54" s="187">
        <v>333291</v>
      </c>
      <c r="H54" s="188">
        <v>597959</v>
      </c>
      <c r="I54" s="189">
        <f>SUM(G54:H54)</f>
        <v>931250</v>
      </c>
      <c r="J54" s="190">
        <v>0</v>
      </c>
      <c r="K54" s="188">
        <v>925029</v>
      </c>
      <c r="L54" s="187">
        <v>1194964</v>
      </c>
      <c r="M54" s="187">
        <v>909876</v>
      </c>
      <c r="N54" s="187">
        <v>554003</v>
      </c>
      <c r="O54" s="188">
        <v>175961</v>
      </c>
      <c r="P54" s="187">
        <f>SUM(J54:O54)</f>
        <v>3759833</v>
      </c>
      <c r="Q54" s="191">
        <f>I54+P54</f>
        <v>4691083</v>
      </c>
    </row>
    <row r="55" spans="3:17" ht="18" customHeight="1">
      <c r="C55" s="130"/>
      <c r="D55" s="131" t="s">
        <v>71</v>
      </c>
      <c r="E55" s="132"/>
      <c r="F55" s="132"/>
      <c r="G55" s="187">
        <f aca="true" t="shared" si="13" ref="G55:Q55">SUM(G56:G58)</f>
        <v>9580</v>
      </c>
      <c r="H55" s="188">
        <f t="shared" si="13"/>
        <v>63228</v>
      </c>
      <c r="I55" s="189">
        <f t="shared" si="13"/>
        <v>72808</v>
      </c>
      <c r="J55" s="190">
        <f t="shared" si="13"/>
        <v>0</v>
      </c>
      <c r="K55" s="188">
        <f t="shared" si="13"/>
        <v>624839</v>
      </c>
      <c r="L55" s="187">
        <f t="shared" si="13"/>
        <v>973475</v>
      </c>
      <c r="M55" s="187">
        <f t="shared" si="13"/>
        <v>1533111</v>
      </c>
      <c r="N55" s="187">
        <f t="shared" si="13"/>
        <v>1239243</v>
      </c>
      <c r="O55" s="188">
        <f t="shared" si="13"/>
        <v>964748</v>
      </c>
      <c r="P55" s="187">
        <f t="shared" si="13"/>
        <v>5335416</v>
      </c>
      <c r="Q55" s="191">
        <f t="shared" si="13"/>
        <v>5408224</v>
      </c>
    </row>
    <row r="56" spans="3:17" ht="18" customHeight="1">
      <c r="C56" s="130"/>
      <c r="D56" s="133"/>
      <c r="E56" s="134" t="s">
        <v>98</v>
      </c>
      <c r="F56" s="135"/>
      <c r="G56" s="187">
        <v>9580</v>
      </c>
      <c r="H56" s="188">
        <v>56698</v>
      </c>
      <c r="I56" s="189">
        <f>SUM(G56:H56)</f>
        <v>66278</v>
      </c>
      <c r="J56" s="190">
        <v>0</v>
      </c>
      <c r="K56" s="188">
        <v>550079</v>
      </c>
      <c r="L56" s="187">
        <v>738385</v>
      </c>
      <c r="M56" s="187">
        <v>1271756</v>
      </c>
      <c r="N56" s="187">
        <v>1050264</v>
      </c>
      <c r="O56" s="188">
        <v>768747</v>
      </c>
      <c r="P56" s="187">
        <f>SUM(J56:O56)</f>
        <v>4379231</v>
      </c>
      <c r="Q56" s="191">
        <f>I56+P56</f>
        <v>4445509</v>
      </c>
    </row>
    <row r="57" spans="3:17" ht="18" customHeight="1">
      <c r="C57" s="130"/>
      <c r="D57" s="133"/>
      <c r="E57" s="285" t="s">
        <v>99</v>
      </c>
      <c r="F57" s="287"/>
      <c r="G57" s="187">
        <v>0</v>
      </c>
      <c r="H57" s="188">
        <v>6530</v>
      </c>
      <c r="I57" s="189">
        <f>SUM(G57:H57)</f>
        <v>6530</v>
      </c>
      <c r="J57" s="190">
        <v>0</v>
      </c>
      <c r="K57" s="188">
        <v>74760</v>
      </c>
      <c r="L57" s="187">
        <v>235090</v>
      </c>
      <c r="M57" s="187">
        <v>261355</v>
      </c>
      <c r="N57" s="187">
        <v>188979</v>
      </c>
      <c r="O57" s="188">
        <v>196001</v>
      </c>
      <c r="P57" s="187">
        <f>SUM(J57:O57)</f>
        <v>956185</v>
      </c>
      <c r="Q57" s="191">
        <f>I57+P57</f>
        <v>962715</v>
      </c>
    </row>
    <row r="58" spans="3:17" ht="18" customHeight="1">
      <c r="C58" s="130"/>
      <c r="D58" s="137"/>
      <c r="E58" s="285" t="s">
        <v>100</v>
      </c>
      <c r="F58" s="287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72</v>
      </c>
      <c r="E59" s="132"/>
      <c r="F59" s="138"/>
      <c r="G59" s="187">
        <f aca="true" t="shared" si="14" ref="G59:Q59">G60</f>
        <v>340577</v>
      </c>
      <c r="H59" s="188">
        <f t="shared" si="14"/>
        <v>479871</v>
      </c>
      <c r="I59" s="189">
        <f t="shared" si="14"/>
        <v>820448</v>
      </c>
      <c r="J59" s="190">
        <f t="shared" si="14"/>
        <v>0</v>
      </c>
      <c r="K59" s="188">
        <f t="shared" si="14"/>
        <v>980374</v>
      </c>
      <c r="L59" s="187">
        <f t="shared" si="14"/>
        <v>1246936</v>
      </c>
      <c r="M59" s="187">
        <f t="shared" si="14"/>
        <v>1281233</v>
      </c>
      <c r="N59" s="187">
        <f t="shared" si="14"/>
        <v>934308</v>
      </c>
      <c r="O59" s="188">
        <f t="shared" si="14"/>
        <v>1146560</v>
      </c>
      <c r="P59" s="187">
        <f t="shared" si="14"/>
        <v>5589411</v>
      </c>
      <c r="Q59" s="191">
        <f t="shared" si="14"/>
        <v>6409859</v>
      </c>
    </row>
    <row r="60" spans="3:17" ht="18" customHeight="1">
      <c r="C60" s="130"/>
      <c r="D60" s="133"/>
      <c r="E60" s="134" t="s">
        <v>101</v>
      </c>
      <c r="F60" s="135"/>
      <c r="G60" s="187">
        <v>340577</v>
      </c>
      <c r="H60" s="188">
        <v>479871</v>
      </c>
      <c r="I60" s="189">
        <f>SUM(G60:H60)</f>
        <v>820448</v>
      </c>
      <c r="J60" s="190">
        <v>0</v>
      </c>
      <c r="K60" s="188">
        <v>980374</v>
      </c>
      <c r="L60" s="187">
        <v>1246936</v>
      </c>
      <c r="M60" s="187">
        <v>1281233</v>
      </c>
      <c r="N60" s="187">
        <v>934308</v>
      </c>
      <c r="O60" s="188">
        <v>1146560</v>
      </c>
      <c r="P60" s="187">
        <f>SUM(J60:O60)</f>
        <v>5589411</v>
      </c>
      <c r="Q60" s="191">
        <f>I60+P60</f>
        <v>6409859</v>
      </c>
    </row>
    <row r="61" spans="3:17" ht="18" customHeight="1">
      <c r="C61" s="158"/>
      <c r="D61" s="134" t="s">
        <v>105</v>
      </c>
      <c r="E61" s="136"/>
      <c r="F61" s="136"/>
      <c r="G61" s="218">
        <v>386130</v>
      </c>
      <c r="H61" s="218">
        <v>848692</v>
      </c>
      <c r="I61" s="219">
        <f>SUM(G61:H61)</f>
        <v>1234822</v>
      </c>
      <c r="J61" s="220">
        <v>0</v>
      </c>
      <c r="K61" s="218">
        <v>1921166</v>
      </c>
      <c r="L61" s="221">
        <v>1802904</v>
      </c>
      <c r="M61" s="221">
        <v>2228958</v>
      </c>
      <c r="N61" s="221">
        <v>1721323</v>
      </c>
      <c r="O61" s="218">
        <v>1952833</v>
      </c>
      <c r="P61" s="221">
        <f>SUM(J61:O61)</f>
        <v>9627184</v>
      </c>
      <c r="Q61" s="222">
        <f>I61+P61</f>
        <v>10862006</v>
      </c>
    </row>
    <row r="62" spans="3:17" ht="18" customHeight="1">
      <c r="C62" s="145"/>
      <c r="D62" s="146" t="s">
        <v>106</v>
      </c>
      <c r="E62" s="147"/>
      <c r="F62" s="147"/>
      <c r="G62" s="192">
        <v>845148</v>
      </c>
      <c r="H62" s="193">
        <v>569560</v>
      </c>
      <c r="I62" s="194">
        <f>SUM(G62:H62)</f>
        <v>1414708</v>
      </c>
      <c r="J62" s="195">
        <v>0</v>
      </c>
      <c r="K62" s="193">
        <v>2440240</v>
      </c>
      <c r="L62" s="192">
        <v>1714186</v>
      </c>
      <c r="M62" s="192">
        <v>1555372</v>
      </c>
      <c r="N62" s="192">
        <v>906922</v>
      </c>
      <c r="O62" s="193">
        <v>811110</v>
      </c>
      <c r="P62" s="194">
        <f>SUM(J62:O62)</f>
        <v>7427830</v>
      </c>
      <c r="Q62" s="196">
        <f>I62+P62</f>
        <v>8842538</v>
      </c>
    </row>
    <row r="63" spans="3:17" ht="18" customHeight="1">
      <c r="C63" s="127" t="s">
        <v>76</v>
      </c>
      <c r="D63" s="148"/>
      <c r="E63" s="149"/>
      <c r="F63" s="150"/>
      <c r="G63" s="182">
        <f aca="true" t="shared" si="15" ref="G63:Q63">SUM(G64:G69)</f>
        <v>14107</v>
      </c>
      <c r="H63" s="183">
        <f t="shared" si="15"/>
        <v>179362</v>
      </c>
      <c r="I63" s="184">
        <f t="shared" si="15"/>
        <v>193469</v>
      </c>
      <c r="J63" s="185">
        <f t="shared" si="15"/>
        <v>0</v>
      </c>
      <c r="K63" s="183">
        <f t="shared" si="15"/>
        <v>2236113</v>
      </c>
      <c r="L63" s="182">
        <f t="shared" si="15"/>
        <v>2617157</v>
      </c>
      <c r="M63" s="182">
        <f t="shared" si="15"/>
        <v>2694216</v>
      </c>
      <c r="N63" s="182">
        <f t="shared" si="15"/>
        <v>1675961</v>
      </c>
      <c r="O63" s="183">
        <f t="shared" si="15"/>
        <v>1356176</v>
      </c>
      <c r="P63" s="182">
        <f t="shared" si="15"/>
        <v>10579623</v>
      </c>
      <c r="Q63" s="186">
        <f t="shared" si="15"/>
        <v>10773092</v>
      </c>
    </row>
    <row r="64" spans="3:17" ht="18" customHeight="1">
      <c r="C64" s="130"/>
      <c r="D64" s="285" t="s">
        <v>77</v>
      </c>
      <c r="E64" s="286"/>
      <c r="F64" s="287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5" t="s">
        <v>78</v>
      </c>
      <c r="E65" s="286"/>
      <c r="F65" s="287"/>
      <c r="G65" s="187">
        <v>0</v>
      </c>
      <c r="H65" s="188">
        <v>12199</v>
      </c>
      <c r="I65" s="189">
        <f>SUM(G65:H65)</f>
        <v>12199</v>
      </c>
      <c r="J65" s="190">
        <v>0</v>
      </c>
      <c r="K65" s="188">
        <v>157644</v>
      </c>
      <c r="L65" s="187">
        <v>192407</v>
      </c>
      <c r="M65" s="187">
        <v>314153</v>
      </c>
      <c r="N65" s="187">
        <v>165093</v>
      </c>
      <c r="O65" s="188">
        <v>374379</v>
      </c>
      <c r="P65" s="187">
        <f t="shared" si="16"/>
        <v>1203676</v>
      </c>
      <c r="Q65" s="191">
        <f t="shared" si="17"/>
        <v>1215875</v>
      </c>
    </row>
    <row r="66" spans="3:17" ht="18" customHeight="1">
      <c r="C66" s="130"/>
      <c r="D66" s="285" t="s">
        <v>79</v>
      </c>
      <c r="E66" s="286"/>
      <c r="F66" s="287"/>
      <c r="G66" s="187">
        <v>14107</v>
      </c>
      <c r="H66" s="188">
        <v>24335</v>
      </c>
      <c r="I66" s="189">
        <f>SUM(G66:H66)</f>
        <v>38442</v>
      </c>
      <c r="J66" s="190">
        <v>0</v>
      </c>
      <c r="K66" s="188">
        <v>243508</v>
      </c>
      <c r="L66" s="187">
        <v>434520</v>
      </c>
      <c r="M66" s="187">
        <v>458704</v>
      </c>
      <c r="N66" s="187">
        <v>270274</v>
      </c>
      <c r="O66" s="188">
        <v>238845</v>
      </c>
      <c r="P66" s="187">
        <f t="shared" si="16"/>
        <v>1645851</v>
      </c>
      <c r="Q66" s="191">
        <f t="shared" si="17"/>
        <v>1684293</v>
      </c>
    </row>
    <row r="67" spans="3:17" ht="18" customHeight="1">
      <c r="C67" s="130"/>
      <c r="D67" s="285" t="s">
        <v>80</v>
      </c>
      <c r="E67" s="286"/>
      <c r="F67" s="287"/>
      <c r="G67" s="198"/>
      <c r="H67" s="188">
        <v>142828</v>
      </c>
      <c r="I67" s="189">
        <f>SUM(G67:H67)</f>
        <v>142828</v>
      </c>
      <c r="J67" s="200"/>
      <c r="K67" s="188">
        <v>1834961</v>
      </c>
      <c r="L67" s="187">
        <v>1990230</v>
      </c>
      <c r="M67" s="187">
        <v>1921359</v>
      </c>
      <c r="N67" s="187">
        <v>1240594</v>
      </c>
      <c r="O67" s="188">
        <v>742952</v>
      </c>
      <c r="P67" s="187">
        <f t="shared" si="16"/>
        <v>7730096</v>
      </c>
      <c r="Q67" s="191">
        <f t="shared" si="17"/>
        <v>7872924</v>
      </c>
    </row>
    <row r="68" spans="3:17" ht="18" customHeight="1">
      <c r="C68" s="130"/>
      <c r="D68" s="285" t="s">
        <v>81</v>
      </c>
      <c r="E68" s="286"/>
      <c r="F68" s="287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2" t="s">
        <v>82</v>
      </c>
      <c r="E69" s="303"/>
      <c r="F69" s="304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103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4616087</v>
      </c>
      <c r="L70" s="182">
        <f t="shared" si="18"/>
        <v>7507761</v>
      </c>
      <c r="M70" s="182">
        <f t="shared" si="18"/>
        <v>14714505</v>
      </c>
      <c r="N70" s="182">
        <f t="shared" si="18"/>
        <v>14031567</v>
      </c>
      <c r="O70" s="183">
        <f t="shared" si="18"/>
        <v>20139888</v>
      </c>
      <c r="P70" s="182">
        <f t="shared" si="18"/>
        <v>61009808</v>
      </c>
      <c r="Q70" s="186">
        <f t="shared" si="18"/>
        <v>61009808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1062053</v>
      </c>
      <c r="L71" s="187">
        <v>3029810</v>
      </c>
      <c r="M71" s="187">
        <v>6991855</v>
      </c>
      <c r="N71" s="187">
        <v>7713475</v>
      </c>
      <c r="O71" s="188">
        <v>11329981</v>
      </c>
      <c r="P71" s="187">
        <f>SUM(J71:O71)</f>
        <v>30127174</v>
      </c>
      <c r="Q71" s="191">
        <f>I71+P71</f>
        <v>30127174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3507076</v>
      </c>
      <c r="L72" s="187">
        <v>4377608</v>
      </c>
      <c r="M72" s="187">
        <v>7372736</v>
      </c>
      <c r="N72" s="187">
        <v>5423733</v>
      </c>
      <c r="O72" s="188">
        <v>4755124</v>
      </c>
      <c r="P72" s="187">
        <f>SUM(J72:O72)</f>
        <v>25436277</v>
      </c>
      <c r="Q72" s="191">
        <f>I72+P72</f>
        <v>25436277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46958</v>
      </c>
      <c r="L73" s="209">
        <v>100343</v>
      </c>
      <c r="M73" s="209">
        <v>349914</v>
      </c>
      <c r="N73" s="209">
        <v>894359</v>
      </c>
      <c r="O73" s="208">
        <v>4054783</v>
      </c>
      <c r="P73" s="209">
        <f>SUM(J73:O73)</f>
        <v>5446357</v>
      </c>
      <c r="Q73" s="210">
        <f>I73+P73</f>
        <v>5446357</v>
      </c>
    </row>
    <row r="74" spans="3:17" ht="18" customHeight="1" thickBot="1">
      <c r="C74" s="156"/>
      <c r="D74" s="157" t="s">
        <v>83</v>
      </c>
      <c r="E74" s="157"/>
      <c r="F74" s="157"/>
      <c r="G74" s="211">
        <f aca="true" t="shared" si="19" ref="G74:Q74">G45+G63+G70</f>
        <v>6000812</v>
      </c>
      <c r="H74" s="212">
        <f t="shared" si="19"/>
        <v>7465875</v>
      </c>
      <c r="I74" s="213">
        <f t="shared" si="19"/>
        <v>13466687</v>
      </c>
      <c r="J74" s="214">
        <f t="shared" si="19"/>
        <v>0</v>
      </c>
      <c r="K74" s="212">
        <f t="shared" si="19"/>
        <v>25265012</v>
      </c>
      <c r="L74" s="211">
        <f t="shared" si="19"/>
        <v>27757742</v>
      </c>
      <c r="M74" s="211">
        <f t="shared" si="19"/>
        <v>35576803</v>
      </c>
      <c r="N74" s="211">
        <f t="shared" si="19"/>
        <v>28911854</v>
      </c>
      <c r="O74" s="212">
        <f t="shared" si="19"/>
        <v>35929516</v>
      </c>
      <c r="P74" s="211">
        <f t="shared" si="19"/>
        <v>153440927</v>
      </c>
      <c r="Q74" s="215">
        <f t="shared" si="19"/>
        <v>166907614</v>
      </c>
    </row>
    <row r="75" spans="3:17" ht="18" customHeight="1">
      <c r="C75" s="123" t="s">
        <v>85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69</v>
      </c>
      <c r="D76" s="128"/>
      <c r="E76" s="128"/>
      <c r="F76" s="129"/>
      <c r="G76" s="182">
        <f aca="true" t="shared" si="20" ref="G76:Q76">G77+G83+G86+G90+G94+G95</f>
        <v>67645840</v>
      </c>
      <c r="H76" s="183">
        <f t="shared" si="20"/>
        <v>79028712</v>
      </c>
      <c r="I76" s="184">
        <f t="shared" si="20"/>
        <v>146674552</v>
      </c>
      <c r="J76" s="185">
        <f t="shared" si="20"/>
        <v>0</v>
      </c>
      <c r="K76" s="223">
        <f t="shared" si="20"/>
        <v>197328367</v>
      </c>
      <c r="L76" s="182">
        <f t="shared" si="20"/>
        <v>187383161</v>
      </c>
      <c r="M76" s="182">
        <f t="shared" si="20"/>
        <v>192738037</v>
      </c>
      <c r="N76" s="182">
        <f t="shared" si="20"/>
        <v>139995147</v>
      </c>
      <c r="O76" s="183">
        <f t="shared" si="20"/>
        <v>152644541</v>
      </c>
      <c r="P76" s="182">
        <f t="shared" si="20"/>
        <v>870089253</v>
      </c>
      <c r="Q76" s="186">
        <f t="shared" si="20"/>
        <v>1016763805</v>
      </c>
    </row>
    <row r="77" spans="3:17" ht="18" customHeight="1">
      <c r="C77" s="130"/>
      <c r="D77" s="131" t="s">
        <v>90</v>
      </c>
      <c r="E77" s="132"/>
      <c r="F77" s="132"/>
      <c r="G77" s="187">
        <f aca="true" t="shared" si="21" ref="G77:Q77">SUM(G78:G82)</f>
        <v>29745784</v>
      </c>
      <c r="H77" s="188">
        <f t="shared" si="21"/>
        <v>26625817</v>
      </c>
      <c r="I77" s="189">
        <f t="shared" si="21"/>
        <v>56371601</v>
      </c>
      <c r="J77" s="190">
        <f t="shared" si="21"/>
        <v>0</v>
      </c>
      <c r="K77" s="224">
        <f t="shared" si="21"/>
        <v>71086879</v>
      </c>
      <c r="L77" s="187">
        <f t="shared" si="21"/>
        <v>66589880</v>
      </c>
      <c r="M77" s="187">
        <f t="shared" si="21"/>
        <v>71659079</v>
      </c>
      <c r="N77" s="187">
        <f t="shared" si="21"/>
        <v>58225058</v>
      </c>
      <c r="O77" s="188">
        <f t="shared" si="21"/>
        <v>84433307</v>
      </c>
      <c r="P77" s="187">
        <f t="shared" si="21"/>
        <v>351994203</v>
      </c>
      <c r="Q77" s="191">
        <f t="shared" si="21"/>
        <v>408365804</v>
      </c>
    </row>
    <row r="78" spans="3:17" ht="18" customHeight="1">
      <c r="C78" s="130"/>
      <c r="D78" s="133"/>
      <c r="E78" s="134" t="s">
        <v>91</v>
      </c>
      <c r="F78" s="135"/>
      <c r="G78" s="187">
        <v>26647826</v>
      </c>
      <c r="H78" s="188">
        <v>20489644</v>
      </c>
      <c r="I78" s="189">
        <f>SUM(G78:H78)</f>
        <v>47137470</v>
      </c>
      <c r="J78" s="190">
        <v>0</v>
      </c>
      <c r="K78" s="224">
        <v>55827846</v>
      </c>
      <c r="L78" s="187">
        <v>49194608</v>
      </c>
      <c r="M78" s="187">
        <v>52495228</v>
      </c>
      <c r="N78" s="187">
        <v>42934506</v>
      </c>
      <c r="O78" s="188">
        <v>52322157</v>
      </c>
      <c r="P78" s="187">
        <f>SUM(J78:O78)</f>
        <v>252774345</v>
      </c>
      <c r="Q78" s="191">
        <f>I78+P78</f>
        <v>299911815</v>
      </c>
    </row>
    <row r="79" spans="3:17" ht="18" customHeight="1">
      <c r="C79" s="130"/>
      <c r="D79" s="133"/>
      <c r="E79" s="134" t="s">
        <v>92</v>
      </c>
      <c r="F79" s="135"/>
      <c r="G79" s="187">
        <v>36551</v>
      </c>
      <c r="H79" s="188">
        <v>9137</v>
      </c>
      <c r="I79" s="189">
        <f>SUM(G79:H79)</f>
        <v>45688</v>
      </c>
      <c r="J79" s="190">
        <v>0</v>
      </c>
      <c r="K79" s="224">
        <v>267500</v>
      </c>
      <c r="L79" s="187">
        <v>628625</v>
      </c>
      <c r="M79" s="187">
        <v>1391000</v>
      </c>
      <c r="N79" s="187">
        <v>2358213</v>
      </c>
      <c r="O79" s="188">
        <v>10025858</v>
      </c>
      <c r="P79" s="187">
        <f>SUM(J79:O79)</f>
        <v>14671196</v>
      </c>
      <c r="Q79" s="191">
        <f>I79+P79</f>
        <v>14716884</v>
      </c>
    </row>
    <row r="80" spans="3:17" ht="18" customHeight="1">
      <c r="C80" s="130"/>
      <c r="D80" s="133"/>
      <c r="E80" s="134" t="s">
        <v>93</v>
      </c>
      <c r="F80" s="135"/>
      <c r="G80" s="187">
        <v>1859734</v>
      </c>
      <c r="H80" s="188">
        <v>4794904</v>
      </c>
      <c r="I80" s="189">
        <f>SUM(G80:H80)</f>
        <v>6654638</v>
      </c>
      <c r="J80" s="190">
        <v>0</v>
      </c>
      <c r="K80" s="224">
        <v>11152649</v>
      </c>
      <c r="L80" s="187">
        <v>12315062</v>
      </c>
      <c r="M80" s="187">
        <v>13942269</v>
      </c>
      <c r="N80" s="187">
        <v>10068552</v>
      </c>
      <c r="O80" s="188">
        <v>18533621</v>
      </c>
      <c r="P80" s="187">
        <f>SUM(J80:O80)</f>
        <v>66012153</v>
      </c>
      <c r="Q80" s="191">
        <f>I80+P80</f>
        <v>72666791</v>
      </c>
    </row>
    <row r="81" spans="3:17" ht="18" customHeight="1">
      <c r="C81" s="130"/>
      <c r="D81" s="133"/>
      <c r="E81" s="134" t="s">
        <v>94</v>
      </c>
      <c r="F81" s="135"/>
      <c r="G81" s="187">
        <v>307373</v>
      </c>
      <c r="H81" s="188">
        <v>368732</v>
      </c>
      <c r="I81" s="189">
        <f>SUM(G81:H81)</f>
        <v>676105</v>
      </c>
      <c r="J81" s="190">
        <v>0</v>
      </c>
      <c r="K81" s="224">
        <v>687584</v>
      </c>
      <c r="L81" s="187">
        <v>998135</v>
      </c>
      <c r="M81" s="187">
        <v>425282</v>
      </c>
      <c r="N81" s="187">
        <v>555787</v>
      </c>
      <c r="O81" s="188">
        <v>429271</v>
      </c>
      <c r="P81" s="187">
        <f>SUM(J81:O81)</f>
        <v>3096059</v>
      </c>
      <c r="Q81" s="191">
        <f>I81+P81</f>
        <v>3772164</v>
      </c>
    </row>
    <row r="82" spans="3:17" ht="18" customHeight="1">
      <c r="C82" s="130"/>
      <c r="D82" s="133"/>
      <c r="E82" s="296" t="s">
        <v>104</v>
      </c>
      <c r="F82" s="297"/>
      <c r="G82" s="187">
        <v>894300</v>
      </c>
      <c r="H82" s="188">
        <v>963400</v>
      </c>
      <c r="I82" s="189">
        <f>SUM(G82:H82)</f>
        <v>1857700</v>
      </c>
      <c r="J82" s="190">
        <v>0</v>
      </c>
      <c r="K82" s="224">
        <v>3151300</v>
      </c>
      <c r="L82" s="187">
        <v>3453450</v>
      </c>
      <c r="M82" s="187">
        <v>3405300</v>
      </c>
      <c r="N82" s="187">
        <v>2308000</v>
      </c>
      <c r="O82" s="188">
        <v>3122400</v>
      </c>
      <c r="P82" s="187">
        <f>SUM(J82:O82)</f>
        <v>15440450</v>
      </c>
      <c r="Q82" s="191">
        <f>I82+P82</f>
        <v>17298150</v>
      </c>
    </row>
    <row r="83" spans="3:17" ht="18" customHeight="1">
      <c r="C83" s="130"/>
      <c r="D83" s="131" t="s">
        <v>70</v>
      </c>
      <c r="E83" s="136"/>
      <c r="F83" s="135"/>
      <c r="G83" s="187">
        <f aca="true" t="shared" si="22" ref="G83:Q83">SUM(G84:G85)</f>
        <v>16911920</v>
      </c>
      <c r="H83" s="188">
        <f t="shared" si="22"/>
        <v>29533663</v>
      </c>
      <c r="I83" s="189">
        <f t="shared" si="22"/>
        <v>46445583</v>
      </c>
      <c r="J83" s="190">
        <f t="shared" si="22"/>
        <v>0</v>
      </c>
      <c r="K83" s="224">
        <f t="shared" si="22"/>
        <v>60276537</v>
      </c>
      <c r="L83" s="187">
        <f t="shared" si="22"/>
        <v>58880622</v>
      </c>
      <c r="M83" s="187">
        <f t="shared" si="22"/>
        <v>50480468</v>
      </c>
      <c r="N83" s="187">
        <f t="shared" si="22"/>
        <v>30649240</v>
      </c>
      <c r="O83" s="188">
        <f t="shared" si="22"/>
        <v>16877872</v>
      </c>
      <c r="P83" s="187">
        <f t="shared" si="22"/>
        <v>217164739</v>
      </c>
      <c r="Q83" s="191">
        <f t="shared" si="22"/>
        <v>263610322</v>
      </c>
    </row>
    <row r="84" spans="3:17" ht="18" customHeight="1">
      <c r="C84" s="130"/>
      <c r="D84" s="133"/>
      <c r="E84" s="137" t="s">
        <v>96</v>
      </c>
      <c r="F84" s="137"/>
      <c r="G84" s="187">
        <v>13397293</v>
      </c>
      <c r="H84" s="188">
        <v>23228050</v>
      </c>
      <c r="I84" s="189">
        <f>SUM(G84:H84)</f>
        <v>36625343</v>
      </c>
      <c r="J84" s="190">
        <v>0</v>
      </c>
      <c r="K84" s="224">
        <v>50518984</v>
      </c>
      <c r="L84" s="187">
        <v>46280353</v>
      </c>
      <c r="M84" s="187">
        <v>40893578</v>
      </c>
      <c r="N84" s="187">
        <v>24804546</v>
      </c>
      <c r="O84" s="188">
        <v>15021491</v>
      </c>
      <c r="P84" s="187">
        <f>SUM(J84:O84)</f>
        <v>177518952</v>
      </c>
      <c r="Q84" s="191">
        <f>I84+P84</f>
        <v>214144295</v>
      </c>
    </row>
    <row r="85" spans="3:17" ht="18" customHeight="1">
      <c r="C85" s="130"/>
      <c r="D85" s="133"/>
      <c r="E85" s="137" t="s">
        <v>97</v>
      </c>
      <c r="F85" s="137"/>
      <c r="G85" s="187">
        <v>3514627</v>
      </c>
      <c r="H85" s="188">
        <v>6305613</v>
      </c>
      <c r="I85" s="189">
        <f>SUM(G85:H85)</f>
        <v>9820240</v>
      </c>
      <c r="J85" s="190">
        <v>0</v>
      </c>
      <c r="K85" s="224">
        <v>9757553</v>
      </c>
      <c r="L85" s="187">
        <v>12600269</v>
      </c>
      <c r="M85" s="187">
        <v>9586890</v>
      </c>
      <c r="N85" s="187">
        <v>5844694</v>
      </c>
      <c r="O85" s="188">
        <v>1856381</v>
      </c>
      <c r="P85" s="187">
        <f>SUM(J85:O85)</f>
        <v>39645787</v>
      </c>
      <c r="Q85" s="191">
        <f>I85+P85</f>
        <v>49466027</v>
      </c>
    </row>
    <row r="86" spans="3:17" ht="18" customHeight="1">
      <c r="C86" s="130"/>
      <c r="D86" s="131" t="s">
        <v>71</v>
      </c>
      <c r="E86" s="132"/>
      <c r="F86" s="132"/>
      <c r="G86" s="187">
        <f aca="true" t="shared" si="23" ref="G86:Q86">SUM(G87:G89)</f>
        <v>100109</v>
      </c>
      <c r="H86" s="188">
        <f t="shared" si="23"/>
        <v>660721</v>
      </c>
      <c r="I86" s="189">
        <f t="shared" si="23"/>
        <v>760830</v>
      </c>
      <c r="J86" s="190">
        <f t="shared" si="23"/>
        <v>0</v>
      </c>
      <c r="K86" s="224">
        <f t="shared" si="23"/>
        <v>6523927</v>
      </c>
      <c r="L86" s="187">
        <f t="shared" si="23"/>
        <v>10164415</v>
      </c>
      <c r="M86" s="187">
        <f t="shared" si="23"/>
        <v>16000219</v>
      </c>
      <c r="N86" s="187">
        <f t="shared" si="23"/>
        <v>12950028</v>
      </c>
      <c r="O86" s="188">
        <f t="shared" si="23"/>
        <v>10074281</v>
      </c>
      <c r="P86" s="187">
        <f t="shared" si="23"/>
        <v>55712870</v>
      </c>
      <c r="Q86" s="191">
        <f t="shared" si="23"/>
        <v>56473700</v>
      </c>
    </row>
    <row r="87" spans="3:17" ht="18" customHeight="1">
      <c r="C87" s="130"/>
      <c r="D87" s="133"/>
      <c r="E87" s="134" t="s">
        <v>98</v>
      </c>
      <c r="F87" s="135"/>
      <c r="G87" s="187">
        <v>100109</v>
      </c>
      <c r="H87" s="188">
        <v>592483</v>
      </c>
      <c r="I87" s="189">
        <f>SUM(G87:H87)</f>
        <v>692592</v>
      </c>
      <c r="J87" s="190">
        <v>0</v>
      </c>
      <c r="K87" s="224">
        <v>5746491</v>
      </c>
      <c r="L87" s="187">
        <v>7711786</v>
      </c>
      <c r="M87" s="187">
        <v>13275094</v>
      </c>
      <c r="N87" s="187">
        <v>10975209</v>
      </c>
      <c r="O87" s="188">
        <v>8033363</v>
      </c>
      <c r="P87" s="187">
        <f>SUM(J87:O87)</f>
        <v>45741943</v>
      </c>
      <c r="Q87" s="191">
        <f>I87+P87</f>
        <v>46434535</v>
      </c>
    </row>
    <row r="88" spans="3:17" ht="18" customHeight="1">
      <c r="C88" s="130"/>
      <c r="D88" s="133"/>
      <c r="E88" s="285" t="s">
        <v>99</v>
      </c>
      <c r="F88" s="287"/>
      <c r="G88" s="187">
        <v>0</v>
      </c>
      <c r="H88" s="188">
        <v>68238</v>
      </c>
      <c r="I88" s="189">
        <f>SUM(G88:H88)</f>
        <v>68238</v>
      </c>
      <c r="J88" s="190">
        <v>0</v>
      </c>
      <c r="K88" s="224">
        <v>777436</v>
      </c>
      <c r="L88" s="187">
        <v>2452629</v>
      </c>
      <c r="M88" s="187">
        <v>2725125</v>
      </c>
      <c r="N88" s="187">
        <v>1974819</v>
      </c>
      <c r="O88" s="188">
        <v>2040918</v>
      </c>
      <c r="P88" s="187">
        <f>SUM(J88:O88)</f>
        <v>9970927</v>
      </c>
      <c r="Q88" s="191">
        <f>I88+P88</f>
        <v>10039165</v>
      </c>
    </row>
    <row r="89" spans="3:17" ht="18" customHeight="1">
      <c r="C89" s="130"/>
      <c r="D89" s="137"/>
      <c r="E89" s="285" t="s">
        <v>100</v>
      </c>
      <c r="F89" s="287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72</v>
      </c>
      <c r="E90" s="132"/>
      <c r="F90" s="138"/>
      <c r="G90" s="187">
        <f aca="true" t="shared" si="24" ref="G90:Q90">SUM(G91:G93)</f>
        <v>7814865</v>
      </c>
      <c r="H90" s="188">
        <f t="shared" si="24"/>
        <v>7258302</v>
      </c>
      <c r="I90" s="189">
        <f t="shared" si="24"/>
        <v>15073167</v>
      </c>
      <c r="J90" s="190">
        <f t="shared" si="24"/>
        <v>0</v>
      </c>
      <c r="K90" s="188">
        <f t="shared" si="24"/>
        <v>13280234</v>
      </c>
      <c r="L90" s="187">
        <f t="shared" si="24"/>
        <v>14595729</v>
      </c>
      <c r="M90" s="187">
        <f t="shared" si="24"/>
        <v>14727687</v>
      </c>
      <c r="N90" s="187">
        <f t="shared" si="24"/>
        <v>10524220</v>
      </c>
      <c r="O90" s="188">
        <f t="shared" si="24"/>
        <v>12188766</v>
      </c>
      <c r="P90" s="187">
        <f t="shared" si="24"/>
        <v>65316636</v>
      </c>
      <c r="Q90" s="191">
        <f t="shared" si="24"/>
        <v>80389803</v>
      </c>
    </row>
    <row r="91" spans="3:17" ht="18" customHeight="1">
      <c r="C91" s="130"/>
      <c r="D91" s="133"/>
      <c r="E91" s="139" t="s">
        <v>101</v>
      </c>
      <c r="F91" s="135"/>
      <c r="G91" s="187">
        <v>3405770</v>
      </c>
      <c r="H91" s="188">
        <v>4798710</v>
      </c>
      <c r="I91" s="189">
        <f>SUM(G91:H91)</f>
        <v>8204480</v>
      </c>
      <c r="J91" s="190">
        <v>0</v>
      </c>
      <c r="K91" s="188">
        <v>9803740</v>
      </c>
      <c r="L91" s="187">
        <v>12469360</v>
      </c>
      <c r="M91" s="187">
        <v>12812330</v>
      </c>
      <c r="N91" s="187">
        <v>9343080</v>
      </c>
      <c r="O91" s="188">
        <v>11465600</v>
      </c>
      <c r="P91" s="187">
        <f>SUM(J91:O91)</f>
        <v>55894110</v>
      </c>
      <c r="Q91" s="191">
        <f>I91+P91</f>
        <v>64098590</v>
      </c>
    </row>
    <row r="92" spans="3:17" ht="18" customHeight="1">
      <c r="C92" s="130"/>
      <c r="D92" s="140"/>
      <c r="E92" s="137" t="s">
        <v>73</v>
      </c>
      <c r="F92" s="141"/>
      <c r="G92" s="187">
        <v>1029039</v>
      </c>
      <c r="H92" s="188">
        <v>558250</v>
      </c>
      <c r="I92" s="189">
        <f>SUM(G92:H92)</f>
        <v>1587289</v>
      </c>
      <c r="J92" s="190">
        <v>0</v>
      </c>
      <c r="K92" s="188">
        <v>1168537</v>
      </c>
      <c r="L92" s="187">
        <v>1023729</v>
      </c>
      <c r="M92" s="187">
        <v>880121</v>
      </c>
      <c r="N92" s="187">
        <v>529185</v>
      </c>
      <c r="O92" s="188">
        <v>548866</v>
      </c>
      <c r="P92" s="187">
        <f>SUM(J92:O92)</f>
        <v>4150438</v>
      </c>
      <c r="Q92" s="191">
        <f>I92+P92</f>
        <v>5737727</v>
      </c>
    </row>
    <row r="93" spans="3:17" ht="18" customHeight="1">
      <c r="C93" s="130"/>
      <c r="D93" s="142"/>
      <c r="E93" s="134" t="s">
        <v>74</v>
      </c>
      <c r="F93" s="143"/>
      <c r="G93" s="187">
        <v>3380056</v>
      </c>
      <c r="H93" s="188">
        <v>1901342</v>
      </c>
      <c r="I93" s="189">
        <f>SUM(G93:H93)</f>
        <v>5281398</v>
      </c>
      <c r="J93" s="190">
        <v>0</v>
      </c>
      <c r="K93" s="188">
        <v>2307957</v>
      </c>
      <c r="L93" s="187">
        <v>1102640</v>
      </c>
      <c r="M93" s="187">
        <v>1035236</v>
      </c>
      <c r="N93" s="187">
        <v>651955</v>
      </c>
      <c r="O93" s="188">
        <v>174300</v>
      </c>
      <c r="P93" s="187">
        <f>SUM(J93:O93)</f>
        <v>5272088</v>
      </c>
      <c r="Q93" s="191">
        <f>I93+P93</f>
        <v>10553486</v>
      </c>
    </row>
    <row r="94" spans="3:17" ht="18" customHeight="1">
      <c r="C94" s="130"/>
      <c r="D94" s="133" t="s">
        <v>75</v>
      </c>
      <c r="E94" s="144"/>
      <c r="F94" s="144"/>
      <c r="G94" s="187">
        <v>4031168</v>
      </c>
      <c r="H94" s="188">
        <v>8856449</v>
      </c>
      <c r="I94" s="189">
        <f>SUM(G94:H94)</f>
        <v>12887617</v>
      </c>
      <c r="J94" s="190">
        <v>0</v>
      </c>
      <c r="K94" s="188">
        <v>20064207</v>
      </c>
      <c r="L94" s="187">
        <v>18821384</v>
      </c>
      <c r="M94" s="187">
        <v>23239210</v>
      </c>
      <c r="N94" s="187">
        <v>17947209</v>
      </c>
      <c r="O94" s="188">
        <v>20396492</v>
      </c>
      <c r="P94" s="187">
        <f>SUM(J94:O94)</f>
        <v>100468502</v>
      </c>
      <c r="Q94" s="191">
        <f>I94+P94</f>
        <v>113356119</v>
      </c>
    </row>
    <row r="95" spans="3:17" ht="18" customHeight="1">
      <c r="C95" s="145"/>
      <c r="D95" s="146" t="s">
        <v>102</v>
      </c>
      <c r="E95" s="147"/>
      <c r="F95" s="147"/>
      <c r="G95" s="192">
        <v>9041994</v>
      </c>
      <c r="H95" s="193">
        <v>6093760</v>
      </c>
      <c r="I95" s="194">
        <f>SUM(G95:H95)</f>
        <v>15135754</v>
      </c>
      <c r="J95" s="195">
        <v>0</v>
      </c>
      <c r="K95" s="193">
        <v>26096583</v>
      </c>
      <c r="L95" s="192">
        <v>18331131</v>
      </c>
      <c r="M95" s="192">
        <v>16631374</v>
      </c>
      <c r="N95" s="192">
        <v>9699392</v>
      </c>
      <c r="O95" s="193">
        <v>8673823</v>
      </c>
      <c r="P95" s="194">
        <f>SUM(J95:O95)</f>
        <v>79432303</v>
      </c>
      <c r="Q95" s="196">
        <f>I95+P95</f>
        <v>94568057</v>
      </c>
    </row>
    <row r="96" spans="3:17" ht="18" customHeight="1">
      <c r="C96" s="127" t="s">
        <v>76</v>
      </c>
      <c r="D96" s="148"/>
      <c r="E96" s="149"/>
      <c r="F96" s="150"/>
      <c r="G96" s="182">
        <f aca="true" t="shared" si="25" ref="G96:P96">SUM(G97:G102)</f>
        <v>148827</v>
      </c>
      <c r="H96" s="183">
        <f t="shared" si="25"/>
        <v>1877982</v>
      </c>
      <c r="I96" s="184">
        <f t="shared" si="25"/>
        <v>2026809</v>
      </c>
      <c r="J96" s="185">
        <f t="shared" si="25"/>
        <v>0</v>
      </c>
      <c r="K96" s="223">
        <f t="shared" si="25"/>
        <v>23380751</v>
      </c>
      <c r="L96" s="182">
        <f t="shared" si="25"/>
        <v>27403708</v>
      </c>
      <c r="M96" s="182">
        <f t="shared" si="25"/>
        <v>28194872</v>
      </c>
      <c r="N96" s="182">
        <f t="shared" si="25"/>
        <v>17553243</v>
      </c>
      <c r="O96" s="183">
        <f t="shared" si="25"/>
        <v>14217145</v>
      </c>
      <c r="P96" s="182">
        <f t="shared" si="25"/>
        <v>110749719</v>
      </c>
      <c r="Q96" s="186">
        <f>SUM(Q97:Q102)</f>
        <v>112776528</v>
      </c>
    </row>
    <row r="97" spans="3:17" ht="18" customHeight="1">
      <c r="C97" s="130"/>
      <c r="D97" s="285" t="s">
        <v>77</v>
      </c>
      <c r="E97" s="286"/>
      <c r="F97" s="287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5" t="s">
        <v>78</v>
      </c>
      <c r="E98" s="286"/>
      <c r="F98" s="287"/>
      <c r="G98" s="187">
        <v>0</v>
      </c>
      <c r="H98" s="188">
        <v>128699</v>
      </c>
      <c r="I98" s="189">
        <f>SUM(G98:H98)</f>
        <v>128699</v>
      </c>
      <c r="J98" s="190">
        <v>0</v>
      </c>
      <c r="K98" s="224">
        <v>1663132</v>
      </c>
      <c r="L98" s="187">
        <v>2027196</v>
      </c>
      <c r="M98" s="187">
        <v>3314300</v>
      </c>
      <c r="N98" s="187">
        <v>1737672</v>
      </c>
      <c r="O98" s="188">
        <v>3949684</v>
      </c>
      <c r="P98" s="187">
        <f t="shared" si="26"/>
        <v>12691984</v>
      </c>
      <c r="Q98" s="191">
        <f>I98+P98</f>
        <v>12820683</v>
      </c>
    </row>
    <row r="99" spans="3:17" ht="18" customHeight="1">
      <c r="C99" s="130"/>
      <c r="D99" s="285" t="s">
        <v>79</v>
      </c>
      <c r="E99" s="286"/>
      <c r="F99" s="287"/>
      <c r="G99" s="187">
        <v>148827</v>
      </c>
      <c r="H99" s="188">
        <v>256733</v>
      </c>
      <c r="I99" s="189">
        <f>SUM(G99:H99)</f>
        <v>405560</v>
      </c>
      <c r="J99" s="190">
        <v>0</v>
      </c>
      <c r="K99" s="224">
        <v>2568999</v>
      </c>
      <c r="L99" s="187">
        <v>4584172</v>
      </c>
      <c r="M99" s="187">
        <v>4839319</v>
      </c>
      <c r="N99" s="187">
        <v>2851386</v>
      </c>
      <c r="O99" s="188">
        <v>2519814</v>
      </c>
      <c r="P99" s="187">
        <f>SUM(J99:O99)</f>
        <v>17363690</v>
      </c>
      <c r="Q99" s="191">
        <f t="shared" si="27"/>
        <v>17769250</v>
      </c>
    </row>
    <row r="100" spans="3:17" ht="18" customHeight="1">
      <c r="C100" s="130"/>
      <c r="D100" s="285" t="s">
        <v>80</v>
      </c>
      <c r="E100" s="286"/>
      <c r="F100" s="287"/>
      <c r="G100" s="198"/>
      <c r="H100" s="188">
        <v>1492550</v>
      </c>
      <c r="I100" s="189">
        <f>SUM(G100:H100)</f>
        <v>1492550</v>
      </c>
      <c r="J100" s="200"/>
      <c r="K100" s="224">
        <v>19148620</v>
      </c>
      <c r="L100" s="187">
        <v>20792340</v>
      </c>
      <c r="M100" s="187">
        <v>20041253</v>
      </c>
      <c r="N100" s="187">
        <v>12964185</v>
      </c>
      <c r="O100" s="188">
        <v>7747647</v>
      </c>
      <c r="P100" s="187">
        <f t="shared" si="26"/>
        <v>80694045</v>
      </c>
      <c r="Q100" s="191">
        <f t="shared" si="27"/>
        <v>82186595</v>
      </c>
    </row>
    <row r="101" spans="3:17" ht="18" customHeight="1">
      <c r="C101" s="130"/>
      <c r="D101" s="285" t="s">
        <v>81</v>
      </c>
      <c r="E101" s="286"/>
      <c r="F101" s="287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2" t="s">
        <v>82</v>
      </c>
      <c r="E102" s="303"/>
      <c r="F102" s="304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103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48157229</v>
      </c>
      <c r="L103" s="182">
        <f t="shared" si="28"/>
        <v>78256740</v>
      </c>
      <c r="M103" s="182">
        <f t="shared" si="28"/>
        <v>153406275</v>
      </c>
      <c r="N103" s="182">
        <f t="shared" si="28"/>
        <v>146299575</v>
      </c>
      <c r="O103" s="183">
        <f t="shared" si="28"/>
        <v>209884153</v>
      </c>
      <c r="P103" s="182">
        <f t="shared" si="28"/>
        <v>636003972</v>
      </c>
      <c r="Q103" s="186">
        <f>SUM(Q104:Q106)</f>
        <v>636003972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11080335</v>
      </c>
      <c r="L104" s="187">
        <v>31574789</v>
      </c>
      <c r="M104" s="187">
        <v>72854300</v>
      </c>
      <c r="N104" s="187">
        <v>80450690</v>
      </c>
      <c r="O104" s="188">
        <v>118210442</v>
      </c>
      <c r="P104" s="187">
        <f>SUM(J104:O104)</f>
        <v>314170556</v>
      </c>
      <c r="Q104" s="191">
        <f>I104+P104</f>
        <v>314170556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36587885</v>
      </c>
      <c r="L105" s="187">
        <v>45641459</v>
      </c>
      <c r="M105" s="187">
        <v>76915758</v>
      </c>
      <c r="N105" s="187">
        <v>56631548</v>
      </c>
      <c r="O105" s="188">
        <v>49608464</v>
      </c>
      <c r="P105" s="187">
        <f>SUM(J105:O105)</f>
        <v>265385114</v>
      </c>
      <c r="Q105" s="191">
        <f>I105+P105</f>
        <v>265385114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489009</v>
      </c>
      <c r="L106" s="209">
        <v>1040492</v>
      </c>
      <c r="M106" s="209">
        <v>3636217</v>
      </c>
      <c r="N106" s="209">
        <v>9217337</v>
      </c>
      <c r="O106" s="208">
        <v>42065247</v>
      </c>
      <c r="P106" s="209">
        <f>SUM(J106:O106)</f>
        <v>56448302</v>
      </c>
      <c r="Q106" s="210">
        <f>I106+P106</f>
        <v>56448302</v>
      </c>
    </row>
    <row r="107" spans="3:17" ht="18" customHeight="1" thickBot="1">
      <c r="C107" s="156"/>
      <c r="D107" s="157" t="s">
        <v>83</v>
      </c>
      <c r="E107" s="157"/>
      <c r="F107" s="157"/>
      <c r="G107" s="211">
        <f aca="true" t="shared" si="29" ref="G107:P107">G76+G96+G103</f>
        <v>67794667</v>
      </c>
      <c r="H107" s="212">
        <f t="shared" si="29"/>
        <v>80906694</v>
      </c>
      <c r="I107" s="213">
        <f t="shared" si="29"/>
        <v>148701361</v>
      </c>
      <c r="J107" s="214">
        <f t="shared" si="29"/>
        <v>0</v>
      </c>
      <c r="K107" s="227">
        <f t="shared" si="29"/>
        <v>268866347</v>
      </c>
      <c r="L107" s="211">
        <f t="shared" si="29"/>
        <v>293043609</v>
      </c>
      <c r="M107" s="211">
        <f t="shared" si="29"/>
        <v>374339184</v>
      </c>
      <c r="N107" s="211">
        <f t="shared" si="29"/>
        <v>303847965</v>
      </c>
      <c r="O107" s="212">
        <f t="shared" si="29"/>
        <v>376745839</v>
      </c>
      <c r="P107" s="211">
        <f t="shared" si="29"/>
        <v>1616842944</v>
      </c>
      <c r="Q107" s="215">
        <f>Q76+Q96+Q103</f>
        <v>1765544305</v>
      </c>
    </row>
    <row r="108" spans="3:17" ht="18" customHeight="1">
      <c r="C108" s="123" t="s">
        <v>86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69</v>
      </c>
      <c r="D109" s="128"/>
      <c r="E109" s="128"/>
      <c r="F109" s="129"/>
      <c r="G109" s="182">
        <f aca="true" t="shared" si="30" ref="G109:Q109">G110+G116+G119+G123+G127+G128</f>
        <v>61785588</v>
      </c>
      <c r="H109" s="183">
        <f t="shared" si="30"/>
        <v>71734526</v>
      </c>
      <c r="I109" s="184">
        <f t="shared" si="30"/>
        <v>133520114</v>
      </c>
      <c r="J109" s="185">
        <f t="shared" si="30"/>
        <v>0</v>
      </c>
      <c r="K109" s="223">
        <f t="shared" si="30"/>
        <v>180203863</v>
      </c>
      <c r="L109" s="182">
        <f t="shared" si="30"/>
        <v>170472825</v>
      </c>
      <c r="M109" s="182">
        <f t="shared" si="30"/>
        <v>175126533</v>
      </c>
      <c r="N109" s="182">
        <f t="shared" si="30"/>
        <v>126976687</v>
      </c>
      <c r="O109" s="183">
        <f t="shared" si="30"/>
        <v>138246887</v>
      </c>
      <c r="P109" s="182">
        <f t="shared" si="30"/>
        <v>791026795</v>
      </c>
      <c r="Q109" s="186">
        <f t="shared" si="30"/>
        <v>924546909</v>
      </c>
    </row>
    <row r="110" spans="3:17" ht="18" customHeight="1">
      <c r="C110" s="130"/>
      <c r="D110" s="131" t="s">
        <v>90</v>
      </c>
      <c r="E110" s="132"/>
      <c r="F110" s="132"/>
      <c r="G110" s="187">
        <f aca="true" t="shared" si="31" ref="G110:Q110">SUM(G111:G115)</f>
        <v>26771750</v>
      </c>
      <c r="H110" s="188">
        <f t="shared" si="31"/>
        <v>23962863</v>
      </c>
      <c r="I110" s="189">
        <f t="shared" si="31"/>
        <v>50734613</v>
      </c>
      <c r="J110" s="190">
        <f t="shared" si="31"/>
        <v>0</v>
      </c>
      <c r="K110" s="224">
        <f t="shared" si="31"/>
        <v>63977522</v>
      </c>
      <c r="L110" s="187">
        <f t="shared" si="31"/>
        <v>59930413</v>
      </c>
      <c r="M110" s="187">
        <f t="shared" si="31"/>
        <v>64492783</v>
      </c>
      <c r="N110" s="187">
        <f t="shared" si="31"/>
        <v>52408563</v>
      </c>
      <c r="O110" s="188">
        <f t="shared" si="31"/>
        <v>75989589</v>
      </c>
      <c r="P110" s="187">
        <f t="shared" si="31"/>
        <v>316798870</v>
      </c>
      <c r="Q110" s="191">
        <f t="shared" si="31"/>
        <v>367533483</v>
      </c>
    </row>
    <row r="111" spans="3:17" ht="18" customHeight="1">
      <c r="C111" s="130"/>
      <c r="D111" s="133"/>
      <c r="E111" s="134" t="s">
        <v>91</v>
      </c>
      <c r="F111" s="135"/>
      <c r="G111" s="187">
        <v>23983621</v>
      </c>
      <c r="H111" s="188">
        <v>18440358</v>
      </c>
      <c r="I111" s="189">
        <f>SUM(G111:H111)</f>
        <v>42423979</v>
      </c>
      <c r="J111" s="190">
        <v>0</v>
      </c>
      <c r="K111" s="224">
        <v>50244506</v>
      </c>
      <c r="L111" s="187">
        <v>44274781</v>
      </c>
      <c r="M111" s="187">
        <v>47245427</v>
      </c>
      <c r="N111" s="187">
        <v>38647147</v>
      </c>
      <c r="O111" s="188">
        <v>47089716</v>
      </c>
      <c r="P111" s="187">
        <f>SUM(J111:O111)</f>
        <v>227501577</v>
      </c>
      <c r="Q111" s="191">
        <f>I111+P111</f>
        <v>269925556</v>
      </c>
    </row>
    <row r="112" spans="3:17" ht="18" customHeight="1">
      <c r="C112" s="130"/>
      <c r="D112" s="133"/>
      <c r="E112" s="134" t="s">
        <v>92</v>
      </c>
      <c r="F112" s="135"/>
      <c r="G112" s="187">
        <v>32895</v>
      </c>
      <c r="H112" s="188">
        <v>8223</v>
      </c>
      <c r="I112" s="189">
        <f>SUM(G112:H112)</f>
        <v>41118</v>
      </c>
      <c r="J112" s="190">
        <v>0</v>
      </c>
      <c r="K112" s="224">
        <v>240748</v>
      </c>
      <c r="L112" s="187">
        <v>565762</v>
      </c>
      <c r="M112" s="187">
        <v>1251897</v>
      </c>
      <c r="N112" s="187">
        <v>2122388</v>
      </c>
      <c r="O112" s="188">
        <v>9023248</v>
      </c>
      <c r="P112" s="187">
        <f>SUM(J112:O112)</f>
        <v>13204043</v>
      </c>
      <c r="Q112" s="191">
        <f>I112+P112</f>
        <v>13245161</v>
      </c>
    </row>
    <row r="113" spans="3:17" ht="18" customHeight="1">
      <c r="C113" s="130"/>
      <c r="D113" s="133"/>
      <c r="E113" s="134" t="s">
        <v>93</v>
      </c>
      <c r="F113" s="135"/>
      <c r="G113" s="187">
        <v>1673734</v>
      </c>
      <c r="H113" s="188">
        <v>4315369</v>
      </c>
      <c r="I113" s="189">
        <f>SUM(G113:H113)</f>
        <v>5989103</v>
      </c>
      <c r="J113" s="190">
        <v>0</v>
      </c>
      <c r="K113" s="224">
        <v>10037284</v>
      </c>
      <c r="L113" s="187">
        <v>11083455</v>
      </c>
      <c r="M113" s="187">
        <v>12547940</v>
      </c>
      <c r="N113" s="187">
        <v>9061626</v>
      </c>
      <c r="O113" s="188">
        <v>16680127</v>
      </c>
      <c r="P113" s="187">
        <f>SUM(J113:O113)</f>
        <v>59410432</v>
      </c>
      <c r="Q113" s="191">
        <f>I113+P113</f>
        <v>65399535</v>
      </c>
    </row>
    <row r="114" spans="3:17" ht="18" customHeight="1">
      <c r="C114" s="130"/>
      <c r="D114" s="133"/>
      <c r="E114" s="134" t="s">
        <v>94</v>
      </c>
      <c r="F114" s="135"/>
      <c r="G114" s="187">
        <v>276630</v>
      </c>
      <c r="H114" s="188">
        <v>331853</v>
      </c>
      <c r="I114" s="189">
        <f>SUM(G114:H114)</f>
        <v>608483</v>
      </c>
      <c r="J114" s="190">
        <v>0</v>
      </c>
      <c r="K114" s="224">
        <v>618814</v>
      </c>
      <c r="L114" s="187">
        <v>898310</v>
      </c>
      <c r="M114" s="187">
        <v>382749</v>
      </c>
      <c r="N114" s="187">
        <v>500202</v>
      </c>
      <c r="O114" s="188">
        <v>386338</v>
      </c>
      <c r="P114" s="187">
        <f>SUM(J114:O114)</f>
        <v>2786413</v>
      </c>
      <c r="Q114" s="191">
        <f>I114+P114</f>
        <v>3394896</v>
      </c>
    </row>
    <row r="115" spans="3:17" ht="18" customHeight="1">
      <c r="C115" s="130"/>
      <c r="D115" s="133"/>
      <c r="E115" s="296" t="s">
        <v>104</v>
      </c>
      <c r="F115" s="297"/>
      <c r="G115" s="187">
        <v>804870</v>
      </c>
      <c r="H115" s="188">
        <v>867060</v>
      </c>
      <c r="I115" s="189">
        <f>SUM(G115:H115)</f>
        <v>1671930</v>
      </c>
      <c r="J115" s="190">
        <v>0</v>
      </c>
      <c r="K115" s="224">
        <v>2836170</v>
      </c>
      <c r="L115" s="187">
        <v>3108105</v>
      </c>
      <c r="M115" s="187">
        <v>3064770</v>
      </c>
      <c r="N115" s="187">
        <v>2077200</v>
      </c>
      <c r="O115" s="188">
        <v>2810160</v>
      </c>
      <c r="P115" s="187">
        <f>SUM(J115:O115)</f>
        <v>13896405</v>
      </c>
      <c r="Q115" s="191">
        <f>I115+P115</f>
        <v>15568335</v>
      </c>
    </row>
    <row r="116" spans="3:17" ht="18" customHeight="1">
      <c r="C116" s="130"/>
      <c r="D116" s="131" t="s">
        <v>70</v>
      </c>
      <c r="E116" s="136"/>
      <c r="F116" s="135"/>
      <c r="G116" s="187">
        <f aca="true" t="shared" si="32" ref="G116:Q116">SUM(G117:G118)</f>
        <v>15220361</v>
      </c>
      <c r="H116" s="188">
        <f t="shared" si="32"/>
        <v>26580018</v>
      </c>
      <c r="I116" s="189">
        <f t="shared" si="32"/>
        <v>41800379</v>
      </c>
      <c r="J116" s="190">
        <f t="shared" si="32"/>
        <v>0</v>
      </c>
      <c r="K116" s="224">
        <f t="shared" si="32"/>
        <v>54248344</v>
      </c>
      <c r="L116" s="187">
        <f t="shared" si="32"/>
        <v>52990620</v>
      </c>
      <c r="M116" s="187">
        <f t="shared" si="32"/>
        <v>45432094</v>
      </c>
      <c r="N116" s="187">
        <f t="shared" si="32"/>
        <v>27589497</v>
      </c>
      <c r="O116" s="188">
        <f t="shared" si="32"/>
        <v>15189996</v>
      </c>
      <c r="P116" s="187">
        <f t="shared" si="32"/>
        <v>195450551</v>
      </c>
      <c r="Q116" s="191">
        <f t="shared" si="32"/>
        <v>237250930</v>
      </c>
    </row>
    <row r="117" spans="3:17" ht="18" customHeight="1">
      <c r="C117" s="130"/>
      <c r="D117" s="133"/>
      <c r="E117" s="137" t="s">
        <v>96</v>
      </c>
      <c r="F117" s="137"/>
      <c r="G117" s="187">
        <v>12057255</v>
      </c>
      <c r="H117" s="188">
        <v>20904993</v>
      </c>
      <c r="I117" s="189">
        <f>SUM(G117:H117)</f>
        <v>32962248</v>
      </c>
      <c r="J117" s="190">
        <v>0</v>
      </c>
      <c r="K117" s="224">
        <v>45466632</v>
      </c>
      <c r="L117" s="187">
        <v>41650482</v>
      </c>
      <c r="M117" s="187">
        <v>36803961</v>
      </c>
      <c r="N117" s="187">
        <v>22323954</v>
      </c>
      <c r="O117" s="188">
        <v>13519264</v>
      </c>
      <c r="P117" s="187">
        <f>SUM(J117:O117)</f>
        <v>159764293</v>
      </c>
      <c r="Q117" s="191">
        <f>I117+P117</f>
        <v>192726541</v>
      </c>
    </row>
    <row r="118" spans="3:17" ht="18" customHeight="1">
      <c r="C118" s="130"/>
      <c r="D118" s="133"/>
      <c r="E118" s="137" t="s">
        <v>97</v>
      </c>
      <c r="F118" s="137"/>
      <c r="G118" s="187">
        <v>3163106</v>
      </c>
      <c r="H118" s="188">
        <v>5675025</v>
      </c>
      <c r="I118" s="189">
        <f>SUM(G118:H118)</f>
        <v>8838131</v>
      </c>
      <c r="J118" s="190">
        <v>0</v>
      </c>
      <c r="K118" s="224">
        <v>8781712</v>
      </c>
      <c r="L118" s="187">
        <v>11340138</v>
      </c>
      <c r="M118" s="187">
        <v>8628133</v>
      </c>
      <c r="N118" s="187">
        <v>5265543</v>
      </c>
      <c r="O118" s="188">
        <v>1670732</v>
      </c>
      <c r="P118" s="187">
        <f>SUM(J118:O118)</f>
        <v>35686258</v>
      </c>
      <c r="Q118" s="191">
        <f>I118+P118</f>
        <v>44524389</v>
      </c>
    </row>
    <row r="119" spans="3:17" ht="18" customHeight="1">
      <c r="C119" s="130"/>
      <c r="D119" s="131" t="s">
        <v>71</v>
      </c>
      <c r="E119" s="132"/>
      <c r="F119" s="132"/>
      <c r="G119" s="187">
        <f aca="true" t="shared" si="33" ref="G119:Q119">SUM(G120:G122)</f>
        <v>90095</v>
      </c>
      <c r="H119" s="188">
        <f t="shared" si="33"/>
        <v>594638</v>
      </c>
      <c r="I119" s="189">
        <f t="shared" si="33"/>
        <v>684733</v>
      </c>
      <c r="J119" s="190">
        <f t="shared" si="33"/>
        <v>0</v>
      </c>
      <c r="K119" s="224">
        <f t="shared" si="33"/>
        <v>5871465</v>
      </c>
      <c r="L119" s="187">
        <f t="shared" si="33"/>
        <v>9143793</v>
      </c>
      <c r="M119" s="187">
        <f t="shared" si="33"/>
        <v>14400108</v>
      </c>
      <c r="N119" s="187">
        <f t="shared" si="33"/>
        <v>11654966</v>
      </c>
      <c r="O119" s="188">
        <f t="shared" si="33"/>
        <v>9066792</v>
      </c>
      <c r="P119" s="187">
        <f t="shared" si="33"/>
        <v>50137124</v>
      </c>
      <c r="Q119" s="191">
        <f t="shared" si="33"/>
        <v>50821857</v>
      </c>
    </row>
    <row r="120" spans="3:17" ht="18" customHeight="1">
      <c r="C120" s="130"/>
      <c r="D120" s="133"/>
      <c r="E120" s="134" t="s">
        <v>98</v>
      </c>
      <c r="F120" s="135"/>
      <c r="G120" s="187">
        <v>90095</v>
      </c>
      <c r="H120" s="188">
        <v>533225</v>
      </c>
      <c r="I120" s="189">
        <f>SUM(G120:H120)</f>
        <v>623320</v>
      </c>
      <c r="J120" s="190">
        <v>0</v>
      </c>
      <c r="K120" s="224">
        <v>5171781</v>
      </c>
      <c r="L120" s="187">
        <v>6940550</v>
      </c>
      <c r="M120" s="187">
        <v>11947511</v>
      </c>
      <c r="N120" s="187">
        <v>9877642</v>
      </c>
      <c r="O120" s="188">
        <v>7229979</v>
      </c>
      <c r="P120" s="187">
        <f>SUM(J120:O120)</f>
        <v>41167463</v>
      </c>
      <c r="Q120" s="191">
        <f>I120+P120</f>
        <v>41790783</v>
      </c>
    </row>
    <row r="121" spans="3:17" ht="18" customHeight="1">
      <c r="C121" s="130"/>
      <c r="D121" s="133"/>
      <c r="E121" s="285" t="s">
        <v>99</v>
      </c>
      <c r="F121" s="287"/>
      <c r="G121" s="187">
        <v>0</v>
      </c>
      <c r="H121" s="188">
        <v>61413</v>
      </c>
      <c r="I121" s="189">
        <f>SUM(G121:H121)</f>
        <v>61413</v>
      </c>
      <c r="J121" s="190">
        <v>0</v>
      </c>
      <c r="K121" s="224">
        <v>699684</v>
      </c>
      <c r="L121" s="187">
        <v>2203243</v>
      </c>
      <c r="M121" s="187">
        <v>2452597</v>
      </c>
      <c r="N121" s="187">
        <v>1777324</v>
      </c>
      <c r="O121" s="188">
        <v>1836813</v>
      </c>
      <c r="P121" s="187">
        <f>SUM(J121:O121)</f>
        <v>8969661</v>
      </c>
      <c r="Q121" s="191">
        <f>I121+P121</f>
        <v>9031074</v>
      </c>
    </row>
    <row r="122" spans="3:17" ht="18" customHeight="1">
      <c r="C122" s="130"/>
      <c r="D122" s="137"/>
      <c r="E122" s="285" t="s">
        <v>100</v>
      </c>
      <c r="F122" s="287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72</v>
      </c>
      <c r="E123" s="132"/>
      <c r="F123" s="138"/>
      <c r="G123" s="187">
        <f aca="true" t="shared" si="34" ref="G123:Q123">SUM(G124:G126)</f>
        <v>7033375</v>
      </c>
      <c r="H123" s="188">
        <f t="shared" si="34"/>
        <v>6532469</v>
      </c>
      <c r="I123" s="189">
        <f t="shared" si="34"/>
        <v>13565844</v>
      </c>
      <c r="J123" s="190">
        <f t="shared" si="34"/>
        <v>0</v>
      </c>
      <c r="K123" s="188">
        <f t="shared" si="34"/>
        <v>11952206</v>
      </c>
      <c r="L123" s="187">
        <f t="shared" si="34"/>
        <v>13137654</v>
      </c>
      <c r="M123" s="187">
        <f t="shared" si="34"/>
        <v>13254913</v>
      </c>
      <c r="N123" s="187">
        <f t="shared" si="34"/>
        <v>9471797</v>
      </c>
      <c r="O123" s="188">
        <f t="shared" si="34"/>
        <v>10969887</v>
      </c>
      <c r="P123" s="187">
        <f t="shared" si="34"/>
        <v>58786457</v>
      </c>
      <c r="Q123" s="191">
        <f t="shared" si="34"/>
        <v>72352301</v>
      </c>
    </row>
    <row r="124" spans="3:17" ht="18" customHeight="1">
      <c r="C124" s="130"/>
      <c r="D124" s="133"/>
      <c r="E124" s="139" t="s">
        <v>101</v>
      </c>
      <c r="F124" s="135"/>
      <c r="G124" s="187">
        <v>3065193</v>
      </c>
      <c r="H124" s="188">
        <v>4318839</v>
      </c>
      <c r="I124" s="189">
        <f>SUM(G124:H124)</f>
        <v>7384032</v>
      </c>
      <c r="J124" s="190">
        <v>0</v>
      </c>
      <c r="K124" s="188">
        <v>8823366</v>
      </c>
      <c r="L124" s="187">
        <v>11223924</v>
      </c>
      <c r="M124" s="187">
        <v>11531097</v>
      </c>
      <c r="N124" s="187">
        <v>8408772</v>
      </c>
      <c r="O124" s="188">
        <v>10319040</v>
      </c>
      <c r="P124" s="187">
        <f>SUM(J124:O124)</f>
        <v>50306199</v>
      </c>
      <c r="Q124" s="191">
        <f>I124+P124</f>
        <v>57690231</v>
      </c>
    </row>
    <row r="125" spans="3:17" ht="18" customHeight="1">
      <c r="C125" s="130"/>
      <c r="D125" s="140"/>
      <c r="E125" s="137" t="s">
        <v>73</v>
      </c>
      <c r="F125" s="141"/>
      <c r="G125" s="187">
        <v>926133</v>
      </c>
      <c r="H125" s="188">
        <v>502424</v>
      </c>
      <c r="I125" s="189">
        <f>SUM(G125:H125)</f>
        <v>1428557</v>
      </c>
      <c r="J125" s="190">
        <v>0</v>
      </c>
      <c r="K125" s="188">
        <v>1051681</v>
      </c>
      <c r="L125" s="187">
        <v>921355</v>
      </c>
      <c r="M125" s="187">
        <v>792105</v>
      </c>
      <c r="N125" s="187">
        <v>476266</v>
      </c>
      <c r="O125" s="188">
        <v>493977</v>
      </c>
      <c r="P125" s="187">
        <f>SUM(J125:O125)</f>
        <v>3735384</v>
      </c>
      <c r="Q125" s="191">
        <f>I125+P125</f>
        <v>5163941</v>
      </c>
    </row>
    <row r="126" spans="3:17" ht="18" customHeight="1">
      <c r="C126" s="130"/>
      <c r="D126" s="142"/>
      <c r="E126" s="134" t="s">
        <v>74</v>
      </c>
      <c r="F126" s="143"/>
      <c r="G126" s="187">
        <v>3042049</v>
      </c>
      <c r="H126" s="188">
        <v>1711206</v>
      </c>
      <c r="I126" s="189">
        <f>SUM(G126:H126)</f>
        <v>4753255</v>
      </c>
      <c r="J126" s="190">
        <v>0</v>
      </c>
      <c r="K126" s="188">
        <v>2077159</v>
      </c>
      <c r="L126" s="187">
        <v>992375</v>
      </c>
      <c r="M126" s="187">
        <v>931711</v>
      </c>
      <c r="N126" s="187">
        <v>586759</v>
      </c>
      <c r="O126" s="188">
        <v>156870</v>
      </c>
      <c r="P126" s="187">
        <f>SUM(J126:O126)</f>
        <v>4744874</v>
      </c>
      <c r="Q126" s="191">
        <f>I126+P126</f>
        <v>9498129</v>
      </c>
    </row>
    <row r="127" spans="3:17" ht="18" customHeight="1">
      <c r="C127" s="130"/>
      <c r="D127" s="133" t="s">
        <v>75</v>
      </c>
      <c r="E127" s="144"/>
      <c r="F127" s="144"/>
      <c r="G127" s="187">
        <v>3628013</v>
      </c>
      <c r="H127" s="188">
        <v>7970778</v>
      </c>
      <c r="I127" s="189">
        <f>SUM(G127:H127)</f>
        <v>11598791</v>
      </c>
      <c r="J127" s="190">
        <v>0</v>
      </c>
      <c r="K127" s="188">
        <v>18057743</v>
      </c>
      <c r="L127" s="187">
        <v>16939214</v>
      </c>
      <c r="M127" s="187">
        <v>20915261</v>
      </c>
      <c r="N127" s="187">
        <v>16152472</v>
      </c>
      <c r="O127" s="188">
        <v>18356800</v>
      </c>
      <c r="P127" s="187">
        <f>SUM(J127:O127)</f>
        <v>90421490</v>
      </c>
      <c r="Q127" s="191">
        <f>I127+P127</f>
        <v>102020281</v>
      </c>
    </row>
    <row r="128" spans="3:17" ht="18" customHeight="1">
      <c r="C128" s="145"/>
      <c r="D128" s="146" t="s">
        <v>102</v>
      </c>
      <c r="E128" s="147"/>
      <c r="F128" s="147"/>
      <c r="G128" s="192">
        <v>9041994</v>
      </c>
      <c r="H128" s="193">
        <v>6093760</v>
      </c>
      <c r="I128" s="194">
        <f>SUM(G128:H128)</f>
        <v>15135754</v>
      </c>
      <c r="J128" s="195">
        <v>0</v>
      </c>
      <c r="K128" s="193">
        <v>26096583</v>
      </c>
      <c r="L128" s="192">
        <v>18331131</v>
      </c>
      <c r="M128" s="192">
        <v>16631374</v>
      </c>
      <c r="N128" s="192">
        <v>9699392</v>
      </c>
      <c r="O128" s="193">
        <v>8673823</v>
      </c>
      <c r="P128" s="194">
        <f>SUM(J128:O128)</f>
        <v>79432303</v>
      </c>
      <c r="Q128" s="196">
        <f>I128+P128</f>
        <v>94568057</v>
      </c>
    </row>
    <row r="129" spans="3:17" ht="18" customHeight="1">
      <c r="C129" s="127" t="s">
        <v>76</v>
      </c>
      <c r="D129" s="148"/>
      <c r="E129" s="149"/>
      <c r="F129" s="150"/>
      <c r="G129" s="182">
        <f aca="true" t="shared" si="35" ref="G129:Q129">SUM(G130:G135)</f>
        <v>133944</v>
      </c>
      <c r="H129" s="183">
        <f t="shared" si="35"/>
        <v>1690179</v>
      </c>
      <c r="I129" s="184">
        <f t="shared" si="35"/>
        <v>1824123</v>
      </c>
      <c r="J129" s="185">
        <f t="shared" si="35"/>
        <v>0</v>
      </c>
      <c r="K129" s="223">
        <f t="shared" si="35"/>
        <v>21042614</v>
      </c>
      <c r="L129" s="182">
        <f t="shared" si="35"/>
        <v>24663268</v>
      </c>
      <c r="M129" s="182">
        <f t="shared" si="35"/>
        <v>25375329</v>
      </c>
      <c r="N129" s="182">
        <f t="shared" si="35"/>
        <v>15797892</v>
      </c>
      <c r="O129" s="183">
        <f t="shared" si="35"/>
        <v>12795396</v>
      </c>
      <c r="P129" s="182">
        <f t="shared" si="35"/>
        <v>99674499</v>
      </c>
      <c r="Q129" s="186">
        <f t="shared" si="35"/>
        <v>101498622</v>
      </c>
    </row>
    <row r="130" spans="3:17" ht="18" customHeight="1">
      <c r="C130" s="130"/>
      <c r="D130" s="285" t="s">
        <v>77</v>
      </c>
      <c r="E130" s="286"/>
      <c r="F130" s="287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5" t="s">
        <v>78</v>
      </c>
      <c r="E131" s="286"/>
      <c r="F131" s="287"/>
      <c r="G131" s="187">
        <v>0</v>
      </c>
      <c r="H131" s="188">
        <v>115828</v>
      </c>
      <c r="I131" s="189">
        <f>SUM(G131:H131)</f>
        <v>115828</v>
      </c>
      <c r="J131" s="190">
        <v>0</v>
      </c>
      <c r="K131" s="224">
        <v>1496805</v>
      </c>
      <c r="L131" s="187">
        <v>1824467</v>
      </c>
      <c r="M131" s="187">
        <v>2982857</v>
      </c>
      <c r="N131" s="187">
        <v>1563898</v>
      </c>
      <c r="O131" s="188">
        <v>3554699</v>
      </c>
      <c r="P131" s="187">
        <f t="shared" si="36"/>
        <v>11422726</v>
      </c>
      <c r="Q131" s="191">
        <f t="shared" si="37"/>
        <v>11538554</v>
      </c>
    </row>
    <row r="132" spans="3:17" ht="18" customHeight="1">
      <c r="C132" s="130"/>
      <c r="D132" s="285" t="s">
        <v>79</v>
      </c>
      <c r="E132" s="286"/>
      <c r="F132" s="287"/>
      <c r="G132" s="187">
        <v>133944</v>
      </c>
      <c r="H132" s="188">
        <v>231059</v>
      </c>
      <c r="I132" s="189">
        <f>SUM(G132:H132)</f>
        <v>365003</v>
      </c>
      <c r="J132" s="190">
        <v>0</v>
      </c>
      <c r="K132" s="224">
        <v>2312089</v>
      </c>
      <c r="L132" s="187">
        <v>4125743</v>
      </c>
      <c r="M132" s="187">
        <v>4355382</v>
      </c>
      <c r="N132" s="187">
        <v>2566245</v>
      </c>
      <c r="O132" s="188">
        <v>2267829</v>
      </c>
      <c r="P132" s="187">
        <f t="shared" si="36"/>
        <v>15627288</v>
      </c>
      <c r="Q132" s="191">
        <f t="shared" si="37"/>
        <v>15992291</v>
      </c>
    </row>
    <row r="133" spans="3:17" ht="18" customHeight="1">
      <c r="C133" s="130"/>
      <c r="D133" s="285" t="s">
        <v>80</v>
      </c>
      <c r="E133" s="286"/>
      <c r="F133" s="287"/>
      <c r="G133" s="198"/>
      <c r="H133" s="188">
        <v>1343292</v>
      </c>
      <c r="I133" s="189">
        <f>SUM(G133:H133)</f>
        <v>1343292</v>
      </c>
      <c r="J133" s="200"/>
      <c r="K133" s="224">
        <v>17233720</v>
      </c>
      <c r="L133" s="187">
        <v>18713058</v>
      </c>
      <c r="M133" s="187">
        <v>18037090</v>
      </c>
      <c r="N133" s="187">
        <v>11667749</v>
      </c>
      <c r="O133" s="188">
        <v>6972868</v>
      </c>
      <c r="P133" s="187">
        <f t="shared" si="36"/>
        <v>72624485</v>
      </c>
      <c r="Q133" s="191">
        <f t="shared" si="37"/>
        <v>73967777</v>
      </c>
    </row>
    <row r="134" spans="3:17" ht="18" customHeight="1">
      <c r="C134" s="130"/>
      <c r="D134" s="285" t="s">
        <v>81</v>
      </c>
      <c r="E134" s="286"/>
      <c r="F134" s="287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2" t="s">
        <v>82</v>
      </c>
      <c r="E135" s="303"/>
      <c r="F135" s="304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103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43399921</v>
      </c>
      <c r="L136" s="182">
        <f t="shared" si="38"/>
        <v>70430913</v>
      </c>
      <c r="M136" s="182">
        <f t="shared" si="38"/>
        <v>138131584</v>
      </c>
      <c r="N136" s="182">
        <f t="shared" si="38"/>
        <v>131840820</v>
      </c>
      <c r="O136" s="183">
        <f t="shared" si="38"/>
        <v>189248859</v>
      </c>
      <c r="P136" s="182">
        <f t="shared" si="38"/>
        <v>573052097</v>
      </c>
      <c r="Q136" s="186">
        <f t="shared" si="38"/>
        <v>573052097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10030796</v>
      </c>
      <c r="L137" s="187">
        <v>28417255</v>
      </c>
      <c r="M137" s="187">
        <v>65634931</v>
      </c>
      <c r="N137" s="187">
        <v>72571295</v>
      </c>
      <c r="O137" s="188">
        <v>106725830</v>
      </c>
      <c r="P137" s="187">
        <f>SUM(J137:O137)</f>
        <v>283380107</v>
      </c>
      <c r="Q137" s="191">
        <f>I137+P137</f>
        <v>283380107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32929018</v>
      </c>
      <c r="L138" s="187">
        <v>41077218</v>
      </c>
      <c r="M138" s="187">
        <v>69224062</v>
      </c>
      <c r="N138" s="187">
        <v>50973935</v>
      </c>
      <c r="O138" s="188">
        <v>44664338</v>
      </c>
      <c r="P138" s="187">
        <f>SUM(J138:O138)</f>
        <v>238868571</v>
      </c>
      <c r="Q138" s="191">
        <f>I138+P138</f>
        <v>238868571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440107</v>
      </c>
      <c r="L139" s="209">
        <v>936440</v>
      </c>
      <c r="M139" s="209">
        <v>3272591</v>
      </c>
      <c r="N139" s="209">
        <v>8295590</v>
      </c>
      <c r="O139" s="208">
        <v>37858691</v>
      </c>
      <c r="P139" s="209">
        <f>SUM(J139:O139)</f>
        <v>50803419</v>
      </c>
      <c r="Q139" s="210">
        <f>I139+P139</f>
        <v>50803419</v>
      </c>
    </row>
    <row r="140" spans="3:17" ht="18" customHeight="1" thickBot="1">
      <c r="C140" s="156"/>
      <c r="D140" s="157" t="s">
        <v>83</v>
      </c>
      <c r="E140" s="157"/>
      <c r="F140" s="157"/>
      <c r="G140" s="211">
        <f aca="true" t="shared" si="39" ref="G140:Q140">G109+G129+G136</f>
        <v>61919532</v>
      </c>
      <c r="H140" s="212">
        <f t="shared" si="39"/>
        <v>73424705</v>
      </c>
      <c r="I140" s="213">
        <f t="shared" si="39"/>
        <v>135344237</v>
      </c>
      <c r="J140" s="214">
        <f t="shared" si="39"/>
        <v>0</v>
      </c>
      <c r="K140" s="227">
        <f t="shared" si="39"/>
        <v>244646398</v>
      </c>
      <c r="L140" s="211">
        <f t="shared" si="39"/>
        <v>265567006</v>
      </c>
      <c r="M140" s="211">
        <f t="shared" si="39"/>
        <v>338633446</v>
      </c>
      <c r="N140" s="211">
        <f t="shared" si="39"/>
        <v>274615399</v>
      </c>
      <c r="O140" s="212">
        <f t="shared" si="39"/>
        <v>340291142</v>
      </c>
      <c r="P140" s="211">
        <f t="shared" si="39"/>
        <v>1463753391</v>
      </c>
      <c r="Q140" s="215">
        <f t="shared" si="39"/>
        <v>1599097628</v>
      </c>
    </row>
  </sheetData>
  <sheetProtection password="C7C4" sheet="1" objects="1" scenarios="1"/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A4" sqref="A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111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平成２３年４月月報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65</v>
      </c>
      <c r="B5" s="161"/>
      <c r="C5" s="161"/>
      <c r="D5" s="161"/>
      <c r="E5" s="161"/>
    </row>
    <row r="6" spans="2:3" ht="14.25">
      <c r="B6" s="117" t="s">
        <v>112</v>
      </c>
      <c r="C6" s="117"/>
    </row>
    <row r="7" spans="2:4" ht="15" thickBot="1">
      <c r="B7" s="117"/>
      <c r="C7" s="117"/>
      <c r="D7" s="162" t="s">
        <v>113</v>
      </c>
    </row>
    <row r="8" spans="3:17" ht="12">
      <c r="C8" s="290" t="s">
        <v>107</v>
      </c>
      <c r="D8" s="291"/>
      <c r="E8" s="291"/>
      <c r="F8" s="292"/>
      <c r="G8" s="305" t="s">
        <v>49</v>
      </c>
      <c r="H8" s="306"/>
      <c r="I8" s="307"/>
      <c r="J8" s="308" t="s">
        <v>50</v>
      </c>
      <c r="K8" s="306"/>
      <c r="L8" s="306"/>
      <c r="M8" s="306"/>
      <c r="N8" s="306"/>
      <c r="O8" s="306"/>
      <c r="P8" s="306"/>
      <c r="Q8" s="309" t="s">
        <v>47</v>
      </c>
    </row>
    <row r="9" spans="3:17" ht="24.75" customHeight="1">
      <c r="C9" s="293"/>
      <c r="D9" s="294"/>
      <c r="E9" s="294"/>
      <c r="F9" s="295"/>
      <c r="G9" s="119" t="s">
        <v>88</v>
      </c>
      <c r="H9" s="120" t="s">
        <v>89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0"/>
    </row>
    <row r="10" spans="3:17" ht="14.25" customHeight="1">
      <c r="C10" s="123" t="s">
        <v>68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119</v>
      </c>
      <c r="E11" s="132"/>
      <c r="F11" s="144"/>
      <c r="G11" s="218">
        <f aca="true" t="shared" si="0" ref="G11:Q11">SUM(G12:G18)</f>
        <v>2</v>
      </c>
      <c r="H11" s="221">
        <f t="shared" si="0"/>
        <v>6</v>
      </c>
      <c r="I11" s="184">
        <f t="shared" si="0"/>
        <v>8</v>
      </c>
      <c r="J11" s="185">
        <f t="shared" si="0"/>
        <v>0</v>
      </c>
      <c r="K11" s="228">
        <f t="shared" si="0"/>
        <v>212</v>
      </c>
      <c r="L11" s="221">
        <f t="shared" si="0"/>
        <v>303</v>
      </c>
      <c r="M11" s="221">
        <f t="shared" si="0"/>
        <v>514</v>
      </c>
      <c r="N11" s="221">
        <f t="shared" si="0"/>
        <v>459</v>
      </c>
      <c r="O11" s="221">
        <f t="shared" si="0"/>
        <v>522</v>
      </c>
      <c r="P11" s="184">
        <f t="shared" si="0"/>
        <v>2010</v>
      </c>
      <c r="Q11" s="186">
        <f t="shared" si="0"/>
        <v>2018</v>
      </c>
    </row>
    <row r="12" spans="3:17" ht="14.25" customHeight="1">
      <c r="C12" s="130"/>
      <c r="D12" s="155"/>
      <c r="E12" s="134" t="s">
        <v>114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41</v>
      </c>
      <c r="L12" s="221">
        <v>104</v>
      </c>
      <c r="M12" s="221">
        <v>240</v>
      </c>
      <c r="N12" s="221">
        <v>245</v>
      </c>
      <c r="O12" s="221">
        <v>303</v>
      </c>
      <c r="P12" s="219">
        <f aca="true" t="shared" si="2" ref="P12:P18">SUM(J12:O12)</f>
        <v>933</v>
      </c>
      <c r="Q12" s="222">
        <f aca="true" t="shared" si="3" ref="Q12:Q18">I12+P12</f>
        <v>933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96</v>
      </c>
      <c r="L13" s="221">
        <v>115</v>
      </c>
      <c r="M13" s="221">
        <v>175</v>
      </c>
      <c r="N13" s="221">
        <v>121</v>
      </c>
      <c r="O13" s="221">
        <v>99</v>
      </c>
      <c r="P13" s="219">
        <f t="shared" si="2"/>
        <v>606</v>
      </c>
      <c r="Q13" s="222">
        <f t="shared" si="3"/>
        <v>606</v>
      </c>
    </row>
    <row r="14" spans="3:17" ht="14.25" customHeight="1">
      <c r="C14" s="130"/>
      <c r="D14" s="155"/>
      <c r="E14" s="134" t="s">
        <v>115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2</v>
      </c>
      <c r="L14" s="221">
        <v>4</v>
      </c>
      <c r="M14" s="221">
        <v>7</v>
      </c>
      <c r="N14" s="221">
        <v>14</v>
      </c>
      <c r="O14" s="221">
        <v>65</v>
      </c>
      <c r="P14" s="219">
        <f t="shared" si="2"/>
        <v>92</v>
      </c>
      <c r="Q14" s="222">
        <f t="shared" si="3"/>
        <v>92</v>
      </c>
    </row>
    <row r="15" spans="3:17" ht="14.25" customHeight="1">
      <c r="C15" s="130"/>
      <c r="D15" s="155"/>
      <c r="E15" s="285" t="s">
        <v>108</v>
      </c>
      <c r="F15" s="287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116</v>
      </c>
      <c r="F16" s="136"/>
      <c r="G16" s="221">
        <v>2</v>
      </c>
      <c r="H16" s="221">
        <v>6</v>
      </c>
      <c r="I16" s="219">
        <f t="shared" si="1"/>
        <v>8</v>
      </c>
      <c r="J16" s="220">
        <v>0</v>
      </c>
      <c r="K16" s="229">
        <v>68</v>
      </c>
      <c r="L16" s="221">
        <v>68</v>
      </c>
      <c r="M16" s="221">
        <v>81</v>
      </c>
      <c r="N16" s="221">
        <v>69</v>
      </c>
      <c r="O16" s="221">
        <v>45</v>
      </c>
      <c r="P16" s="219">
        <f t="shared" si="2"/>
        <v>331</v>
      </c>
      <c r="Q16" s="222">
        <f t="shared" si="3"/>
        <v>339</v>
      </c>
    </row>
    <row r="17" spans="3:17" ht="14.25" customHeight="1">
      <c r="C17" s="130"/>
      <c r="D17" s="155"/>
      <c r="E17" s="285" t="s">
        <v>109</v>
      </c>
      <c r="F17" s="287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5</v>
      </c>
      <c r="L17" s="230">
        <v>12</v>
      </c>
      <c r="M17" s="230">
        <v>11</v>
      </c>
      <c r="N17" s="230">
        <v>10</v>
      </c>
      <c r="O17" s="230">
        <v>10</v>
      </c>
      <c r="P17" s="231">
        <f t="shared" si="2"/>
        <v>48</v>
      </c>
      <c r="Q17" s="234">
        <f t="shared" si="3"/>
        <v>48</v>
      </c>
    </row>
    <row r="18" spans="3:17" ht="14.25" customHeight="1">
      <c r="C18" s="130"/>
      <c r="D18" s="154"/>
      <c r="E18" s="302" t="s">
        <v>110</v>
      </c>
      <c r="F18" s="304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117</v>
      </c>
      <c r="E19" s="149"/>
      <c r="F19" s="144"/>
      <c r="G19" s="187">
        <f aca="true" t="shared" si="4" ref="G19:Q19">SUM(G20:G26)</f>
        <v>2</v>
      </c>
      <c r="H19" s="187">
        <f t="shared" si="4"/>
        <v>4</v>
      </c>
      <c r="I19" s="189">
        <f t="shared" si="4"/>
        <v>6</v>
      </c>
      <c r="J19" s="190">
        <f t="shared" si="4"/>
        <v>0</v>
      </c>
      <c r="K19" s="228">
        <f t="shared" si="4"/>
        <v>99</v>
      </c>
      <c r="L19" s="187">
        <f t="shared" si="4"/>
        <v>131</v>
      </c>
      <c r="M19" s="187">
        <f t="shared" si="4"/>
        <v>218</v>
      </c>
      <c r="N19" s="187">
        <f t="shared" si="4"/>
        <v>172</v>
      </c>
      <c r="O19" s="187">
        <f t="shared" si="4"/>
        <v>160</v>
      </c>
      <c r="P19" s="189">
        <f t="shared" si="4"/>
        <v>780</v>
      </c>
      <c r="Q19" s="191">
        <f t="shared" si="4"/>
        <v>786</v>
      </c>
    </row>
    <row r="20" spans="3:17" ht="14.25" customHeight="1">
      <c r="C20" s="130"/>
      <c r="D20" s="155"/>
      <c r="E20" s="134" t="s">
        <v>114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22</v>
      </c>
      <c r="L20" s="221">
        <v>54</v>
      </c>
      <c r="M20" s="221">
        <v>125</v>
      </c>
      <c r="N20" s="221">
        <v>93</v>
      </c>
      <c r="O20" s="221">
        <v>102</v>
      </c>
      <c r="P20" s="219">
        <f aca="true" t="shared" si="6" ref="P20:P26">SUM(J20:O20)</f>
        <v>396</v>
      </c>
      <c r="Q20" s="222">
        <f aca="true" t="shared" si="7" ref="Q20:Q26">I20+P20</f>
        <v>396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23</v>
      </c>
      <c r="L21" s="221">
        <v>20</v>
      </c>
      <c r="M21" s="221">
        <v>29</v>
      </c>
      <c r="N21" s="221">
        <v>23</v>
      </c>
      <c r="O21" s="221">
        <v>15</v>
      </c>
      <c r="P21" s="219">
        <f t="shared" si="6"/>
        <v>110</v>
      </c>
      <c r="Q21" s="222">
        <f t="shared" si="7"/>
        <v>110</v>
      </c>
    </row>
    <row r="22" spans="3:17" ht="14.25" customHeight="1">
      <c r="C22" s="130"/>
      <c r="D22" s="155"/>
      <c r="E22" s="134" t="s">
        <v>115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1</v>
      </c>
      <c r="L22" s="221">
        <v>1</v>
      </c>
      <c r="M22" s="221">
        <v>1</v>
      </c>
      <c r="N22" s="221">
        <v>3</v>
      </c>
      <c r="O22" s="221">
        <v>9</v>
      </c>
      <c r="P22" s="219">
        <f t="shared" si="6"/>
        <v>15</v>
      </c>
      <c r="Q22" s="222">
        <f t="shared" si="7"/>
        <v>15</v>
      </c>
    </row>
    <row r="23" spans="3:17" ht="14.25" customHeight="1">
      <c r="C23" s="130"/>
      <c r="D23" s="155"/>
      <c r="E23" s="285" t="s">
        <v>108</v>
      </c>
      <c r="F23" s="287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116</v>
      </c>
      <c r="F24" s="136"/>
      <c r="G24" s="221">
        <v>2</v>
      </c>
      <c r="H24" s="221">
        <v>4</v>
      </c>
      <c r="I24" s="219">
        <f t="shared" si="5"/>
        <v>6</v>
      </c>
      <c r="J24" s="220">
        <v>0</v>
      </c>
      <c r="K24" s="229">
        <v>53</v>
      </c>
      <c r="L24" s="221">
        <v>54</v>
      </c>
      <c r="M24" s="221">
        <v>62</v>
      </c>
      <c r="N24" s="221">
        <v>51</v>
      </c>
      <c r="O24" s="221">
        <v>34</v>
      </c>
      <c r="P24" s="219">
        <f t="shared" si="6"/>
        <v>254</v>
      </c>
      <c r="Q24" s="222">
        <f t="shared" si="7"/>
        <v>260</v>
      </c>
    </row>
    <row r="25" spans="3:17" ht="14.25" customHeight="1">
      <c r="C25" s="130"/>
      <c r="D25" s="155"/>
      <c r="E25" s="285" t="s">
        <v>109</v>
      </c>
      <c r="F25" s="287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0</v>
      </c>
      <c r="L25" s="230">
        <v>2</v>
      </c>
      <c r="M25" s="230">
        <v>1</v>
      </c>
      <c r="N25" s="230">
        <v>2</v>
      </c>
      <c r="O25" s="230">
        <v>0</v>
      </c>
      <c r="P25" s="231">
        <f t="shared" si="6"/>
        <v>5</v>
      </c>
      <c r="Q25" s="234">
        <f t="shared" si="7"/>
        <v>5</v>
      </c>
    </row>
    <row r="26" spans="3:17" ht="14.25" customHeight="1" thickBot="1">
      <c r="C26" s="167"/>
      <c r="D26" s="168"/>
      <c r="E26" s="311" t="s">
        <v>110</v>
      </c>
      <c r="F26" s="312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118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120</v>
      </c>
      <c r="E28" s="132"/>
      <c r="F28" s="144"/>
      <c r="G28" s="218">
        <f aca="true" t="shared" si="8" ref="G28:P28">SUM(G29:G35)</f>
        <v>4950</v>
      </c>
      <c r="H28" s="221">
        <f t="shared" si="8"/>
        <v>27850</v>
      </c>
      <c r="I28" s="184">
        <f t="shared" si="8"/>
        <v>32800</v>
      </c>
      <c r="J28" s="185">
        <f t="shared" si="8"/>
        <v>0</v>
      </c>
      <c r="K28" s="228">
        <f t="shared" si="8"/>
        <v>4163860</v>
      </c>
      <c r="L28" s="221">
        <f t="shared" si="8"/>
        <v>6094240</v>
      </c>
      <c r="M28" s="221">
        <f t="shared" si="8"/>
        <v>11390315</v>
      </c>
      <c r="N28" s="221">
        <f t="shared" si="8"/>
        <v>10464000</v>
      </c>
      <c r="O28" s="221">
        <f t="shared" si="8"/>
        <v>12393950</v>
      </c>
      <c r="P28" s="184">
        <f t="shared" si="8"/>
        <v>44506365</v>
      </c>
      <c r="Q28" s="186">
        <f>SUM(Q29:Q35)</f>
        <v>44539165</v>
      </c>
    </row>
    <row r="29" spans="3:17" ht="14.25" customHeight="1">
      <c r="C29" s="130"/>
      <c r="D29" s="155"/>
      <c r="E29" s="134" t="s">
        <v>114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1067010</v>
      </c>
      <c r="L29" s="221">
        <v>2638490</v>
      </c>
      <c r="M29" s="221">
        <v>6155870</v>
      </c>
      <c r="N29" s="221">
        <v>6435550</v>
      </c>
      <c r="O29" s="221">
        <v>7824480</v>
      </c>
      <c r="P29" s="219">
        <f aca="true" t="shared" si="10" ref="P29:P35">SUM(J29:O29)</f>
        <v>24121400</v>
      </c>
      <c r="Q29" s="222">
        <f aca="true" t="shared" si="11" ref="Q29:Q35">I29+P29</f>
        <v>24121400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2657000</v>
      </c>
      <c r="L30" s="221">
        <v>2826460</v>
      </c>
      <c r="M30" s="221">
        <v>4279300</v>
      </c>
      <c r="N30" s="221">
        <v>2943020</v>
      </c>
      <c r="O30" s="221">
        <v>2442070</v>
      </c>
      <c r="P30" s="219">
        <f t="shared" si="10"/>
        <v>15147850</v>
      </c>
      <c r="Q30" s="222">
        <f t="shared" si="11"/>
        <v>15147850</v>
      </c>
    </row>
    <row r="31" spans="3:17" ht="14.25" customHeight="1">
      <c r="C31" s="130"/>
      <c r="D31" s="155"/>
      <c r="E31" s="134" t="s">
        <v>115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55440</v>
      </c>
      <c r="L31" s="221">
        <v>91210</v>
      </c>
      <c r="M31" s="221">
        <v>185895</v>
      </c>
      <c r="N31" s="221">
        <v>363640</v>
      </c>
      <c r="O31" s="221">
        <v>1665740</v>
      </c>
      <c r="P31" s="219">
        <f t="shared" si="10"/>
        <v>2361925</v>
      </c>
      <c r="Q31" s="222">
        <f>I31+P31</f>
        <v>2361925</v>
      </c>
    </row>
    <row r="32" spans="3:17" ht="14.25" customHeight="1">
      <c r="C32" s="130"/>
      <c r="D32" s="155"/>
      <c r="E32" s="285" t="s">
        <v>108</v>
      </c>
      <c r="F32" s="287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116</v>
      </c>
      <c r="F33" s="136"/>
      <c r="G33" s="221">
        <v>4950</v>
      </c>
      <c r="H33" s="221">
        <v>27850</v>
      </c>
      <c r="I33" s="219">
        <f t="shared" si="9"/>
        <v>32800</v>
      </c>
      <c r="J33" s="220">
        <v>0</v>
      </c>
      <c r="K33" s="229">
        <v>372260</v>
      </c>
      <c r="L33" s="221">
        <v>477300</v>
      </c>
      <c r="M33" s="221">
        <v>650610</v>
      </c>
      <c r="N33" s="221">
        <v>678670</v>
      </c>
      <c r="O33" s="221">
        <v>405540</v>
      </c>
      <c r="P33" s="219">
        <f t="shared" si="10"/>
        <v>2584380</v>
      </c>
      <c r="Q33" s="222">
        <f t="shared" si="11"/>
        <v>2617180</v>
      </c>
    </row>
    <row r="34" spans="3:17" ht="14.25" customHeight="1">
      <c r="C34" s="130"/>
      <c r="D34" s="155"/>
      <c r="E34" s="285" t="s">
        <v>109</v>
      </c>
      <c r="F34" s="287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12150</v>
      </c>
      <c r="L34" s="230">
        <v>60780</v>
      </c>
      <c r="M34" s="230">
        <v>118640</v>
      </c>
      <c r="N34" s="230">
        <v>43120</v>
      </c>
      <c r="O34" s="230">
        <v>56120</v>
      </c>
      <c r="P34" s="231">
        <f t="shared" si="10"/>
        <v>290810</v>
      </c>
      <c r="Q34" s="234">
        <f t="shared" si="11"/>
        <v>290810</v>
      </c>
    </row>
    <row r="35" spans="3:17" ht="14.25" customHeight="1">
      <c r="C35" s="130"/>
      <c r="D35" s="154"/>
      <c r="E35" s="302" t="s">
        <v>110</v>
      </c>
      <c r="F35" s="304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117</v>
      </c>
      <c r="E36" s="149"/>
      <c r="F36" s="144"/>
      <c r="G36" s="187">
        <f aca="true" t="shared" si="12" ref="G36:P36">SUM(G37:G43)</f>
        <v>3650</v>
      </c>
      <c r="H36" s="187">
        <f t="shared" si="12"/>
        <v>9420</v>
      </c>
      <c r="I36" s="189">
        <f t="shared" si="12"/>
        <v>13070</v>
      </c>
      <c r="J36" s="190">
        <f t="shared" si="12"/>
        <v>0</v>
      </c>
      <c r="K36" s="228">
        <f t="shared" si="12"/>
        <v>1209270</v>
      </c>
      <c r="L36" s="187">
        <f t="shared" si="12"/>
        <v>1974730</v>
      </c>
      <c r="M36" s="187">
        <f t="shared" si="12"/>
        <v>3686590</v>
      </c>
      <c r="N36" s="187">
        <f t="shared" si="12"/>
        <v>2825490</v>
      </c>
      <c r="O36" s="187">
        <f t="shared" si="12"/>
        <v>2723730</v>
      </c>
      <c r="P36" s="189">
        <f t="shared" si="12"/>
        <v>12419810</v>
      </c>
      <c r="Q36" s="191">
        <f>SUM(Q37:Q43)</f>
        <v>12432880</v>
      </c>
    </row>
    <row r="37" spans="3:17" ht="14.25" customHeight="1">
      <c r="C37" s="130"/>
      <c r="D37" s="155"/>
      <c r="E37" s="134" t="s">
        <v>114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482860</v>
      </c>
      <c r="L37" s="221">
        <v>1178310</v>
      </c>
      <c r="M37" s="221">
        <v>2737630</v>
      </c>
      <c r="N37" s="221">
        <v>2124230</v>
      </c>
      <c r="O37" s="221">
        <v>2141240</v>
      </c>
      <c r="P37" s="219">
        <f aca="true" t="shared" si="14" ref="P37:P43">SUM(J37:O37)</f>
        <v>8664270</v>
      </c>
      <c r="Q37" s="222">
        <f aca="true" t="shared" si="15" ref="Q37:Q43">I37+P37</f>
        <v>8664270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479240</v>
      </c>
      <c r="L38" s="221">
        <v>474140</v>
      </c>
      <c r="M38" s="221">
        <v>491660</v>
      </c>
      <c r="N38" s="221">
        <v>296980</v>
      </c>
      <c r="O38" s="221">
        <v>263880</v>
      </c>
      <c r="P38" s="219">
        <f t="shared" si="14"/>
        <v>2005900</v>
      </c>
      <c r="Q38" s="222">
        <f t="shared" si="15"/>
        <v>2005900</v>
      </c>
    </row>
    <row r="39" spans="3:17" ht="14.25" customHeight="1">
      <c r="C39" s="130"/>
      <c r="D39" s="155"/>
      <c r="E39" s="134" t="s">
        <v>115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32200</v>
      </c>
      <c r="L39" s="221">
        <v>32200</v>
      </c>
      <c r="M39" s="221">
        <v>32200</v>
      </c>
      <c r="N39" s="221">
        <v>51040</v>
      </c>
      <c r="O39" s="221">
        <v>125530</v>
      </c>
      <c r="P39" s="219">
        <f t="shared" si="14"/>
        <v>273170</v>
      </c>
      <c r="Q39" s="222">
        <f>I39+P39</f>
        <v>273170</v>
      </c>
    </row>
    <row r="40" spans="3:17" ht="14.25" customHeight="1">
      <c r="C40" s="130"/>
      <c r="D40" s="155"/>
      <c r="E40" s="285" t="s">
        <v>108</v>
      </c>
      <c r="F40" s="287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116</v>
      </c>
      <c r="F41" s="136"/>
      <c r="G41" s="221">
        <v>3650</v>
      </c>
      <c r="H41" s="221">
        <v>9420</v>
      </c>
      <c r="I41" s="219">
        <f t="shared" si="13"/>
        <v>13070</v>
      </c>
      <c r="J41" s="220">
        <v>0</v>
      </c>
      <c r="K41" s="229">
        <v>214970</v>
      </c>
      <c r="L41" s="221">
        <v>275130</v>
      </c>
      <c r="M41" s="221">
        <v>422800</v>
      </c>
      <c r="N41" s="221">
        <v>346340</v>
      </c>
      <c r="O41" s="221">
        <v>193080</v>
      </c>
      <c r="P41" s="219">
        <f t="shared" si="14"/>
        <v>1452320</v>
      </c>
      <c r="Q41" s="222">
        <f t="shared" si="15"/>
        <v>1465390</v>
      </c>
    </row>
    <row r="42" spans="3:17" ht="14.25" customHeight="1">
      <c r="C42" s="130"/>
      <c r="D42" s="165"/>
      <c r="E42" s="285" t="s">
        <v>109</v>
      </c>
      <c r="F42" s="287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0</v>
      </c>
      <c r="L42" s="221">
        <v>14950</v>
      </c>
      <c r="M42" s="221">
        <v>2300</v>
      </c>
      <c r="N42" s="221">
        <v>6900</v>
      </c>
      <c r="O42" s="221">
        <v>0</v>
      </c>
      <c r="P42" s="219">
        <f t="shared" si="14"/>
        <v>24150</v>
      </c>
      <c r="Q42" s="222">
        <f t="shared" si="15"/>
        <v>24150</v>
      </c>
    </row>
    <row r="43" spans="3:17" ht="14.25" customHeight="1">
      <c r="C43" s="151"/>
      <c r="D43" s="170"/>
      <c r="E43" s="302" t="s">
        <v>110</v>
      </c>
      <c r="F43" s="304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83</v>
      </c>
      <c r="E44" s="157"/>
      <c r="F44" s="157"/>
      <c r="G44" s="212">
        <f aca="true" t="shared" si="16" ref="G44:P44">G28+G36</f>
        <v>8600</v>
      </c>
      <c r="H44" s="211">
        <f t="shared" si="16"/>
        <v>37270</v>
      </c>
      <c r="I44" s="213">
        <f t="shared" si="16"/>
        <v>45870</v>
      </c>
      <c r="J44" s="214">
        <f t="shared" si="16"/>
        <v>0</v>
      </c>
      <c r="K44" s="243">
        <f t="shared" si="16"/>
        <v>5373130</v>
      </c>
      <c r="L44" s="211">
        <f t="shared" si="16"/>
        <v>8068970</v>
      </c>
      <c r="M44" s="211">
        <f t="shared" si="16"/>
        <v>15076905</v>
      </c>
      <c r="N44" s="211">
        <f t="shared" si="16"/>
        <v>13289490</v>
      </c>
      <c r="O44" s="211">
        <f>O28+O36</f>
        <v>15117680</v>
      </c>
      <c r="P44" s="213">
        <f t="shared" si="16"/>
        <v>56926175</v>
      </c>
      <c r="Q44" s="215">
        <f>Q28+Q36</f>
        <v>56972045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121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7" t="s">
        <v>16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2" s="2" customFormat="1" ht="24" customHeight="1">
      <c r="A4" s="317" t="str">
        <f>'様式１'!A5</f>
        <v>平成２３年４月月報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122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195</v>
      </c>
      <c r="H14" s="254">
        <v>325</v>
      </c>
      <c r="I14" s="313">
        <f>SUM(G14:H14)</f>
        <v>520</v>
      </c>
      <c r="J14" s="314"/>
      <c r="K14" s="36"/>
      <c r="L14" s="36"/>
    </row>
    <row r="15" spans="2:12" s="15" customFormat="1" ht="15.75" customHeight="1" thickBot="1">
      <c r="B15" s="36"/>
      <c r="C15" s="36"/>
      <c r="D15" s="59" t="s">
        <v>123</v>
      </c>
      <c r="E15" s="60"/>
      <c r="F15" s="60"/>
      <c r="G15" s="255">
        <v>1099144</v>
      </c>
      <c r="H15" s="255">
        <v>3071994</v>
      </c>
      <c r="I15" s="315">
        <f>SUM(G15:H15)</f>
        <v>4171138</v>
      </c>
      <c r="J15" s="316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124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79</v>
      </c>
      <c r="H19" s="254">
        <v>446</v>
      </c>
      <c r="I19" s="313">
        <f>SUM(G19:H19)</f>
        <v>525</v>
      </c>
      <c r="J19" s="314"/>
      <c r="K19" s="36"/>
      <c r="L19" s="36"/>
    </row>
    <row r="20" spans="2:12" s="15" customFormat="1" ht="15.75" customHeight="1" thickBot="1">
      <c r="B20" s="36"/>
      <c r="C20" s="36"/>
      <c r="D20" s="59" t="s">
        <v>123</v>
      </c>
      <c r="E20" s="60"/>
      <c r="F20" s="60"/>
      <c r="G20" s="255">
        <v>601877</v>
      </c>
      <c r="H20" s="255">
        <v>2534283</v>
      </c>
      <c r="I20" s="315">
        <f>SUM(G20:H20)</f>
        <v>3136160</v>
      </c>
      <c r="J20" s="316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125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70</v>
      </c>
      <c r="H24" s="254">
        <v>2197</v>
      </c>
      <c r="I24" s="313">
        <f>SUM(G24:H24)</f>
        <v>2267</v>
      </c>
      <c r="J24" s="314"/>
      <c r="K24" s="36"/>
      <c r="L24" s="36"/>
    </row>
    <row r="25" spans="2:12" s="15" customFormat="1" ht="15.75" customHeight="1" thickBot="1">
      <c r="B25" s="36"/>
      <c r="C25" s="36"/>
      <c r="D25" s="59" t="s">
        <v>123</v>
      </c>
      <c r="E25" s="60"/>
      <c r="F25" s="60"/>
      <c r="G25" s="256">
        <v>676023</v>
      </c>
      <c r="H25" s="256">
        <v>25750322</v>
      </c>
      <c r="I25" s="315">
        <f>SUM(G25:H25)</f>
        <v>26426345</v>
      </c>
      <c r="J25" s="316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126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24</v>
      </c>
      <c r="I29" s="313">
        <f>SUM(G29:H29)</f>
        <v>24</v>
      </c>
      <c r="J29" s="314"/>
      <c r="K29" s="36"/>
      <c r="L29" s="36"/>
    </row>
    <row r="30" spans="2:12" s="15" customFormat="1" ht="15.75" customHeight="1" thickBot="1">
      <c r="B30" s="36"/>
      <c r="C30" s="36"/>
      <c r="D30" s="59" t="s">
        <v>123</v>
      </c>
      <c r="E30" s="60"/>
      <c r="F30" s="60"/>
      <c r="G30" s="255">
        <v>0</v>
      </c>
      <c r="H30" s="255">
        <v>238922</v>
      </c>
      <c r="I30" s="315">
        <f>SUM(G30:H30)</f>
        <v>238922</v>
      </c>
      <c r="J30" s="316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127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344</v>
      </c>
      <c r="H34" s="254">
        <f>H14+H19+H24+H29</f>
        <v>2992</v>
      </c>
      <c r="I34" s="313">
        <f>SUM(G34:H34)</f>
        <v>3336</v>
      </c>
      <c r="J34" s="314"/>
      <c r="K34" s="36"/>
      <c r="L34" s="36"/>
    </row>
    <row r="35" spans="2:12" s="15" customFormat="1" ht="15.75" customHeight="1" thickBot="1">
      <c r="B35" s="36"/>
      <c r="C35" s="36"/>
      <c r="D35" s="59" t="s">
        <v>123</v>
      </c>
      <c r="E35" s="60"/>
      <c r="F35" s="60"/>
      <c r="G35" s="255">
        <f>G15+G20+G25+G30</f>
        <v>2377044</v>
      </c>
      <c r="H35" s="255">
        <f>H15+H20+H25+H30</f>
        <v>31595521</v>
      </c>
      <c r="I35" s="315">
        <f>SUM(G35:H35)</f>
        <v>33972565</v>
      </c>
      <c r="J35" s="316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2011-05-25T00:45:02Z</cp:lastPrinted>
  <dcterms:created xsi:type="dcterms:W3CDTF">2006-12-27T00:16:47Z</dcterms:created>
  <dcterms:modified xsi:type="dcterms:W3CDTF">2011-05-25T05:35:08Z</dcterms:modified>
  <cp:category/>
  <cp:version/>
  <cp:contentType/>
  <cp:contentStatus/>
</cp:coreProperties>
</file>