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tabRatio="797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'様式２'!$A$1:$Q$148</definedName>
    <definedName name="_xlnm.Print_Area" localSheetId="3">'様式２の５'!$A$1:$Q$44</definedName>
    <definedName name="_xlnm.Print_Area" localSheetId="4">'様式２の７'!$A$1:$L$58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<sst xmlns="http://schemas.openxmlformats.org/spreadsheetml/2006/main" count="370" uniqueCount="137">
  <si>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</si>
  <si>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</si>
  <si>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</si>
  <si>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</si>
  <si>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</si>
  <si>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</si>
  <si>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</si>
  <si>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</si>
  <si>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</si>
  <si>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</si>
  <si>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</si>
  <si>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</si>
  <si>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</si>
  <si>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</si>
  <si>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</si>
  <si>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</si>
  <si>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</si>
  <si>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</si>
  <si>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</si>
  <si>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</si>
  <si>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</si>
  <si>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</si>
  <si>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</si>
  <si>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</si>
  <si>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</si>
  <si>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</si>
  <si>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</si>
  <si>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</si>
  <si>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</si>
  <si>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</si>
  <si>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</si>
  <si>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</si>
  <si>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</si>
  <si>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</si>
  <si>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</si>
  <si>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</si>
  <si>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</si>
  <si>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</si>
  <si>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</si>
  <si>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</si>
  <si>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</si>
  <si>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</si>
  <si>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</si>
  <si>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</si>
  <si>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</si>
  <si>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</si>
  <si>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</si>
  <si>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</si>
  <si>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</si>
  <si>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</si>
  <si>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</si>
  <si>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</si>
  <si>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</si>
  <si>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</si>
  <si>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</si>
  <si>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</si>
  <si>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</si>
  <si>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</si>
  <si>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</si>
  <si>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</si>
  <si>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</si>
  <si>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</si>
  <si>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</si>
  <si>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</si>
  <si>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</si>
  <si>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</si>
  <si>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</si>
  <si>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</si>
  <si>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</si>
  <si>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</si>
  <si>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</si>
  <si>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</si>
  <si>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</si>
  <si>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</si>
  <si>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</si>
  <si>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</si>
  <si>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</si>
  <si>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</si>
  <si>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</si>
  <si>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</si>
  <si>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</si>
  <si>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</si>
  <si>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</si>
  <si>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</si>
  <si>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</si>
  <si>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</si>
  <si>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</si>
  <si>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</si>
  <si>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</si>
  <si>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</si>
  <si>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</si>
  <si>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</si>
  <si>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</si>
  <si>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</si>
  <si>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</si>
  <si>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</si>
  <si>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</si>
  <si>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</si>
  <si>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</si>
  <si>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</si>
  <si>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</si>
  <si>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</si>
  <si>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</si>
  <si>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</si>
  <si>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</si>
  <si>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</si>
  <si>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</si>
  <si>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</si>
  <si>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</si>
  <si>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</si>
  <si>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</si>
  <si>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</si>
  <si>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</si>
  <si>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</si>
  <si>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</si>
  <si>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</si>
  <si>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</si>
  <si>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</si>
  <si>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</si>
  <si>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</si>
  <si>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</si>
  <si>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</si>
  <si>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</si>
  <si>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</si>
  <si>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ア 現役並み所得者　（上位所得者）</t>
  </si>
  <si>
    <t>イ 一般</t>
  </si>
  <si>
    <t>ウ 低所者Ⅱ</t>
  </si>
  <si>
    <t>エ 低所得者Ⅰ</t>
  </si>
  <si>
    <t>定期巡回・随時対応型訪問介護看護</t>
  </si>
  <si>
    <t>複合型サービス</t>
  </si>
  <si>
    <t>（様式２の５)</t>
  </si>
  <si>
    <t>① 総  数</t>
  </si>
  <si>
    <t>そ　の　他</t>
  </si>
  <si>
    <t>（４）高額医療合算介護（介護予防）サービス　　</t>
  </si>
  <si>
    <t>施設サービス</t>
  </si>
  <si>
    <t>① 総  数</t>
  </si>
  <si>
    <t>平成２４年１１月月報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</si>
</sst>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double"/>
      <right style="thin"/>
      <top style="hair"/>
      <bottom>
        <color indexed="63"/>
      </bottom>
      <diagonal style="thin"/>
    </border>
    <border>
      <left style="double"/>
      <right style="medium"/>
      <top>
        <color indexed="63"/>
      </top>
      <bottom>
        <color indexed="63"/>
      </bottom>
    </border>
    <border diagonalUp="1">
      <left style="double"/>
      <right style="thin"/>
      <top style="hair"/>
      <bottom style="thin"/>
      <diagonal style="thin"/>
    </border>
    <border diagonalUp="1">
      <left style="double"/>
      <right style="thin"/>
      <top>
        <color indexed="63"/>
      </top>
      <bottom style="hair"/>
      <diagonal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48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9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50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51" xfId="17" applyFont="1" applyBorder="1" applyAlignment="1">
      <alignment horizontal="right" vertical="center"/>
    </xf>
    <xf numFmtId="38" fontId="11" fillId="0" borderId="52" xfId="17" applyFont="1" applyBorder="1" applyAlignment="1">
      <alignment horizontal="right" vertical="center"/>
    </xf>
    <xf numFmtId="38" fontId="11" fillId="0" borderId="53" xfId="17" applyFont="1" applyBorder="1" applyAlignment="1">
      <alignment horizontal="right" vertical="center"/>
    </xf>
    <xf numFmtId="38" fontId="11" fillId="0" borderId="33" xfId="17" applyFont="1" applyBorder="1" applyAlignment="1">
      <alignment horizontal="right" vertical="center"/>
    </xf>
    <xf numFmtId="0" fontId="18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20" fillId="0" borderId="0" xfId="21" applyFont="1" applyFill="1" applyAlignment="1">
      <alignment horizontal="centerContinuous" vertical="center"/>
      <protection/>
    </xf>
    <xf numFmtId="0" fontId="21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vertical="center"/>
      <protection/>
    </xf>
    <xf numFmtId="0" fontId="23" fillId="0" borderId="0" xfId="21" applyFont="1" applyFill="1" applyAlignment="1">
      <alignment vertical="center"/>
      <protection/>
    </xf>
    <xf numFmtId="0" fontId="24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24" fillId="0" borderId="37" xfId="21" applyFont="1" applyFill="1" applyBorder="1" applyAlignment="1">
      <alignment horizontal="center" vertical="center"/>
      <protection/>
    </xf>
    <xf numFmtId="0" fontId="24" fillId="0" borderId="20" xfId="21" applyFont="1" applyFill="1" applyBorder="1" applyAlignment="1">
      <alignment horizontal="center" vertical="center"/>
      <protection/>
    </xf>
    <xf numFmtId="0" fontId="24" fillId="0" borderId="18" xfId="21" applyFont="1" applyFill="1" applyBorder="1" applyAlignment="1">
      <alignment horizontal="center" vertical="center"/>
      <protection/>
    </xf>
    <xf numFmtId="0" fontId="24" fillId="0" borderId="19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24" fillId="0" borderId="49" xfId="21" applyFont="1" applyFill="1" applyBorder="1" applyAlignment="1">
      <alignment vertical="center"/>
      <protection/>
    </xf>
    <xf numFmtId="0" fontId="24" fillId="0" borderId="31" xfId="21" applyFont="1" applyFill="1" applyBorder="1" applyAlignment="1">
      <alignment horizontal="centerContinuous" vertical="center"/>
      <protection/>
    </xf>
    <xf numFmtId="0" fontId="24" fillId="0" borderId="31" xfId="21" applyFont="1" applyFill="1" applyBorder="1" applyAlignment="1">
      <alignment horizontal="center" vertical="center"/>
      <protection/>
    </xf>
    <xf numFmtId="0" fontId="24" fillId="0" borderId="54" xfId="21" applyFont="1" applyFill="1" applyBorder="1" applyAlignment="1">
      <alignment horizontal="center" vertical="center"/>
      <protection/>
    </xf>
    <xf numFmtId="0" fontId="24" fillId="0" borderId="48" xfId="21" applyFont="1" applyFill="1" applyBorder="1" applyAlignment="1">
      <alignment vertical="center"/>
      <protection/>
    </xf>
    <xf numFmtId="0" fontId="24" fillId="0" borderId="22" xfId="21" applyFont="1" applyFill="1" applyBorder="1" applyAlignment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24" fillId="0" borderId="55" xfId="21" applyFont="1" applyFill="1" applyBorder="1" applyAlignment="1">
      <alignment vertical="center"/>
      <protection/>
    </xf>
    <xf numFmtId="38" fontId="24" fillId="0" borderId="56" xfId="17" applyFont="1" applyFill="1" applyBorder="1" applyAlignment="1">
      <alignment horizontal="right" vertical="center"/>
    </xf>
    <xf numFmtId="38" fontId="24" fillId="0" borderId="57" xfId="17" applyFont="1" applyFill="1" applyBorder="1" applyAlignment="1">
      <alignment horizontal="right" vertical="center"/>
    </xf>
    <xf numFmtId="38" fontId="24" fillId="0" borderId="58" xfId="17" applyFont="1" applyFill="1" applyBorder="1" applyAlignment="1">
      <alignment horizontal="right" vertical="center"/>
    </xf>
    <xf numFmtId="38" fontId="24" fillId="0" borderId="59" xfId="17" applyFont="1" applyFill="1" applyBorder="1" applyAlignment="1">
      <alignment horizontal="right" vertical="center"/>
    </xf>
    <xf numFmtId="38" fontId="24" fillId="0" borderId="55" xfId="17" applyFont="1" applyFill="1" applyBorder="1" applyAlignment="1">
      <alignment horizontal="right" vertical="center"/>
    </xf>
    <xf numFmtId="38" fontId="24" fillId="0" borderId="60" xfId="17" applyFont="1" applyFill="1" applyBorder="1" applyAlignment="1">
      <alignment horizontal="right" vertical="center"/>
    </xf>
    <xf numFmtId="0" fontId="24" fillId="0" borderId="61" xfId="21" applyFont="1" applyFill="1" applyBorder="1" applyAlignment="1">
      <alignment vertical="center"/>
      <protection/>
    </xf>
    <xf numFmtId="0" fontId="24" fillId="0" borderId="62" xfId="21" applyFont="1" applyFill="1" applyBorder="1" applyAlignment="1">
      <alignment vertical="center"/>
      <protection/>
    </xf>
    <xf numFmtId="0" fontId="24" fillId="0" borderId="63" xfId="21" applyFont="1" applyFill="1" applyBorder="1" applyAlignment="1">
      <alignment vertical="center"/>
      <protection/>
    </xf>
    <xf numFmtId="38" fontId="24" fillId="0" borderId="64" xfId="17" applyFont="1" applyFill="1" applyBorder="1" applyAlignment="1">
      <alignment horizontal="right" vertical="center"/>
    </xf>
    <xf numFmtId="38" fontId="24" fillId="0" borderId="65" xfId="17" applyFont="1" applyFill="1" applyBorder="1" applyAlignment="1">
      <alignment horizontal="right" vertical="center"/>
    </xf>
    <xf numFmtId="38" fontId="24" fillId="0" borderId="63" xfId="17" applyFont="1" applyFill="1" applyBorder="1" applyAlignment="1">
      <alignment horizontal="right" vertical="center"/>
    </xf>
    <xf numFmtId="38" fontId="24" fillId="0" borderId="66" xfId="17" applyFont="1" applyFill="1" applyBorder="1" applyAlignment="1">
      <alignment horizontal="right" vertical="center"/>
    </xf>
    <xf numFmtId="0" fontId="24" fillId="0" borderId="67" xfId="21" applyFont="1" applyFill="1" applyBorder="1" applyAlignment="1">
      <alignment vertical="center"/>
      <protection/>
    </xf>
    <xf numFmtId="38" fontId="24" fillId="0" borderId="68" xfId="17" applyFont="1" applyFill="1" applyBorder="1" applyAlignment="1">
      <alignment horizontal="right" vertical="center"/>
    </xf>
    <xf numFmtId="38" fontId="24" fillId="0" borderId="69" xfId="17" applyFont="1" applyFill="1" applyBorder="1" applyAlignment="1">
      <alignment horizontal="right" vertical="center"/>
    </xf>
    <xf numFmtId="38" fontId="24" fillId="0" borderId="70" xfId="17" applyFont="1" applyFill="1" applyBorder="1" applyAlignment="1">
      <alignment horizontal="right" vertical="center"/>
    </xf>
    <xf numFmtId="38" fontId="24" fillId="0" borderId="71" xfId="17" applyFont="1" applyFill="1" applyBorder="1" applyAlignment="1">
      <alignment horizontal="right" vertical="center"/>
    </xf>
    <xf numFmtId="38" fontId="24" fillId="0" borderId="72" xfId="17" applyFont="1" applyFill="1" applyBorder="1" applyAlignment="1">
      <alignment horizontal="right" vertical="center"/>
    </xf>
    <xf numFmtId="38" fontId="24" fillId="0" borderId="73" xfId="17" applyFont="1" applyFill="1" applyBorder="1" applyAlignment="1">
      <alignment horizontal="right" vertical="center"/>
    </xf>
    <xf numFmtId="0" fontId="24" fillId="0" borderId="28" xfId="21" applyFont="1" applyFill="1" applyBorder="1" applyAlignment="1">
      <alignment vertical="center"/>
      <protection/>
    </xf>
    <xf numFmtId="38" fontId="24" fillId="0" borderId="74" xfId="17" applyFont="1" applyFill="1" applyBorder="1" applyAlignment="1">
      <alignment horizontal="right" vertical="center"/>
    </xf>
    <xf numFmtId="38" fontId="24" fillId="0" borderId="75" xfId="17" applyFont="1" applyFill="1" applyBorder="1" applyAlignment="1">
      <alignment horizontal="right" vertical="center"/>
    </xf>
    <xf numFmtId="38" fontId="24" fillId="0" borderId="76" xfId="17" applyFont="1" applyFill="1" applyBorder="1" applyAlignment="1">
      <alignment horizontal="right" vertical="center"/>
    </xf>
    <xf numFmtId="38" fontId="24" fillId="0" borderId="77" xfId="17" applyFont="1" applyFill="1" applyBorder="1" applyAlignment="1">
      <alignment horizontal="right" vertical="center"/>
    </xf>
    <xf numFmtId="38" fontId="24" fillId="0" borderId="78" xfId="17" applyFont="1" applyFill="1" applyBorder="1" applyAlignment="1">
      <alignment horizontal="right" vertical="center"/>
    </xf>
    <xf numFmtId="0" fontId="24" fillId="0" borderId="69" xfId="21" applyFont="1" applyFill="1" applyBorder="1" applyAlignment="1">
      <alignment vertical="center"/>
      <protection/>
    </xf>
    <xf numFmtId="0" fontId="24" fillId="0" borderId="79" xfId="21" applyFont="1" applyFill="1" applyBorder="1" applyAlignment="1">
      <alignment vertical="center"/>
      <protection/>
    </xf>
    <xf numFmtId="38" fontId="24" fillId="0" borderId="80" xfId="17" applyFont="1" applyFill="1" applyBorder="1" applyAlignment="1">
      <alignment horizontal="right" vertical="center"/>
    </xf>
    <xf numFmtId="38" fontId="24" fillId="0" borderId="81" xfId="17" applyFont="1" applyFill="1" applyBorder="1" applyAlignment="1">
      <alignment horizontal="right" vertical="center"/>
    </xf>
    <xf numFmtId="38" fontId="24" fillId="0" borderId="82" xfId="17" applyFont="1" applyFill="1" applyBorder="1" applyAlignment="1">
      <alignment horizontal="right" vertical="center"/>
    </xf>
    <xf numFmtId="38" fontId="24" fillId="0" borderId="83" xfId="17" applyFont="1" applyFill="1" applyBorder="1" applyAlignment="1">
      <alignment horizontal="right" vertical="center"/>
    </xf>
    <xf numFmtId="0" fontId="24" fillId="0" borderId="11" xfId="21" applyFont="1" applyFill="1" applyBorder="1" applyAlignment="1">
      <alignment vertical="center"/>
      <protection/>
    </xf>
    <xf numFmtId="0" fontId="24" fillId="0" borderId="29" xfId="21" applyFont="1" applyFill="1" applyBorder="1" applyAlignment="1">
      <alignment vertical="center"/>
      <protection/>
    </xf>
    <xf numFmtId="38" fontId="24" fillId="0" borderId="84" xfId="17" applyFont="1" applyFill="1" applyBorder="1" applyAlignment="1">
      <alignment horizontal="right" vertical="center"/>
    </xf>
    <xf numFmtId="38" fontId="24" fillId="0" borderId="85" xfId="17" applyFont="1" applyFill="1" applyBorder="1" applyAlignment="1">
      <alignment horizontal="right" vertical="center"/>
    </xf>
    <xf numFmtId="38" fontId="24" fillId="0" borderId="86" xfId="17" applyFont="1" applyFill="1" applyBorder="1" applyAlignment="1">
      <alignment horizontal="right" vertical="center"/>
    </xf>
    <xf numFmtId="38" fontId="24" fillId="0" borderId="87" xfId="17" applyFont="1" applyFill="1" applyBorder="1" applyAlignment="1">
      <alignment horizontal="right" vertical="center"/>
    </xf>
    <xf numFmtId="38" fontId="24" fillId="0" borderId="88" xfId="17" applyFont="1" applyFill="1" applyBorder="1" applyAlignment="1">
      <alignment horizontal="right" vertical="center"/>
    </xf>
    <xf numFmtId="0" fontId="24" fillId="0" borderId="10" xfId="21" applyFont="1" applyFill="1" applyBorder="1" applyAlignment="1">
      <alignment vertical="center"/>
      <protection/>
    </xf>
    <xf numFmtId="0" fontId="24" fillId="0" borderId="1" xfId="21" applyFont="1" applyFill="1" applyBorder="1" applyAlignment="1">
      <alignment horizontal="centerContinuous" vertical="center"/>
      <protection/>
    </xf>
    <xf numFmtId="38" fontId="24" fillId="0" borderId="1" xfId="17" applyFont="1" applyFill="1" applyBorder="1" applyAlignment="1">
      <alignment horizontal="right" vertical="center"/>
    </xf>
    <xf numFmtId="38" fontId="24" fillId="0" borderId="89" xfId="17" applyFont="1" applyFill="1" applyBorder="1" applyAlignment="1">
      <alignment horizontal="right" vertical="center"/>
    </xf>
    <xf numFmtId="38" fontId="24" fillId="0" borderId="90" xfId="17" applyFont="1" applyFill="1" applyBorder="1" applyAlignment="1">
      <alignment horizontal="right" vertical="center"/>
    </xf>
    <xf numFmtId="0" fontId="24" fillId="0" borderId="91" xfId="21" applyFont="1" applyFill="1" applyBorder="1" applyAlignment="1">
      <alignment vertical="center"/>
      <protection/>
    </xf>
    <xf numFmtId="0" fontId="24" fillId="0" borderId="92" xfId="21" applyFont="1" applyFill="1" applyBorder="1" applyAlignment="1">
      <alignment vertical="center"/>
      <protection/>
    </xf>
    <xf numFmtId="0" fontId="24" fillId="0" borderId="93" xfId="21" applyFont="1" applyFill="1" applyBorder="1" applyAlignment="1">
      <alignment horizontal="centerContinuous" vertical="center"/>
      <protection/>
    </xf>
    <xf numFmtId="38" fontId="24" fillId="0" borderId="94" xfId="17" applyFont="1" applyFill="1" applyBorder="1" applyAlignment="1">
      <alignment horizontal="right" vertical="center"/>
    </xf>
    <xf numFmtId="38" fontId="24" fillId="0" borderId="50" xfId="17" applyFont="1" applyFill="1" applyBorder="1" applyAlignment="1">
      <alignment horizontal="right" vertical="center"/>
    </xf>
    <xf numFmtId="38" fontId="24" fillId="0" borderId="95" xfId="17" applyFont="1" applyFill="1" applyBorder="1" applyAlignment="1">
      <alignment horizontal="right" vertical="center"/>
    </xf>
    <xf numFmtId="38" fontId="24" fillId="0" borderId="96" xfId="17" applyFont="1" applyFill="1" applyBorder="1" applyAlignment="1">
      <alignment horizontal="right" vertical="center"/>
    </xf>
    <xf numFmtId="38" fontId="24" fillId="0" borderId="93" xfId="17" applyFont="1" applyFill="1" applyBorder="1" applyAlignment="1">
      <alignment horizontal="right" vertical="center"/>
    </xf>
    <xf numFmtId="38" fontId="24" fillId="0" borderId="40" xfId="17" applyFont="1" applyFill="1" applyBorder="1" applyAlignment="1">
      <alignment horizontal="right" vertical="center"/>
    </xf>
    <xf numFmtId="38" fontId="11" fillId="0" borderId="94" xfId="17" applyFont="1" applyBorder="1" applyAlignment="1">
      <alignment horizontal="right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74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56" xfId="17" applyFont="1" applyFill="1" applyBorder="1" applyAlignment="1">
      <alignment horizontal="right" vertical="center"/>
    </xf>
    <xf numFmtId="38" fontId="11" fillId="0" borderId="69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31" xfId="17" applyFont="1" applyFill="1" applyBorder="1" applyAlignment="1">
      <alignment horizontal="center" vertical="center"/>
    </xf>
    <xf numFmtId="0" fontId="11" fillId="0" borderId="3" xfId="21" applyFont="1" applyBorder="1" applyAlignment="1">
      <alignment horizontal="center" vertical="center"/>
      <protection/>
    </xf>
    <xf numFmtId="38" fontId="11" fillId="0" borderId="100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50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57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61" xfId="17" applyFont="1" applyFill="1" applyBorder="1" applyAlignment="1">
      <alignment horizontal="right" vertical="center"/>
    </xf>
    <xf numFmtId="0" fontId="11" fillId="0" borderId="0" xfId="21" applyFont="1" applyFill="1" applyAlignment="1">
      <alignment vertical="center"/>
      <protection/>
    </xf>
    <xf numFmtId="38" fontId="11" fillId="0" borderId="0" xfId="17" applyFont="1" applyFill="1" applyAlignment="1">
      <alignment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38" fontId="6" fillId="0" borderId="0" xfId="17" applyFont="1" applyFill="1" applyAlignment="1">
      <alignment vertical="center"/>
    </xf>
    <xf numFmtId="0" fontId="6" fillId="0" borderId="0" xfId="21" applyFont="1" applyFill="1" applyAlignment="1">
      <alignment horizontal="centerContinuous" vertical="center"/>
      <protection/>
    </xf>
    <xf numFmtId="38" fontId="6" fillId="0" borderId="0" xfId="17" applyFont="1" applyFill="1" applyAlignment="1">
      <alignment horizontal="centerContinuous" vertical="center"/>
    </xf>
    <xf numFmtId="0" fontId="8" fillId="0" borderId="0" xfId="21" applyFont="1" applyFill="1" applyAlignment="1">
      <alignment horizontal="centerContinuous" vertical="center"/>
      <protection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0" fontId="8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54" xfId="17" applyFont="1" applyFill="1" applyBorder="1" applyAlignment="1">
      <alignment horizontal="center" vertical="center"/>
    </xf>
    <xf numFmtId="0" fontId="11" fillId="0" borderId="102" xfId="21" applyFont="1" applyFill="1" applyBorder="1" applyAlignment="1">
      <alignment vertical="center"/>
      <protection/>
    </xf>
    <xf numFmtId="0" fontId="11" fillId="0" borderId="103" xfId="21" applyFont="1" applyFill="1" applyBorder="1" applyAlignment="1">
      <alignment vertical="center"/>
      <protection/>
    </xf>
    <xf numFmtId="0" fontId="11" fillId="0" borderId="104" xfId="21" applyFont="1" applyFill="1" applyBorder="1" applyAlignment="1">
      <alignment vertical="center"/>
      <protection/>
    </xf>
    <xf numFmtId="38" fontId="11" fillId="0" borderId="58" xfId="17" applyFont="1" applyFill="1" applyBorder="1" applyAlignment="1">
      <alignment horizontal="right" vertical="center"/>
    </xf>
    <xf numFmtId="38" fontId="11" fillId="0" borderId="59" xfId="17" applyFont="1" applyFill="1" applyBorder="1" applyAlignment="1">
      <alignment horizontal="right" vertical="center"/>
    </xf>
    <xf numFmtId="38" fontId="11" fillId="0" borderId="60" xfId="17" applyFont="1" applyFill="1" applyBorder="1" applyAlignment="1">
      <alignment horizontal="right" vertical="center"/>
    </xf>
    <xf numFmtId="0" fontId="11" fillId="0" borderId="48" xfId="21" applyFont="1" applyFill="1" applyBorder="1" applyAlignment="1">
      <alignment vertical="center"/>
      <protection/>
    </xf>
    <xf numFmtId="0" fontId="11" fillId="0" borderId="105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0" fontId="11" fillId="0" borderId="106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107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108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109" xfId="21" applyFont="1" applyFill="1" applyBorder="1" applyAlignment="1">
      <alignment vertical="center"/>
      <protection/>
    </xf>
    <xf numFmtId="0" fontId="11" fillId="0" borderId="110" xfId="21" applyFont="1" applyFill="1" applyBorder="1" applyAlignment="1">
      <alignment vertical="center"/>
      <protection/>
    </xf>
    <xf numFmtId="0" fontId="11" fillId="0" borderId="111" xfId="21" applyFont="1" applyFill="1" applyBorder="1" applyAlignment="1">
      <alignment vertical="center"/>
      <protection/>
    </xf>
    <xf numFmtId="0" fontId="11" fillId="0" borderId="112" xfId="21" applyFont="1" applyFill="1" applyBorder="1" applyAlignment="1">
      <alignment vertical="center"/>
      <protection/>
    </xf>
    <xf numFmtId="0" fontId="11" fillId="0" borderId="113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114" xfId="21" applyFont="1" applyFill="1" applyBorder="1" applyAlignment="1">
      <alignment vertical="center"/>
      <protection/>
    </xf>
    <xf numFmtId="0" fontId="11" fillId="0" borderId="115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38" fontId="11" fillId="0" borderId="75" xfId="17" applyFont="1" applyFill="1" applyBorder="1" applyAlignment="1">
      <alignment horizontal="right" vertical="center"/>
    </xf>
    <xf numFmtId="38" fontId="11" fillId="0" borderId="76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0" fontId="11" fillId="0" borderId="116" xfId="21" applyFont="1" applyFill="1" applyBorder="1" applyAlignment="1">
      <alignment vertical="center"/>
      <protection/>
    </xf>
    <xf numFmtId="0" fontId="11" fillId="0" borderId="79" xfId="21" applyFont="1" applyFill="1" applyBorder="1" applyAlignment="1">
      <alignment vertical="center"/>
      <protection/>
    </xf>
    <xf numFmtId="0" fontId="11" fillId="0" borderId="103" xfId="21" applyFont="1" applyFill="1" applyBorder="1" applyAlignment="1">
      <alignment vertical="center" shrinkToFit="1"/>
      <protection/>
    </xf>
    <xf numFmtId="38" fontId="11" fillId="0" borderId="117" xfId="17" applyFont="1" applyFill="1" applyBorder="1" applyAlignment="1">
      <alignment horizontal="right" vertical="center"/>
    </xf>
    <xf numFmtId="0" fontId="11" fillId="0" borderId="118" xfId="21" applyFont="1" applyFill="1" applyBorder="1" applyAlignment="1">
      <alignment vertical="center"/>
      <protection/>
    </xf>
    <xf numFmtId="38" fontId="11" fillId="0" borderId="119" xfId="17" applyFont="1" applyFill="1" applyBorder="1" applyAlignment="1">
      <alignment horizontal="right" vertical="center"/>
    </xf>
    <xf numFmtId="38" fontId="11" fillId="0" borderId="66" xfId="17" applyFont="1" applyFill="1" applyBorder="1" applyAlignment="1">
      <alignment horizontal="right" vertical="center"/>
    </xf>
    <xf numFmtId="0" fontId="11" fillId="0" borderId="10" xfId="21" applyFont="1" applyFill="1" applyBorder="1" applyAlignment="1">
      <alignment vertical="center"/>
      <protection/>
    </xf>
    <xf numFmtId="0" fontId="11" fillId="0" borderId="120" xfId="21" applyFont="1" applyFill="1" applyBorder="1" applyAlignment="1">
      <alignment vertical="center"/>
      <protection/>
    </xf>
    <xf numFmtId="0" fontId="11" fillId="0" borderId="121" xfId="21" applyFont="1" applyFill="1" applyBorder="1" applyAlignment="1">
      <alignment vertical="center"/>
      <protection/>
    </xf>
    <xf numFmtId="38" fontId="11" fillId="0" borderId="34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0" fontId="11" fillId="0" borderId="92" xfId="21" applyFont="1" applyFill="1" applyBorder="1" applyAlignment="1">
      <alignment vertical="center"/>
      <protection/>
    </xf>
    <xf numFmtId="0" fontId="11" fillId="0" borderId="93" xfId="21" applyFont="1" applyFill="1" applyBorder="1" applyAlignment="1">
      <alignment horizontal="centerContinuous" vertical="center"/>
      <protection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0" fontId="11" fillId="0" borderId="49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38" fontId="11" fillId="0" borderId="31" xfId="17" applyFont="1" applyFill="1" applyBorder="1" applyAlignment="1">
      <alignment horizontal="right" vertical="center"/>
    </xf>
    <xf numFmtId="38" fontId="11" fillId="0" borderId="54" xfId="17" applyFont="1" applyFill="1" applyBorder="1" applyAlignment="1">
      <alignment horizontal="right" vertical="center"/>
    </xf>
    <xf numFmtId="38" fontId="11" fillId="0" borderId="64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127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0" xfId="21" applyNumberFormat="1" applyFont="1" applyFill="1" applyAlignment="1">
      <alignment vertical="center"/>
      <protection/>
    </xf>
    <xf numFmtId="38" fontId="11" fillId="0" borderId="128" xfId="17" applyFont="1" applyFill="1" applyBorder="1" applyAlignment="1">
      <alignment horizontal="right" vertical="center"/>
    </xf>
    <xf numFmtId="38" fontId="13" fillId="0" borderId="50" xfId="17" applyFont="1" applyBorder="1" applyAlignment="1">
      <alignment horizontal="right" vertical="center"/>
    </xf>
    <xf numFmtId="38" fontId="13" fillId="0" borderId="93" xfId="17" applyFont="1" applyBorder="1" applyAlignment="1">
      <alignment horizontal="right" vertical="center"/>
    </xf>
    <xf numFmtId="38" fontId="13" fillId="0" borderId="128" xfId="17" applyFont="1" applyBorder="1" applyAlignment="1">
      <alignment horizontal="right" vertical="center"/>
    </xf>
    <xf numFmtId="38" fontId="13" fillId="0" borderId="129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54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5" fillId="0" borderId="133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62" xfId="21" applyFont="1" applyFill="1" applyBorder="1" applyAlignment="1">
      <alignment horizontal="left" vertical="center" shrinkToFit="1"/>
      <protection/>
    </xf>
    <xf numFmtId="0" fontId="11" fillId="0" borderId="63" xfId="21" applyFont="1" applyFill="1" applyBorder="1" applyAlignment="1">
      <alignment horizontal="left" vertical="center" shrinkToFit="1"/>
      <protection/>
    </xf>
    <xf numFmtId="0" fontId="11" fillId="0" borderId="113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62" xfId="21" applyFont="1" applyFill="1" applyBorder="1" applyAlignment="1">
      <alignment horizontal="left" vertical="center" wrapText="1"/>
      <protection/>
    </xf>
    <xf numFmtId="0" fontId="11" fillId="0" borderId="113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49" xfId="21" applyFont="1" applyFill="1" applyBorder="1" applyAlignment="1">
      <alignment horizontal="left" vertical="center"/>
      <protection/>
    </xf>
    <xf numFmtId="0" fontId="11" fillId="0" borderId="31" xfId="21" applyFont="1" applyFill="1" applyBorder="1" applyAlignment="1">
      <alignment horizontal="left" vertical="center"/>
      <protection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" xfId="21" applyFont="1" applyFill="1" applyBorder="1" applyAlignment="1">
      <alignment horizontal="left" vertical="center" shrinkToFit="1"/>
      <protection/>
    </xf>
    <xf numFmtId="0" fontId="11" fillId="0" borderId="16" xfId="21" applyFont="1" applyFill="1" applyBorder="1" applyAlignment="1">
      <alignment horizontal="left" vertical="center" shrinkToFit="1"/>
      <protection/>
    </xf>
    <xf numFmtId="0" fontId="24" fillId="0" borderId="62" xfId="21" applyFont="1" applyFill="1" applyBorder="1" applyAlignment="1">
      <alignment horizontal="left" vertical="center" shrinkToFit="1"/>
      <protection/>
    </xf>
    <xf numFmtId="0" fontId="24" fillId="0" borderId="113" xfId="21" applyFont="1" applyFill="1" applyBorder="1" applyAlignment="1">
      <alignment horizontal="left" vertical="center" shrinkToFit="1"/>
      <protection/>
    </xf>
    <xf numFmtId="0" fontId="24" fillId="0" borderId="5" xfId="21" applyFont="1" applyFill="1" applyBorder="1" applyAlignment="1">
      <alignment horizontal="center" vertical="center"/>
      <protection/>
    </xf>
    <xf numFmtId="0" fontId="24" fillId="0" borderId="3" xfId="21" applyFont="1" applyFill="1" applyBorder="1" applyAlignment="1">
      <alignment horizontal="center" vertical="center"/>
      <protection/>
    </xf>
    <xf numFmtId="0" fontId="24" fillId="0" borderId="134" xfId="21" applyFont="1" applyFill="1" applyBorder="1" applyAlignment="1">
      <alignment horizontal="center" vertical="center"/>
      <protection/>
    </xf>
    <xf numFmtId="0" fontId="24" fillId="0" borderId="137" xfId="21" applyFont="1" applyFill="1" applyBorder="1" applyAlignment="1">
      <alignment horizontal="center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0" fontId="24" fillId="0" borderId="138" xfId="21" applyFont="1" applyFill="1" applyBorder="1" applyAlignment="1">
      <alignment horizontal="center" vertical="center"/>
      <protection/>
    </xf>
    <xf numFmtId="0" fontId="24" fillId="0" borderId="13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4" fillId="0" borderId="15" xfId="21" applyFont="1" applyFill="1" applyBorder="1" applyAlignment="1">
      <alignment horizontal="center" vertical="center"/>
      <protection/>
    </xf>
    <xf numFmtId="0" fontId="24" fillId="0" borderId="10" xfId="21" applyFont="1" applyFill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16" xfId="21" applyFont="1" applyFill="1" applyBorder="1" applyAlignment="1">
      <alignment horizontal="center" vertical="center"/>
      <protection/>
    </xf>
    <xf numFmtId="0" fontId="24" fillId="0" borderId="115" xfId="21" applyFont="1" applyFill="1" applyBorder="1" applyAlignment="1">
      <alignment horizontal="left" vertical="center" shrinkToFit="1"/>
      <protection/>
    </xf>
    <xf numFmtId="0" fontId="24" fillId="0" borderId="121" xfId="21" applyFont="1" applyFill="1" applyBorder="1" applyAlignment="1">
      <alignment horizontal="left" vertical="center" shrinkToFit="1"/>
      <protection/>
    </xf>
    <xf numFmtId="0" fontId="24" fillId="0" borderId="140" xfId="21" applyFont="1" applyFill="1" applyBorder="1" applyAlignment="1">
      <alignment horizontal="left" vertical="center" shrinkToFit="1"/>
      <protection/>
    </xf>
    <xf numFmtId="0" fontId="24" fillId="0" borderId="141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54" xfId="17" applyFont="1" applyBorder="1" applyAlignment="1">
      <alignment horizontal="right" vertical="center"/>
    </xf>
    <xf numFmtId="38" fontId="11" fillId="0" borderId="50" xfId="17" applyFont="1" applyBorder="1" applyAlignment="1">
      <alignment horizontal="right" vertical="center"/>
    </xf>
    <xf numFmtId="38" fontId="11" fillId="0" borderId="129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9" name="Line 84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0" name="Line 91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1" name="Line 92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2" name="Line 93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3" name="Line 94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4" name="Line 95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5" name="Line 96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6" name="Line 9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7" name="Line 9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8" name="Line 9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9" name="Line 10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0" name="Line 10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1" name="Line 10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2" name="Line 10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3" name="Line 10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4" name="Line 10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5" name="Line 107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6" name="Line 108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7" name="Line 109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8" name="Line 110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9" name="Line 111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0" name="Line 11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1" name="Line 113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2" name="Line 114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3" name="Line 11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4" name="Line 11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5" name="Line 11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6" name="Line 11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7" name="Line 11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8" name="Line 12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9" name="Line 12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0" name="Line 12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1" name="Line 12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2" name="Line 12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3" name="Line 12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4" name="Line 12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5" name="Line 12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6" name="Line 12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7" name="Line 12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8" name="Line 13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9" name="Line 13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0" name="Line 13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1" name="Line 13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2" name="Line 13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3" name="Line 13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4" name="Line 13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5" name="Line 13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6" name="Line 13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7" name="Line 13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8" name="Line 14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9" name="Line 14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120" name="Line 14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1" name="Line 14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2" name="Line 14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3" name="Line 14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4" name="Line 152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5" name="Line 153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6" name="Line 154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7" name="Line 155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8" name="Line 156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9" name="Line 157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0" name="Line 158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1" name="Line 159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2" name="Line 160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3" name="Line 161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4" name="Line 162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5" name="Line 163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6" name="Line 164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7" name="Line 165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8" name="Line 167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308">
        <v>52094</v>
      </c>
      <c r="E14" s="310"/>
      <c r="F14" s="310"/>
      <c r="G14" s="310"/>
      <c r="H14" s="311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308">
        <v>52158</v>
      </c>
      <c r="T14" s="309"/>
    </row>
    <row r="15" spans="3:20" ht="21.75" customHeight="1">
      <c r="C15" s="73" t="s">
        <v>18</v>
      </c>
      <c r="D15" s="308">
        <v>45456</v>
      </c>
      <c r="E15" s="310"/>
      <c r="F15" s="310"/>
      <c r="G15" s="310"/>
      <c r="H15" s="311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308">
        <v>45648</v>
      </c>
      <c r="T15" s="309"/>
    </row>
    <row r="16" spans="3:20" ht="21.75" customHeight="1">
      <c r="C16" s="75" t="s">
        <v>19</v>
      </c>
      <c r="D16" s="308">
        <v>976</v>
      </c>
      <c r="E16" s="310"/>
      <c r="F16" s="310"/>
      <c r="G16" s="310"/>
      <c r="H16" s="311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308">
        <v>980</v>
      </c>
      <c r="T16" s="309"/>
    </row>
    <row r="17" spans="3:20" ht="21.75" customHeight="1">
      <c r="C17" s="75" t="s">
        <v>20</v>
      </c>
      <c r="D17" s="308">
        <v>356</v>
      </c>
      <c r="E17" s="310"/>
      <c r="F17" s="310"/>
      <c r="G17" s="310"/>
      <c r="H17" s="311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308">
        <v>360</v>
      </c>
      <c r="T17" s="309"/>
    </row>
    <row r="18" spans="3:20" ht="21.75" customHeight="1" thickBot="1">
      <c r="C18" s="76" t="s">
        <v>2</v>
      </c>
      <c r="D18" s="304">
        <f>SUM(D14:H15)</f>
        <v>97550</v>
      </c>
      <c r="E18" s="305"/>
      <c r="F18" s="305"/>
      <c r="G18" s="305"/>
      <c r="H18" s="306"/>
      <c r="I18" s="77" t="s">
        <v>21</v>
      </c>
      <c r="J18" s="78"/>
      <c r="K18" s="305">
        <v>637</v>
      </c>
      <c r="L18" s="305"/>
      <c r="M18" s="306"/>
      <c r="N18" s="77" t="s">
        <v>22</v>
      </c>
      <c r="O18" s="78"/>
      <c r="P18" s="305">
        <v>381</v>
      </c>
      <c r="Q18" s="305"/>
      <c r="R18" s="306"/>
      <c r="S18" s="304">
        <f>SUM(S14:T15)</f>
        <v>97806</v>
      </c>
      <c r="T18" s="307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312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316" t="s">
        <v>37</v>
      </c>
      <c r="N22" s="317"/>
      <c r="O22" s="318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313"/>
      <c r="D23" s="308">
        <v>94</v>
      </c>
      <c r="E23" s="310"/>
      <c r="F23" s="311"/>
      <c r="G23" s="308">
        <v>0</v>
      </c>
      <c r="H23" s="310"/>
      <c r="I23" s="311"/>
      <c r="J23" s="308">
        <v>533</v>
      </c>
      <c r="K23" s="310"/>
      <c r="L23" s="311"/>
      <c r="M23" s="308">
        <v>0</v>
      </c>
      <c r="N23" s="310"/>
      <c r="O23" s="311"/>
      <c r="P23" s="308">
        <v>10</v>
      </c>
      <c r="Q23" s="310"/>
      <c r="R23" s="311"/>
      <c r="S23" s="89">
        <f>SUM(D23:R23)</f>
        <v>637</v>
      </c>
      <c r="T23" s="11"/>
    </row>
    <row r="24" spans="3:20" ht="24.75" customHeight="1">
      <c r="C24" s="314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319" t="s">
        <v>38</v>
      </c>
      <c r="N24" s="320"/>
      <c r="O24" s="321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315"/>
      <c r="D25" s="304">
        <v>84</v>
      </c>
      <c r="E25" s="305"/>
      <c r="F25" s="306"/>
      <c r="G25" s="304">
        <v>0</v>
      </c>
      <c r="H25" s="305"/>
      <c r="I25" s="306"/>
      <c r="J25" s="304">
        <v>291</v>
      </c>
      <c r="K25" s="305"/>
      <c r="L25" s="306"/>
      <c r="M25" s="304">
        <v>0</v>
      </c>
      <c r="N25" s="305"/>
      <c r="O25" s="306"/>
      <c r="P25" s="304">
        <v>6</v>
      </c>
      <c r="Q25" s="305"/>
      <c r="R25" s="306"/>
      <c r="S25" s="90">
        <f>SUM(D25:R25)</f>
        <v>381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H2" sqref="H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平成２４年１１月月報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3441</v>
      </c>
      <c r="G12" s="91">
        <f>SUM(G13:G14)</f>
        <v>2200</v>
      </c>
      <c r="H12" s="92">
        <f>SUM(F12:G12)</f>
        <v>5641</v>
      </c>
      <c r="I12" s="124"/>
      <c r="J12" s="95">
        <f>SUM(J13:J14)</f>
        <v>2911</v>
      </c>
      <c r="K12" s="91">
        <f>SUM(K13:K14)</f>
        <v>2162</v>
      </c>
      <c r="L12" s="91">
        <f>SUM(L13:L14)</f>
        <v>2043</v>
      </c>
      <c r="M12" s="91">
        <f>SUM(M13:M14)</f>
        <v>1395</v>
      </c>
      <c r="N12" s="91">
        <f>SUM(N13:N14)</f>
        <v>1612</v>
      </c>
      <c r="O12" s="91">
        <f>SUM(I12:N12)</f>
        <v>10123</v>
      </c>
      <c r="P12" s="94">
        <f>H12+O12</f>
        <v>15764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492</v>
      </c>
      <c r="G13" s="91">
        <v>329</v>
      </c>
      <c r="H13" s="92">
        <f>SUM(F13:G13)</f>
        <v>821</v>
      </c>
      <c r="I13" s="125"/>
      <c r="J13" s="95">
        <v>399</v>
      </c>
      <c r="K13" s="91">
        <v>279</v>
      </c>
      <c r="L13" s="91">
        <v>224</v>
      </c>
      <c r="M13" s="91">
        <v>151</v>
      </c>
      <c r="N13" s="91">
        <v>176</v>
      </c>
      <c r="O13" s="91">
        <f>SUM(I13:N13)</f>
        <v>1229</v>
      </c>
      <c r="P13" s="94">
        <f>H13+O13</f>
        <v>2050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2949</v>
      </c>
      <c r="G14" s="91">
        <v>1871</v>
      </c>
      <c r="H14" s="92">
        <f>SUM(F14:G14)</f>
        <v>4820</v>
      </c>
      <c r="I14" s="125"/>
      <c r="J14" s="95">
        <v>2512</v>
      </c>
      <c r="K14" s="91">
        <v>1883</v>
      </c>
      <c r="L14" s="91">
        <v>1819</v>
      </c>
      <c r="M14" s="91">
        <v>1244</v>
      </c>
      <c r="N14" s="91">
        <v>1436</v>
      </c>
      <c r="O14" s="91">
        <f>SUM(I14:N14)</f>
        <v>8894</v>
      </c>
      <c r="P14" s="94">
        <f>H14+O14</f>
        <v>13714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69</v>
      </c>
      <c r="G15" s="91">
        <v>71</v>
      </c>
      <c r="H15" s="92">
        <f>SUM(F15:G15)</f>
        <v>140</v>
      </c>
      <c r="I15" s="125"/>
      <c r="J15" s="95">
        <v>98</v>
      </c>
      <c r="K15" s="91">
        <v>66</v>
      </c>
      <c r="L15" s="91">
        <v>54</v>
      </c>
      <c r="M15" s="91">
        <v>42</v>
      </c>
      <c r="N15" s="91">
        <v>68</v>
      </c>
      <c r="O15" s="91">
        <f>SUM(I15:N15)</f>
        <v>328</v>
      </c>
      <c r="P15" s="94">
        <f>H15+O15</f>
        <v>468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3510</v>
      </c>
      <c r="G16" s="96">
        <f>G12+G15</f>
        <v>2271</v>
      </c>
      <c r="H16" s="97">
        <f>SUM(F16:G16)</f>
        <v>5781</v>
      </c>
      <c r="I16" s="126"/>
      <c r="J16" s="100">
        <f>J12+J15</f>
        <v>3009</v>
      </c>
      <c r="K16" s="96">
        <f>K12+K15</f>
        <v>2228</v>
      </c>
      <c r="L16" s="96">
        <f>L12+L15</f>
        <v>2097</v>
      </c>
      <c r="M16" s="96">
        <f>M12+M15</f>
        <v>1437</v>
      </c>
      <c r="N16" s="96">
        <f>N12+N15</f>
        <v>1680</v>
      </c>
      <c r="O16" s="96">
        <f>SUM(I16:N16)</f>
        <v>10451</v>
      </c>
      <c r="P16" s="99">
        <f>H16+O16</f>
        <v>16232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322" t="s">
        <v>49</v>
      </c>
      <c r="G19" s="216"/>
      <c r="H19" s="323"/>
      <c r="I19" s="327" t="s">
        <v>50</v>
      </c>
      <c r="J19" s="216"/>
      <c r="K19" s="216"/>
      <c r="L19" s="216"/>
      <c r="M19" s="216"/>
      <c r="N19" s="216"/>
      <c r="O19" s="323"/>
      <c r="P19" s="324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326"/>
      <c r="Q20" s="3"/>
    </row>
    <row r="21" spans="3:17" s="15" customFormat="1" ht="18.75" customHeight="1">
      <c r="C21" s="40" t="s">
        <v>29</v>
      </c>
      <c r="D21" s="28"/>
      <c r="E21" s="28"/>
      <c r="F21" s="91">
        <v>2267</v>
      </c>
      <c r="G21" s="91">
        <v>1688</v>
      </c>
      <c r="H21" s="92">
        <f>SUM(F21:G21)</f>
        <v>3955</v>
      </c>
      <c r="I21" s="93">
        <v>0</v>
      </c>
      <c r="J21" s="95">
        <v>2149</v>
      </c>
      <c r="K21" s="91">
        <v>1521</v>
      </c>
      <c r="L21" s="91">
        <v>1157</v>
      </c>
      <c r="M21" s="91">
        <v>651</v>
      </c>
      <c r="N21" s="91">
        <v>624</v>
      </c>
      <c r="O21" s="101">
        <f>SUM(I21:N21)</f>
        <v>6102</v>
      </c>
      <c r="P21" s="94">
        <f>O21+H21</f>
        <v>10057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44</v>
      </c>
      <c r="G22" s="91">
        <v>51</v>
      </c>
      <c r="H22" s="92">
        <f>SUM(F22:G22)</f>
        <v>95</v>
      </c>
      <c r="I22" s="93">
        <v>0</v>
      </c>
      <c r="J22" s="95">
        <v>71</v>
      </c>
      <c r="K22" s="91">
        <v>46</v>
      </c>
      <c r="L22" s="91">
        <v>40</v>
      </c>
      <c r="M22" s="91">
        <v>28</v>
      </c>
      <c r="N22" s="91">
        <v>32</v>
      </c>
      <c r="O22" s="101">
        <f>SUM(I22:N22)</f>
        <v>217</v>
      </c>
      <c r="P22" s="94">
        <f>O22+H22</f>
        <v>312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2311</v>
      </c>
      <c r="G23" s="96">
        <f aca="true" t="shared" si="0" ref="G23:N23">SUM(G21:G22)</f>
        <v>1739</v>
      </c>
      <c r="H23" s="97">
        <f>SUM(F23:G23)</f>
        <v>4050</v>
      </c>
      <c r="I23" s="98">
        <f t="shared" si="0"/>
        <v>0</v>
      </c>
      <c r="J23" s="100">
        <f t="shared" si="0"/>
        <v>2220</v>
      </c>
      <c r="K23" s="100">
        <f t="shared" si="0"/>
        <v>1567</v>
      </c>
      <c r="L23" s="96">
        <f t="shared" si="0"/>
        <v>1197</v>
      </c>
      <c r="M23" s="96">
        <f t="shared" si="0"/>
        <v>679</v>
      </c>
      <c r="N23" s="96">
        <f t="shared" si="0"/>
        <v>656</v>
      </c>
      <c r="O23" s="102">
        <f>SUM(I23:N23)</f>
        <v>6319</v>
      </c>
      <c r="P23" s="99">
        <f>O23+H23</f>
        <v>10369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322" t="s">
        <v>49</v>
      </c>
      <c r="G26" s="216"/>
      <c r="H26" s="323"/>
      <c r="I26" s="327" t="s">
        <v>50</v>
      </c>
      <c r="J26" s="328"/>
      <c r="K26" s="216"/>
      <c r="L26" s="216"/>
      <c r="M26" s="216"/>
      <c r="N26" s="216"/>
      <c r="O26" s="323"/>
      <c r="P26" s="324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326"/>
      <c r="Q27" s="3"/>
    </row>
    <row r="28" spans="3:17" s="15" customFormat="1" ht="18.75" customHeight="1">
      <c r="C28" s="40" t="s">
        <v>29</v>
      </c>
      <c r="D28" s="28"/>
      <c r="E28" s="28"/>
      <c r="F28" s="91">
        <v>6</v>
      </c>
      <c r="G28" s="91">
        <v>19</v>
      </c>
      <c r="H28" s="92">
        <f>SUM(F28:G28)</f>
        <v>25</v>
      </c>
      <c r="I28" s="93">
        <v>0</v>
      </c>
      <c r="J28" s="95">
        <v>126</v>
      </c>
      <c r="K28" s="91">
        <v>134</v>
      </c>
      <c r="L28" s="91">
        <v>160</v>
      </c>
      <c r="M28" s="91">
        <v>93</v>
      </c>
      <c r="N28" s="91">
        <v>53</v>
      </c>
      <c r="O28" s="101">
        <f>SUM(I28:N28)</f>
        <v>566</v>
      </c>
      <c r="P28" s="94">
        <f>O28+H28</f>
        <v>591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1</v>
      </c>
      <c r="H29" s="92">
        <f>SUM(F29:G29)</f>
        <v>1</v>
      </c>
      <c r="I29" s="93">
        <v>0</v>
      </c>
      <c r="J29" s="95">
        <v>0</v>
      </c>
      <c r="K29" s="91">
        <v>1</v>
      </c>
      <c r="L29" s="91">
        <v>1</v>
      </c>
      <c r="M29" s="91">
        <v>2</v>
      </c>
      <c r="N29" s="91">
        <v>2</v>
      </c>
      <c r="O29" s="101">
        <f>SUM(I29:N29)</f>
        <v>6</v>
      </c>
      <c r="P29" s="94">
        <f>O29+H29</f>
        <v>7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6</v>
      </c>
      <c r="G30" s="96">
        <f>SUM(G28:G29)</f>
        <v>20</v>
      </c>
      <c r="H30" s="97">
        <f>SUM(F30:G30)</f>
        <v>26</v>
      </c>
      <c r="I30" s="98">
        <f aca="true" t="shared" si="1" ref="I30:N30">SUM(I28:I29)</f>
        <v>0</v>
      </c>
      <c r="J30" s="100">
        <f t="shared" si="1"/>
        <v>126</v>
      </c>
      <c r="K30" s="96">
        <f t="shared" si="1"/>
        <v>135</v>
      </c>
      <c r="L30" s="96">
        <f t="shared" si="1"/>
        <v>161</v>
      </c>
      <c r="M30" s="96">
        <f t="shared" si="1"/>
        <v>95</v>
      </c>
      <c r="N30" s="96">
        <f t="shared" si="1"/>
        <v>55</v>
      </c>
      <c r="O30" s="102">
        <f>SUM(I30:N30)</f>
        <v>572</v>
      </c>
      <c r="P30" s="99">
        <f>O30+H30</f>
        <v>598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322" t="s">
        <v>49</v>
      </c>
      <c r="G33" s="216"/>
      <c r="H33" s="323"/>
      <c r="I33" s="329" t="s">
        <v>40</v>
      </c>
      <c r="J33" s="216"/>
      <c r="K33" s="216"/>
      <c r="L33" s="216"/>
      <c r="M33" s="216"/>
      <c r="N33" s="323"/>
      <c r="O33" s="324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325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44</v>
      </c>
      <c r="J35" s="105">
        <f t="shared" si="2"/>
        <v>164</v>
      </c>
      <c r="K35" s="105">
        <f t="shared" si="2"/>
        <v>366</v>
      </c>
      <c r="L35" s="105">
        <f t="shared" si="2"/>
        <v>371</v>
      </c>
      <c r="M35" s="105">
        <f t="shared" si="2"/>
        <v>411</v>
      </c>
      <c r="N35" s="106">
        <f aca="true" t="shared" si="4" ref="N35:N43">SUM(I35:M35)</f>
        <v>1356</v>
      </c>
      <c r="O35" s="107">
        <f aca="true" t="shared" si="5" ref="O35:O43">SUM(H35+N35)</f>
        <v>1356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44</v>
      </c>
      <c r="J36" s="91">
        <v>164</v>
      </c>
      <c r="K36" s="91">
        <v>365</v>
      </c>
      <c r="L36" s="91">
        <v>369</v>
      </c>
      <c r="M36" s="91">
        <v>407</v>
      </c>
      <c r="N36" s="101">
        <f t="shared" si="4"/>
        <v>1349</v>
      </c>
      <c r="O36" s="94">
        <f t="shared" si="5"/>
        <v>1349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1</v>
      </c>
      <c r="L37" s="96">
        <v>2</v>
      </c>
      <c r="M37" s="96">
        <v>4</v>
      </c>
      <c r="N37" s="102">
        <f t="shared" si="4"/>
        <v>7</v>
      </c>
      <c r="O37" s="99">
        <f t="shared" si="5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161</v>
      </c>
      <c r="J38" s="105">
        <f>SUM(J39:J40)</f>
        <v>195</v>
      </c>
      <c r="K38" s="105">
        <f>SUM(K39:K40)</f>
        <v>261</v>
      </c>
      <c r="L38" s="105">
        <f>SUM(L39:L40)</f>
        <v>176</v>
      </c>
      <c r="M38" s="105">
        <f>SUM(M39:M40)</f>
        <v>147</v>
      </c>
      <c r="N38" s="106">
        <f>SUM(I38:M38)</f>
        <v>940</v>
      </c>
      <c r="O38" s="107">
        <f t="shared" si="5"/>
        <v>940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159</v>
      </c>
      <c r="J39" s="91">
        <v>190</v>
      </c>
      <c r="K39" s="91">
        <v>257</v>
      </c>
      <c r="L39" s="91">
        <v>174</v>
      </c>
      <c r="M39" s="91">
        <v>143</v>
      </c>
      <c r="N39" s="101">
        <f t="shared" si="4"/>
        <v>923</v>
      </c>
      <c r="O39" s="94">
        <f t="shared" si="5"/>
        <v>923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2</v>
      </c>
      <c r="J40" s="96">
        <v>5</v>
      </c>
      <c r="K40" s="96">
        <v>4</v>
      </c>
      <c r="L40" s="96">
        <v>2</v>
      </c>
      <c r="M40" s="96">
        <v>4</v>
      </c>
      <c r="N40" s="102">
        <f t="shared" si="4"/>
        <v>17</v>
      </c>
      <c r="O40" s="99">
        <f t="shared" si="5"/>
        <v>17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2</v>
      </c>
      <c r="K41" s="105">
        <f>SUM(K42:K43)</f>
        <v>7</v>
      </c>
      <c r="L41" s="105">
        <f>SUM(L42:L43)</f>
        <v>30</v>
      </c>
      <c r="M41" s="105">
        <f>SUM(M42:M43)</f>
        <v>111</v>
      </c>
      <c r="N41" s="106">
        <f t="shared" si="4"/>
        <v>152</v>
      </c>
      <c r="O41" s="107">
        <f t="shared" si="5"/>
        <v>152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2</v>
      </c>
      <c r="K42" s="91">
        <v>7</v>
      </c>
      <c r="L42" s="91">
        <v>30</v>
      </c>
      <c r="M42" s="91">
        <v>107</v>
      </c>
      <c r="N42" s="101">
        <f t="shared" si="4"/>
        <v>148</v>
      </c>
      <c r="O42" s="94">
        <f t="shared" si="5"/>
        <v>148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4</v>
      </c>
      <c r="N43" s="102">
        <f t="shared" si="4"/>
        <v>4</v>
      </c>
      <c r="O43" s="99">
        <f t="shared" si="5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207</v>
      </c>
      <c r="J44" s="100">
        <v>361</v>
      </c>
      <c r="K44" s="100">
        <v>630</v>
      </c>
      <c r="L44" s="100">
        <v>574</v>
      </c>
      <c r="M44" s="100">
        <v>668</v>
      </c>
      <c r="N44" s="102">
        <f>SUM(I44:M44)</f>
        <v>2440</v>
      </c>
      <c r="O44" s="110">
        <f>H44+N44</f>
        <v>2440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J12:N12 F12:G12 F41:G41 I41:M41 J38:M38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8"/>
  <sheetViews>
    <sheetView view="pageBreakPreview" zoomScale="75" zoomScaleNormal="80" zoomScaleSheetLayoutView="75" workbookViewId="0" topLeftCell="A1">
      <selection activeCell="F3" sqref="F3"/>
    </sheetView>
  </sheetViews>
  <sheetFormatPr defaultColWidth="9.00390625" defaultRowHeight="13.5"/>
  <cols>
    <col min="1" max="5" width="1.4921875" style="226" customWidth="1"/>
    <col min="6" max="6" width="30.75390625" style="226" customWidth="1"/>
    <col min="7" max="17" width="13.25390625" style="227" customWidth="1"/>
    <col min="18" max="18" width="1.4921875" style="226" customWidth="1"/>
    <col min="19" max="16384" width="8.00390625" style="226" customWidth="1"/>
  </cols>
  <sheetData>
    <row r="2" spans="1:17" s="229" customFormat="1" ht="17.25">
      <c r="A2" s="228" t="s">
        <v>65</v>
      </c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8" s="229" customFormat="1" ht="19.5" customHeight="1">
      <c r="A3" s="231" t="s">
        <v>16</v>
      </c>
      <c r="B3" s="231"/>
      <c r="C3" s="231"/>
      <c r="D3" s="231"/>
      <c r="E3" s="231"/>
      <c r="F3" s="231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1"/>
    </row>
    <row r="4" spans="1:18" s="229" customFormat="1" ht="19.5" customHeight="1">
      <c r="A4" s="231" t="str">
        <f>'様式１'!A5</f>
        <v>平成２４年１１月月報</v>
      </c>
      <c r="B4" s="231"/>
      <c r="C4" s="231"/>
      <c r="D4" s="231"/>
      <c r="E4" s="231"/>
      <c r="F4" s="231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1"/>
    </row>
    <row r="5" spans="1:17" s="236" customFormat="1" ht="13.5">
      <c r="A5" s="233"/>
      <c r="B5" s="233"/>
      <c r="C5" s="233"/>
      <c r="D5" s="233"/>
      <c r="E5" s="233"/>
      <c r="F5" s="233"/>
      <c r="G5" s="234"/>
      <c r="H5" s="234"/>
      <c r="I5" s="234"/>
      <c r="J5" s="234"/>
      <c r="K5" s="234"/>
      <c r="L5" s="234"/>
      <c r="M5" s="235"/>
      <c r="N5" s="235"/>
      <c r="O5" s="235"/>
      <c r="P5" s="235"/>
      <c r="Q5" s="235"/>
    </row>
    <row r="6" ht="12">
      <c r="A6" s="226" t="s">
        <v>66</v>
      </c>
    </row>
    <row r="7" ht="12">
      <c r="B7" s="226" t="s">
        <v>67</v>
      </c>
    </row>
    <row r="8" ht="12.75" thickBot="1">
      <c r="D8" s="226" t="s">
        <v>135</v>
      </c>
    </row>
    <row r="9" spans="2:17" ht="18.75" customHeight="1">
      <c r="B9" s="237"/>
      <c r="C9" s="335" t="s">
        <v>68</v>
      </c>
      <c r="D9" s="336"/>
      <c r="E9" s="336"/>
      <c r="F9" s="337"/>
      <c r="G9" s="343" t="s">
        <v>49</v>
      </c>
      <c r="H9" s="344"/>
      <c r="I9" s="345"/>
      <c r="J9" s="346" t="s">
        <v>50</v>
      </c>
      <c r="K9" s="344"/>
      <c r="L9" s="344"/>
      <c r="M9" s="344"/>
      <c r="N9" s="344"/>
      <c r="O9" s="344"/>
      <c r="P9" s="345"/>
      <c r="Q9" s="333" t="s">
        <v>47</v>
      </c>
    </row>
    <row r="10" spans="1:18" ht="28.5" customHeight="1">
      <c r="A10" s="238"/>
      <c r="B10" s="238"/>
      <c r="C10" s="338"/>
      <c r="D10" s="339"/>
      <c r="E10" s="339"/>
      <c r="F10" s="340"/>
      <c r="G10" s="213" t="s">
        <v>88</v>
      </c>
      <c r="H10" s="214" t="s">
        <v>89</v>
      </c>
      <c r="I10" s="239" t="s">
        <v>45</v>
      </c>
      <c r="J10" s="240" t="s">
        <v>46</v>
      </c>
      <c r="K10" s="214" t="s">
        <v>10</v>
      </c>
      <c r="L10" s="213" t="s">
        <v>11</v>
      </c>
      <c r="M10" s="213" t="s">
        <v>12</v>
      </c>
      <c r="N10" s="213" t="s">
        <v>13</v>
      </c>
      <c r="O10" s="214" t="s">
        <v>14</v>
      </c>
      <c r="P10" s="239" t="s">
        <v>2</v>
      </c>
      <c r="Q10" s="334"/>
      <c r="R10" s="238"/>
    </row>
    <row r="11" spans="1:18" ht="18" customHeight="1">
      <c r="A11" s="238"/>
      <c r="B11" s="238"/>
      <c r="C11" s="347" t="s">
        <v>69</v>
      </c>
      <c r="D11" s="348"/>
      <c r="E11" s="348"/>
      <c r="F11" s="348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41"/>
      <c r="R11" s="238"/>
    </row>
    <row r="12" spans="1:18" ht="18" customHeight="1">
      <c r="A12" s="238"/>
      <c r="B12" s="238"/>
      <c r="C12" s="242" t="s">
        <v>70</v>
      </c>
      <c r="D12" s="243"/>
      <c r="E12" s="243"/>
      <c r="F12" s="244"/>
      <c r="G12" s="217">
        <f>G13+G19+G22+G26+G30+G31</f>
        <v>5506</v>
      </c>
      <c r="H12" s="218">
        <f aca="true" t="shared" si="0" ref="H12:O12">H13+H19+H22+H26+H30+H31</f>
        <v>4761</v>
      </c>
      <c r="I12" s="245">
        <f>I13+I19+I22+I26+I30+I31</f>
        <v>10267</v>
      </c>
      <c r="J12" s="246">
        <f>J13+J19+J22+J26+J30+J31</f>
        <v>0</v>
      </c>
      <c r="K12" s="218">
        <f t="shared" si="0"/>
        <v>7024</v>
      </c>
      <c r="L12" s="217">
        <f t="shared" si="0"/>
        <v>5408</v>
      </c>
      <c r="M12" s="217">
        <f t="shared" si="0"/>
        <v>4491</v>
      </c>
      <c r="N12" s="217">
        <f t="shared" si="0"/>
        <v>2807</v>
      </c>
      <c r="O12" s="218">
        <f t="shared" si="0"/>
        <v>2992</v>
      </c>
      <c r="P12" s="217">
        <f>P13+P19+P22+P26+P30+P31</f>
        <v>22722</v>
      </c>
      <c r="Q12" s="247">
        <f>Q13+Q19+Q22+Q26+Q30+Q31</f>
        <v>32989</v>
      </c>
      <c r="R12" s="238"/>
    </row>
    <row r="13" spans="1:18" ht="18" customHeight="1">
      <c r="A13" s="238"/>
      <c r="B13" s="238"/>
      <c r="C13" s="248"/>
      <c r="D13" s="249" t="s">
        <v>90</v>
      </c>
      <c r="E13" s="250"/>
      <c r="F13" s="250"/>
      <c r="G13" s="206">
        <f>SUM(G14:G18)</f>
        <v>1760</v>
      </c>
      <c r="H13" s="206">
        <f>SUM(H14:H18)</f>
        <v>1371</v>
      </c>
      <c r="I13" s="251">
        <f aca="true" t="shared" si="1" ref="I13:Q13">SUM(I14:I18)</f>
        <v>3131</v>
      </c>
      <c r="J13" s="252">
        <f t="shared" si="1"/>
        <v>0</v>
      </c>
      <c r="K13" s="207">
        <f t="shared" si="1"/>
        <v>2130</v>
      </c>
      <c r="L13" s="207">
        <f t="shared" si="1"/>
        <v>1646</v>
      </c>
      <c r="M13" s="207">
        <f t="shared" si="1"/>
        <v>1491</v>
      </c>
      <c r="N13" s="207">
        <f t="shared" si="1"/>
        <v>1075</v>
      </c>
      <c r="O13" s="207">
        <f t="shared" si="1"/>
        <v>1422</v>
      </c>
      <c r="P13" s="206">
        <f t="shared" si="1"/>
        <v>7764</v>
      </c>
      <c r="Q13" s="253">
        <f t="shared" si="1"/>
        <v>10895</v>
      </c>
      <c r="R13" s="238"/>
    </row>
    <row r="14" spans="1:18" ht="18" customHeight="1">
      <c r="A14" s="238"/>
      <c r="B14" s="238"/>
      <c r="C14" s="248"/>
      <c r="D14" s="254"/>
      <c r="E14" s="255" t="s">
        <v>91</v>
      </c>
      <c r="F14" s="256"/>
      <c r="G14" s="206">
        <v>1481</v>
      </c>
      <c r="H14" s="207">
        <v>940</v>
      </c>
      <c r="I14" s="251">
        <f>SUM(G14:H14)</f>
        <v>2421</v>
      </c>
      <c r="J14" s="252">
        <v>0</v>
      </c>
      <c r="K14" s="207">
        <v>1255</v>
      </c>
      <c r="L14" s="206">
        <v>818</v>
      </c>
      <c r="M14" s="206">
        <v>630</v>
      </c>
      <c r="N14" s="206">
        <v>407</v>
      </c>
      <c r="O14" s="207">
        <v>497</v>
      </c>
      <c r="P14" s="206">
        <f>SUM(J14:O14)</f>
        <v>3607</v>
      </c>
      <c r="Q14" s="253">
        <f>I14+P14</f>
        <v>6028</v>
      </c>
      <c r="R14" s="238"/>
    </row>
    <row r="15" spans="1:18" ht="18" customHeight="1">
      <c r="A15" s="238"/>
      <c r="B15" s="238"/>
      <c r="C15" s="248"/>
      <c r="D15" s="254"/>
      <c r="E15" s="255" t="s">
        <v>92</v>
      </c>
      <c r="F15" s="256"/>
      <c r="G15" s="206">
        <v>0</v>
      </c>
      <c r="H15" s="207">
        <v>1</v>
      </c>
      <c r="I15" s="251">
        <f>SUM(G15:H15)</f>
        <v>1</v>
      </c>
      <c r="J15" s="252">
        <v>0</v>
      </c>
      <c r="K15" s="207">
        <v>2</v>
      </c>
      <c r="L15" s="206">
        <v>11</v>
      </c>
      <c r="M15" s="206">
        <v>28</v>
      </c>
      <c r="N15" s="206">
        <v>46</v>
      </c>
      <c r="O15" s="207">
        <v>176</v>
      </c>
      <c r="P15" s="206">
        <f>SUM(J15:O15)</f>
        <v>263</v>
      </c>
      <c r="Q15" s="253">
        <f>I15+P15</f>
        <v>264</v>
      </c>
      <c r="R15" s="238"/>
    </row>
    <row r="16" spans="1:18" ht="18" customHeight="1">
      <c r="A16" s="238"/>
      <c r="B16" s="238"/>
      <c r="C16" s="248"/>
      <c r="D16" s="254"/>
      <c r="E16" s="255" t="s">
        <v>93</v>
      </c>
      <c r="F16" s="256"/>
      <c r="G16" s="206">
        <v>118</v>
      </c>
      <c r="H16" s="207">
        <v>240</v>
      </c>
      <c r="I16" s="251">
        <f>SUM(G16:H16)</f>
        <v>358</v>
      </c>
      <c r="J16" s="252">
        <v>0</v>
      </c>
      <c r="K16" s="207">
        <v>407</v>
      </c>
      <c r="L16" s="206">
        <v>317</v>
      </c>
      <c r="M16" s="206">
        <v>316</v>
      </c>
      <c r="N16" s="206">
        <v>236</v>
      </c>
      <c r="O16" s="207">
        <v>335</v>
      </c>
      <c r="P16" s="206">
        <f>SUM(J16:O16)</f>
        <v>1611</v>
      </c>
      <c r="Q16" s="253">
        <f>I16+P16</f>
        <v>1969</v>
      </c>
      <c r="R16" s="238"/>
    </row>
    <row r="17" spans="1:18" ht="18" customHeight="1">
      <c r="A17" s="238"/>
      <c r="B17" s="238"/>
      <c r="C17" s="248"/>
      <c r="D17" s="254"/>
      <c r="E17" s="255" t="s">
        <v>94</v>
      </c>
      <c r="F17" s="256"/>
      <c r="G17" s="206">
        <v>14</v>
      </c>
      <c r="H17" s="207">
        <v>23</v>
      </c>
      <c r="I17" s="251">
        <f>SUM(G17:H17)</f>
        <v>37</v>
      </c>
      <c r="J17" s="252">
        <v>0</v>
      </c>
      <c r="K17" s="207">
        <v>34</v>
      </c>
      <c r="L17" s="206">
        <v>30</v>
      </c>
      <c r="M17" s="206">
        <v>26</v>
      </c>
      <c r="N17" s="206">
        <v>18</v>
      </c>
      <c r="O17" s="207">
        <v>15</v>
      </c>
      <c r="P17" s="206">
        <f>SUM(J17:O17)</f>
        <v>123</v>
      </c>
      <c r="Q17" s="253">
        <f>I17+P17</f>
        <v>160</v>
      </c>
      <c r="R17" s="238"/>
    </row>
    <row r="18" spans="1:18" ht="18" customHeight="1">
      <c r="A18" s="238"/>
      <c r="B18" s="238"/>
      <c r="C18" s="248"/>
      <c r="D18" s="254"/>
      <c r="E18" s="341" t="s">
        <v>102</v>
      </c>
      <c r="F18" s="342"/>
      <c r="G18" s="206">
        <v>147</v>
      </c>
      <c r="H18" s="207">
        <v>167</v>
      </c>
      <c r="I18" s="251">
        <f>SUM(G18:H18)</f>
        <v>314</v>
      </c>
      <c r="J18" s="252">
        <v>0</v>
      </c>
      <c r="K18" s="207">
        <v>432</v>
      </c>
      <c r="L18" s="206">
        <v>470</v>
      </c>
      <c r="M18" s="206">
        <v>491</v>
      </c>
      <c r="N18" s="206">
        <v>368</v>
      </c>
      <c r="O18" s="207">
        <v>399</v>
      </c>
      <c r="P18" s="206">
        <f>SUM(J18:O18)</f>
        <v>2160</v>
      </c>
      <c r="Q18" s="253">
        <f>I18+P18</f>
        <v>2474</v>
      </c>
      <c r="R18" s="238"/>
    </row>
    <row r="19" spans="1:18" ht="18" customHeight="1">
      <c r="A19" s="238"/>
      <c r="B19" s="238"/>
      <c r="C19" s="248"/>
      <c r="D19" s="249" t="s">
        <v>71</v>
      </c>
      <c r="E19" s="257"/>
      <c r="F19" s="256"/>
      <c r="G19" s="206">
        <f>SUM(G20:G21)</f>
        <v>777</v>
      </c>
      <c r="H19" s="207">
        <f aca="true" t="shared" si="2" ref="H19:Q19">SUM(H20:H21)</f>
        <v>835</v>
      </c>
      <c r="I19" s="251">
        <f t="shared" si="2"/>
        <v>1612</v>
      </c>
      <c r="J19" s="252">
        <f t="shared" si="2"/>
        <v>0</v>
      </c>
      <c r="K19" s="207">
        <f>SUM(K20:K21)</f>
        <v>1377</v>
      </c>
      <c r="L19" s="206">
        <f>SUM(L20:L21)</f>
        <v>1033</v>
      </c>
      <c r="M19" s="206">
        <f t="shared" si="2"/>
        <v>770</v>
      </c>
      <c r="N19" s="206">
        <f t="shared" si="2"/>
        <v>398</v>
      </c>
      <c r="O19" s="207">
        <f t="shared" si="2"/>
        <v>236</v>
      </c>
      <c r="P19" s="206">
        <f>SUM(P20:P21)</f>
        <v>3814</v>
      </c>
      <c r="Q19" s="253">
        <f t="shared" si="2"/>
        <v>5426</v>
      </c>
      <c r="R19" s="238"/>
    </row>
    <row r="20" spans="1:18" ht="18" customHeight="1">
      <c r="A20" s="238"/>
      <c r="B20" s="238"/>
      <c r="C20" s="248"/>
      <c r="D20" s="254"/>
      <c r="E20" s="258" t="s">
        <v>95</v>
      </c>
      <c r="F20" s="258"/>
      <c r="G20" s="206">
        <v>643</v>
      </c>
      <c r="H20" s="207">
        <v>666</v>
      </c>
      <c r="I20" s="251">
        <f>SUM(G20:H20)</f>
        <v>1309</v>
      </c>
      <c r="J20" s="252">
        <v>0</v>
      </c>
      <c r="K20" s="207">
        <v>1134</v>
      </c>
      <c r="L20" s="206">
        <v>827</v>
      </c>
      <c r="M20" s="206">
        <v>605</v>
      </c>
      <c r="N20" s="206">
        <v>324</v>
      </c>
      <c r="O20" s="207">
        <v>206</v>
      </c>
      <c r="P20" s="206">
        <f>SUM(J20:O20)</f>
        <v>3096</v>
      </c>
      <c r="Q20" s="253">
        <f>I20+P20</f>
        <v>4405</v>
      </c>
      <c r="R20" s="238"/>
    </row>
    <row r="21" spans="1:18" ht="18" customHeight="1">
      <c r="A21" s="238"/>
      <c r="B21" s="238"/>
      <c r="C21" s="248"/>
      <c r="D21" s="254"/>
      <c r="E21" s="258" t="s">
        <v>96</v>
      </c>
      <c r="F21" s="258"/>
      <c r="G21" s="206">
        <v>134</v>
      </c>
      <c r="H21" s="207">
        <v>169</v>
      </c>
      <c r="I21" s="251">
        <f>SUM(G21:H21)</f>
        <v>303</v>
      </c>
      <c r="J21" s="252">
        <v>0</v>
      </c>
      <c r="K21" s="207">
        <v>243</v>
      </c>
      <c r="L21" s="206">
        <v>206</v>
      </c>
      <c r="M21" s="206">
        <v>165</v>
      </c>
      <c r="N21" s="206">
        <v>74</v>
      </c>
      <c r="O21" s="207">
        <v>30</v>
      </c>
      <c r="P21" s="206">
        <f>SUM(J21:O21)</f>
        <v>718</v>
      </c>
      <c r="Q21" s="253">
        <f>I21+P21</f>
        <v>1021</v>
      </c>
      <c r="R21" s="238"/>
    </row>
    <row r="22" spans="1:18" ht="18" customHeight="1">
      <c r="A22" s="238"/>
      <c r="B22" s="238"/>
      <c r="C22" s="248"/>
      <c r="D22" s="249" t="s">
        <v>72</v>
      </c>
      <c r="E22" s="250"/>
      <c r="F22" s="250"/>
      <c r="G22" s="206">
        <f>SUM(G23:G25)</f>
        <v>8</v>
      </c>
      <c r="H22" s="207">
        <f aca="true" t="shared" si="3" ref="H22:Q22">SUM(H23:H25)</f>
        <v>40</v>
      </c>
      <c r="I22" s="251">
        <f t="shared" si="3"/>
        <v>48</v>
      </c>
      <c r="J22" s="252">
        <f t="shared" si="3"/>
        <v>0</v>
      </c>
      <c r="K22" s="207">
        <f t="shared" si="3"/>
        <v>132</v>
      </c>
      <c r="L22" s="206">
        <f t="shared" si="3"/>
        <v>211</v>
      </c>
      <c r="M22" s="206">
        <f t="shared" si="3"/>
        <v>240</v>
      </c>
      <c r="N22" s="206">
        <f t="shared" si="3"/>
        <v>115</v>
      </c>
      <c r="O22" s="207">
        <f t="shared" si="3"/>
        <v>128</v>
      </c>
      <c r="P22" s="206">
        <f t="shared" si="3"/>
        <v>826</v>
      </c>
      <c r="Q22" s="253">
        <f t="shared" si="3"/>
        <v>874</v>
      </c>
      <c r="R22" s="238"/>
    </row>
    <row r="23" spans="1:18" ht="18" customHeight="1">
      <c r="A23" s="238"/>
      <c r="B23" s="238"/>
      <c r="C23" s="248"/>
      <c r="D23" s="254"/>
      <c r="E23" s="255" t="s">
        <v>97</v>
      </c>
      <c r="F23" s="256"/>
      <c r="G23" s="206">
        <v>7</v>
      </c>
      <c r="H23" s="207">
        <v>34</v>
      </c>
      <c r="I23" s="251">
        <f>SUM(G23:H23)</f>
        <v>41</v>
      </c>
      <c r="J23" s="252">
        <v>0</v>
      </c>
      <c r="K23" s="207">
        <v>115</v>
      </c>
      <c r="L23" s="206">
        <v>178</v>
      </c>
      <c r="M23" s="206">
        <v>196</v>
      </c>
      <c r="N23" s="206">
        <v>96</v>
      </c>
      <c r="O23" s="207">
        <v>101</v>
      </c>
      <c r="P23" s="206">
        <f>SUM(J23:O23)</f>
        <v>686</v>
      </c>
      <c r="Q23" s="253">
        <f>I23+P23</f>
        <v>727</v>
      </c>
      <c r="R23" s="238"/>
    </row>
    <row r="24" spans="1:18" ht="18" customHeight="1">
      <c r="A24" s="238"/>
      <c r="B24" s="238"/>
      <c r="C24" s="248"/>
      <c r="D24" s="254"/>
      <c r="E24" s="330" t="s">
        <v>98</v>
      </c>
      <c r="F24" s="332"/>
      <c r="G24" s="206">
        <v>1</v>
      </c>
      <c r="H24" s="207">
        <v>6</v>
      </c>
      <c r="I24" s="251">
        <f>SUM(G24:H24)</f>
        <v>7</v>
      </c>
      <c r="J24" s="252">
        <v>0</v>
      </c>
      <c r="K24" s="207">
        <v>17</v>
      </c>
      <c r="L24" s="206">
        <v>33</v>
      </c>
      <c r="M24" s="206">
        <v>44</v>
      </c>
      <c r="N24" s="206">
        <v>19</v>
      </c>
      <c r="O24" s="207">
        <v>27</v>
      </c>
      <c r="P24" s="206">
        <f>SUM(J24:O24)</f>
        <v>140</v>
      </c>
      <c r="Q24" s="253">
        <f>I24+P24</f>
        <v>147</v>
      </c>
      <c r="R24" s="238"/>
    </row>
    <row r="25" spans="1:18" ht="18" customHeight="1">
      <c r="A25" s="238"/>
      <c r="B25" s="238"/>
      <c r="C25" s="248"/>
      <c r="D25" s="258"/>
      <c r="E25" s="330" t="s">
        <v>99</v>
      </c>
      <c r="F25" s="332"/>
      <c r="G25" s="206">
        <v>0</v>
      </c>
      <c r="H25" s="207">
        <v>0</v>
      </c>
      <c r="I25" s="251">
        <f>SUM(G25:H25)</f>
        <v>0</v>
      </c>
      <c r="J25" s="252">
        <v>0</v>
      </c>
      <c r="K25" s="207">
        <v>0</v>
      </c>
      <c r="L25" s="206">
        <v>0</v>
      </c>
      <c r="M25" s="206">
        <v>0</v>
      </c>
      <c r="N25" s="206">
        <v>0</v>
      </c>
      <c r="O25" s="207">
        <v>0</v>
      </c>
      <c r="P25" s="206">
        <f>SUM(J25:O25)</f>
        <v>0</v>
      </c>
      <c r="Q25" s="253">
        <f>I25+P25</f>
        <v>0</v>
      </c>
      <c r="R25" s="238"/>
    </row>
    <row r="26" spans="1:18" ht="18" customHeight="1">
      <c r="A26" s="238"/>
      <c r="B26" s="238"/>
      <c r="C26" s="248"/>
      <c r="D26" s="249" t="s">
        <v>73</v>
      </c>
      <c r="E26" s="250"/>
      <c r="F26" s="259"/>
      <c r="G26" s="206">
        <f aca="true" t="shared" si="4" ref="G26:Q26">SUM(G27:G29)</f>
        <v>650</v>
      </c>
      <c r="H26" s="207">
        <f t="shared" si="4"/>
        <v>779</v>
      </c>
      <c r="I26" s="251">
        <f t="shared" si="4"/>
        <v>1429</v>
      </c>
      <c r="J26" s="252">
        <f t="shared" si="4"/>
        <v>0</v>
      </c>
      <c r="K26" s="207">
        <f>SUM(K27:K29)</f>
        <v>1181</v>
      </c>
      <c r="L26" s="206">
        <f t="shared" si="4"/>
        <v>985</v>
      </c>
      <c r="M26" s="206">
        <f t="shared" si="4"/>
        <v>835</v>
      </c>
      <c r="N26" s="206">
        <f t="shared" si="4"/>
        <v>563</v>
      </c>
      <c r="O26" s="207">
        <f t="shared" si="4"/>
        <v>570</v>
      </c>
      <c r="P26" s="206">
        <f t="shared" si="4"/>
        <v>4134</v>
      </c>
      <c r="Q26" s="253">
        <f t="shared" si="4"/>
        <v>5563</v>
      </c>
      <c r="R26" s="238"/>
    </row>
    <row r="27" spans="1:18" ht="18" customHeight="1">
      <c r="A27" s="238"/>
      <c r="B27" s="238"/>
      <c r="C27" s="248"/>
      <c r="D27" s="254"/>
      <c r="E27" s="260" t="s">
        <v>100</v>
      </c>
      <c r="F27" s="256"/>
      <c r="G27" s="206">
        <v>589</v>
      </c>
      <c r="H27" s="207">
        <v>728</v>
      </c>
      <c r="I27" s="251">
        <f aca="true" t="shared" si="5" ref="I27:I32">SUM(G27:H27)</f>
        <v>1317</v>
      </c>
      <c r="J27" s="252">
        <v>0</v>
      </c>
      <c r="K27" s="207">
        <v>1118</v>
      </c>
      <c r="L27" s="206">
        <v>938</v>
      </c>
      <c r="M27" s="206">
        <v>803</v>
      </c>
      <c r="N27" s="206">
        <v>535</v>
      </c>
      <c r="O27" s="207">
        <v>560</v>
      </c>
      <c r="P27" s="206">
        <f>SUM(J27:O27)</f>
        <v>3954</v>
      </c>
      <c r="Q27" s="253">
        <f>I27+P27</f>
        <v>5271</v>
      </c>
      <c r="R27" s="238"/>
    </row>
    <row r="28" spans="1:18" ht="18" customHeight="1">
      <c r="A28" s="238"/>
      <c r="B28" s="238"/>
      <c r="C28" s="248"/>
      <c r="D28" s="261"/>
      <c r="E28" s="258" t="s">
        <v>74</v>
      </c>
      <c r="F28" s="262"/>
      <c r="G28" s="206">
        <v>31</v>
      </c>
      <c r="H28" s="207">
        <v>24</v>
      </c>
      <c r="I28" s="251">
        <f t="shared" si="5"/>
        <v>55</v>
      </c>
      <c r="J28" s="252">
        <v>0</v>
      </c>
      <c r="K28" s="207">
        <v>36</v>
      </c>
      <c r="L28" s="206">
        <v>26</v>
      </c>
      <c r="M28" s="206">
        <v>21</v>
      </c>
      <c r="N28" s="206">
        <v>21</v>
      </c>
      <c r="O28" s="207">
        <v>8</v>
      </c>
      <c r="P28" s="206">
        <f>SUM(J28:O28)</f>
        <v>112</v>
      </c>
      <c r="Q28" s="253">
        <f>I28+P28</f>
        <v>167</v>
      </c>
      <c r="R28" s="238"/>
    </row>
    <row r="29" spans="1:18" ht="18" customHeight="1">
      <c r="A29" s="238"/>
      <c r="B29" s="238"/>
      <c r="C29" s="248"/>
      <c r="D29" s="263"/>
      <c r="E29" s="255" t="s">
        <v>75</v>
      </c>
      <c r="F29" s="264"/>
      <c r="G29" s="206">
        <v>30</v>
      </c>
      <c r="H29" s="207">
        <v>27</v>
      </c>
      <c r="I29" s="251">
        <f t="shared" si="5"/>
        <v>57</v>
      </c>
      <c r="J29" s="252">
        <v>0</v>
      </c>
      <c r="K29" s="207">
        <v>27</v>
      </c>
      <c r="L29" s="206">
        <v>21</v>
      </c>
      <c r="M29" s="206">
        <v>11</v>
      </c>
      <c r="N29" s="206">
        <v>7</v>
      </c>
      <c r="O29" s="207">
        <v>2</v>
      </c>
      <c r="P29" s="206">
        <f>SUM(J29:O29)</f>
        <v>68</v>
      </c>
      <c r="Q29" s="253">
        <f>I29+P29</f>
        <v>125</v>
      </c>
      <c r="R29" s="238"/>
    </row>
    <row r="30" spans="1:18" ht="18" customHeight="1">
      <c r="A30" s="238"/>
      <c r="B30" s="238"/>
      <c r="C30" s="248"/>
      <c r="D30" s="254" t="s">
        <v>76</v>
      </c>
      <c r="E30" s="265"/>
      <c r="F30" s="265"/>
      <c r="G30" s="206">
        <v>102</v>
      </c>
      <c r="H30" s="207">
        <v>67</v>
      </c>
      <c r="I30" s="251">
        <f t="shared" si="5"/>
        <v>169</v>
      </c>
      <c r="J30" s="252">
        <v>0</v>
      </c>
      <c r="K30" s="207">
        <v>151</v>
      </c>
      <c r="L30" s="206">
        <v>125</v>
      </c>
      <c r="M30" s="206">
        <v>139</v>
      </c>
      <c r="N30" s="206">
        <v>90</v>
      </c>
      <c r="O30" s="207">
        <v>81</v>
      </c>
      <c r="P30" s="206">
        <f>SUM(J30:O30)</f>
        <v>586</v>
      </c>
      <c r="Q30" s="253">
        <f>I30+P30</f>
        <v>755</v>
      </c>
      <c r="R30" s="238"/>
    </row>
    <row r="31" spans="1:18" ht="18" customHeight="1">
      <c r="A31" s="238"/>
      <c r="B31" s="238"/>
      <c r="C31" s="266"/>
      <c r="D31" s="267" t="s">
        <v>101</v>
      </c>
      <c r="E31" s="268"/>
      <c r="F31" s="268"/>
      <c r="G31" s="208">
        <v>2209</v>
      </c>
      <c r="H31" s="209">
        <v>1669</v>
      </c>
      <c r="I31" s="269">
        <f t="shared" si="5"/>
        <v>3878</v>
      </c>
      <c r="J31" s="270">
        <v>0</v>
      </c>
      <c r="K31" s="209">
        <v>2053</v>
      </c>
      <c r="L31" s="208">
        <v>1408</v>
      </c>
      <c r="M31" s="208">
        <v>1016</v>
      </c>
      <c r="N31" s="208">
        <v>566</v>
      </c>
      <c r="O31" s="209">
        <v>555</v>
      </c>
      <c r="P31" s="269">
        <f>SUM(J31:O31)</f>
        <v>5598</v>
      </c>
      <c r="Q31" s="271">
        <f>I31+P31</f>
        <v>9476</v>
      </c>
      <c r="R31" s="238"/>
    </row>
    <row r="32" spans="1:18" ht="18" customHeight="1">
      <c r="A32" s="238"/>
      <c r="B32" s="238"/>
      <c r="C32" s="242" t="s">
        <v>77</v>
      </c>
      <c r="D32" s="272"/>
      <c r="E32" s="273"/>
      <c r="F32" s="274"/>
      <c r="G32" s="217">
        <f>SUM(G34:G40)</f>
        <v>6</v>
      </c>
      <c r="H32" s="218">
        <f>SUM(H34:H40)</f>
        <v>22</v>
      </c>
      <c r="I32" s="245">
        <f t="shared" si="5"/>
        <v>28</v>
      </c>
      <c r="J32" s="246">
        <f aca="true" t="shared" si="6" ref="J32:P32">SUM(J34:J40)</f>
        <v>0</v>
      </c>
      <c r="K32" s="218">
        <f t="shared" si="6"/>
        <v>131</v>
      </c>
      <c r="L32" s="217">
        <f t="shared" si="6"/>
        <v>138</v>
      </c>
      <c r="M32" s="217">
        <f t="shared" si="6"/>
        <v>168</v>
      </c>
      <c r="N32" s="217">
        <f t="shared" si="6"/>
        <v>96</v>
      </c>
      <c r="O32" s="218">
        <f t="shared" si="6"/>
        <v>55</v>
      </c>
      <c r="P32" s="245">
        <f t="shared" si="6"/>
        <v>588</v>
      </c>
      <c r="Q32" s="247">
        <f>SUM(Q33:Q40)</f>
        <v>616</v>
      </c>
      <c r="R32" s="238"/>
    </row>
    <row r="33" spans="1:18" ht="18" customHeight="1">
      <c r="A33" s="238"/>
      <c r="B33" s="238"/>
      <c r="C33" s="248"/>
      <c r="D33" s="330" t="s">
        <v>128</v>
      </c>
      <c r="E33" s="331"/>
      <c r="F33" s="332"/>
      <c r="G33" s="206">
        <v>0</v>
      </c>
      <c r="H33" s="207">
        <v>0</v>
      </c>
      <c r="I33" s="251">
        <f aca="true" t="shared" si="7" ref="I33:I39">SUM(G33:H33)</f>
        <v>0</v>
      </c>
      <c r="J33" s="275"/>
      <c r="K33" s="207">
        <v>0</v>
      </c>
      <c r="L33" s="206">
        <v>0</v>
      </c>
      <c r="M33" s="206">
        <v>0</v>
      </c>
      <c r="N33" s="206">
        <v>0</v>
      </c>
      <c r="O33" s="207">
        <v>0</v>
      </c>
      <c r="P33" s="206">
        <f>SUM(J33:O33)</f>
        <v>0</v>
      </c>
      <c r="Q33" s="253">
        <f aca="true" t="shared" si="8" ref="Q33:Q40">I33+P33</f>
        <v>0</v>
      </c>
      <c r="R33" s="238"/>
    </row>
    <row r="34" spans="1:18" ht="18" customHeight="1">
      <c r="A34" s="238"/>
      <c r="B34" s="238"/>
      <c r="C34" s="248"/>
      <c r="D34" s="330" t="s">
        <v>78</v>
      </c>
      <c r="E34" s="331"/>
      <c r="F34" s="332"/>
      <c r="G34" s="210">
        <v>0</v>
      </c>
      <c r="H34" s="210">
        <v>0</v>
      </c>
      <c r="I34" s="251">
        <f t="shared" si="7"/>
        <v>0</v>
      </c>
      <c r="J34" s="275"/>
      <c r="K34" s="207">
        <v>0</v>
      </c>
      <c r="L34" s="206">
        <v>0</v>
      </c>
      <c r="M34" s="206">
        <v>0</v>
      </c>
      <c r="N34" s="206">
        <v>0</v>
      </c>
      <c r="O34" s="207">
        <v>0</v>
      </c>
      <c r="P34" s="206">
        <f>SUM(J34:O34)</f>
        <v>0</v>
      </c>
      <c r="Q34" s="253">
        <f t="shared" si="8"/>
        <v>0</v>
      </c>
      <c r="R34" s="238"/>
    </row>
    <row r="35" spans="1:18" ht="18" customHeight="1">
      <c r="A35" s="238"/>
      <c r="B35" s="238"/>
      <c r="C35" s="248"/>
      <c r="D35" s="330" t="s">
        <v>79</v>
      </c>
      <c r="E35" s="331"/>
      <c r="F35" s="332"/>
      <c r="G35" s="206">
        <v>1</v>
      </c>
      <c r="H35" s="207">
        <v>3</v>
      </c>
      <c r="I35" s="251">
        <f t="shared" si="7"/>
        <v>4</v>
      </c>
      <c r="J35" s="252">
        <v>0</v>
      </c>
      <c r="K35" s="207">
        <v>32</v>
      </c>
      <c r="L35" s="206">
        <v>26</v>
      </c>
      <c r="M35" s="206">
        <v>35</v>
      </c>
      <c r="N35" s="206">
        <v>26</v>
      </c>
      <c r="O35" s="207">
        <v>15</v>
      </c>
      <c r="P35" s="206">
        <f aca="true" t="shared" si="9" ref="P35:P40">SUM(J35:O35)</f>
        <v>134</v>
      </c>
      <c r="Q35" s="253">
        <f t="shared" si="8"/>
        <v>138</v>
      </c>
      <c r="R35" s="238"/>
    </row>
    <row r="36" spans="1:18" ht="18" customHeight="1">
      <c r="A36" s="238"/>
      <c r="B36" s="238"/>
      <c r="C36" s="248"/>
      <c r="D36" s="330" t="s">
        <v>80</v>
      </c>
      <c r="E36" s="331"/>
      <c r="F36" s="332"/>
      <c r="G36" s="206">
        <v>5</v>
      </c>
      <c r="H36" s="207">
        <v>13</v>
      </c>
      <c r="I36" s="251">
        <f t="shared" si="7"/>
        <v>18</v>
      </c>
      <c r="J36" s="252">
        <v>0</v>
      </c>
      <c r="K36" s="207">
        <v>22</v>
      </c>
      <c r="L36" s="206">
        <v>25</v>
      </c>
      <c r="M36" s="206">
        <v>29</v>
      </c>
      <c r="N36" s="206">
        <v>14</v>
      </c>
      <c r="O36" s="207">
        <v>5</v>
      </c>
      <c r="P36" s="206">
        <f t="shared" si="9"/>
        <v>95</v>
      </c>
      <c r="Q36" s="253">
        <f t="shared" si="8"/>
        <v>113</v>
      </c>
      <c r="R36" s="238"/>
    </row>
    <row r="37" spans="1:18" ht="18" customHeight="1">
      <c r="A37" s="238"/>
      <c r="B37" s="238"/>
      <c r="C37" s="248"/>
      <c r="D37" s="330" t="s">
        <v>81</v>
      </c>
      <c r="E37" s="331"/>
      <c r="F37" s="332"/>
      <c r="G37" s="210">
        <v>0</v>
      </c>
      <c r="H37" s="207">
        <v>6</v>
      </c>
      <c r="I37" s="251">
        <f t="shared" si="7"/>
        <v>6</v>
      </c>
      <c r="J37" s="275"/>
      <c r="K37" s="207">
        <v>75</v>
      </c>
      <c r="L37" s="206">
        <v>85</v>
      </c>
      <c r="M37" s="206">
        <v>98</v>
      </c>
      <c r="N37" s="206">
        <v>51</v>
      </c>
      <c r="O37" s="207">
        <v>30</v>
      </c>
      <c r="P37" s="206">
        <f t="shared" si="9"/>
        <v>339</v>
      </c>
      <c r="Q37" s="253">
        <f t="shared" si="8"/>
        <v>345</v>
      </c>
      <c r="R37" s="238"/>
    </row>
    <row r="38" spans="1:18" ht="18" customHeight="1">
      <c r="A38" s="238"/>
      <c r="B38" s="238"/>
      <c r="C38" s="248"/>
      <c r="D38" s="330" t="s">
        <v>82</v>
      </c>
      <c r="E38" s="331"/>
      <c r="F38" s="332"/>
      <c r="G38" s="210">
        <v>0</v>
      </c>
      <c r="H38" s="210">
        <v>0</v>
      </c>
      <c r="I38" s="251">
        <f t="shared" si="7"/>
        <v>0</v>
      </c>
      <c r="J38" s="275"/>
      <c r="K38" s="207">
        <v>0</v>
      </c>
      <c r="L38" s="206">
        <v>0</v>
      </c>
      <c r="M38" s="206">
        <v>0</v>
      </c>
      <c r="N38" s="206">
        <v>0</v>
      </c>
      <c r="O38" s="207">
        <v>0</v>
      </c>
      <c r="P38" s="206">
        <f t="shared" si="9"/>
        <v>0</v>
      </c>
      <c r="Q38" s="253">
        <f t="shared" si="8"/>
        <v>0</v>
      </c>
      <c r="R38" s="238"/>
    </row>
    <row r="39" spans="1:18" ht="18" customHeight="1">
      <c r="A39" s="238"/>
      <c r="B39" s="238"/>
      <c r="C39" s="276"/>
      <c r="D39" s="330" t="s">
        <v>83</v>
      </c>
      <c r="E39" s="331"/>
      <c r="F39" s="332"/>
      <c r="G39" s="211">
        <v>0</v>
      </c>
      <c r="H39" s="212">
        <v>0</v>
      </c>
      <c r="I39" s="277">
        <f t="shared" si="7"/>
        <v>0</v>
      </c>
      <c r="J39" s="275"/>
      <c r="K39" s="210">
        <v>2</v>
      </c>
      <c r="L39" s="223">
        <v>2</v>
      </c>
      <c r="M39" s="223">
        <v>6</v>
      </c>
      <c r="N39" s="223">
        <v>5</v>
      </c>
      <c r="O39" s="210">
        <v>5</v>
      </c>
      <c r="P39" s="223">
        <f>SUM(J39:O39)</f>
        <v>20</v>
      </c>
      <c r="Q39" s="278">
        <f t="shared" si="8"/>
        <v>20</v>
      </c>
      <c r="R39" s="238"/>
    </row>
    <row r="40" spans="1:18" ht="18" customHeight="1">
      <c r="A40" s="238"/>
      <c r="B40" s="238"/>
      <c r="C40" s="279"/>
      <c r="D40" s="349" t="s">
        <v>129</v>
      </c>
      <c r="E40" s="350"/>
      <c r="F40" s="351"/>
      <c r="G40" s="209">
        <v>0</v>
      </c>
      <c r="H40" s="209">
        <v>0</v>
      </c>
      <c r="I40" s="269">
        <f>SUM(G40:H40)</f>
        <v>0</v>
      </c>
      <c r="J40" s="275"/>
      <c r="K40" s="207">
        <v>0</v>
      </c>
      <c r="L40" s="206">
        <v>0</v>
      </c>
      <c r="M40" s="206">
        <v>0</v>
      </c>
      <c r="N40" s="206">
        <v>0</v>
      </c>
      <c r="O40" s="207">
        <v>0</v>
      </c>
      <c r="P40" s="206">
        <f t="shared" si="9"/>
        <v>0</v>
      </c>
      <c r="Q40" s="253">
        <f t="shared" si="8"/>
        <v>0</v>
      </c>
      <c r="R40" s="238"/>
    </row>
    <row r="41" spans="1:18" ht="18" customHeight="1">
      <c r="A41" s="238"/>
      <c r="B41" s="238"/>
      <c r="C41" s="248" t="s">
        <v>134</v>
      </c>
      <c r="D41" s="250"/>
      <c r="E41" s="250"/>
      <c r="F41" s="250"/>
      <c r="G41" s="218">
        <f>SUM(G42:G44)</f>
        <v>0</v>
      </c>
      <c r="H41" s="218">
        <f>SUM(H42:H44)</f>
        <v>0</v>
      </c>
      <c r="I41" s="245">
        <f>SUM(I42:I44)</f>
        <v>0</v>
      </c>
      <c r="J41" s="275"/>
      <c r="K41" s="218">
        <f aca="true" t="shared" si="10" ref="K41:Q41">SUM(K42:K44)</f>
        <v>209</v>
      </c>
      <c r="L41" s="217">
        <f t="shared" si="10"/>
        <v>361</v>
      </c>
      <c r="M41" s="217">
        <f t="shared" si="10"/>
        <v>643</v>
      </c>
      <c r="N41" s="217">
        <f t="shared" si="10"/>
        <v>581</v>
      </c>
      <c r="O41" s="218">
        <f t="shared" si="10"/>
        <v>672</v>
      </c>
      <c r="P41" s="217">
        <f t="shared" si="10"/>
        <v>2466</v>
      </c>
      <c r="Q41" s="247">
        <f t="shared" si="10"/>
        <v>2466</v>
      </c>
      <c r="R41" s="238"/>
    </row>
    <row r="42" spans="1:18" ht="18" customHeight="1">
      <c r="A42" s="238"/>
      <c r="B42" s="238"/>
      <c r="C42" s="248"/>
      <c r="D42" s="260" t="s">
        <v>31</v>
      </c>
      <c r="E42" s="260"/>
      <c r="F42" s="264"/>
      <c r="G42" s="207">
        <v>0</v>
      </c>
      <c r="H42" s="207">
        <v>0</v>
      </c>
      <c r="I42" s="251">
        <f>SUM(G42:H42)</f>
        <v>0</v>
      </c>
      <c r="J42" s="275"/>
      <c r="K42" s="207">
        <v>46</v>
      </c>
      <c r="L42" s="206">
        <v>163</v>
      </c>
      <c r="M42" s="206">
        <v>370</v>
      </c>
      <c r="N42" s="206">
        <v>373</v>
      </c>
      <c r="O42" s="207">
        <v>411</v>
      </c>
      <c r="P42" s="206">
        <f>SUM(J42:O42)</f>
        <v>1363</v>
      </c>
      <c r="Q42" s="253">
        <f>I42+P42</f>
        <v>1363</v>
      </c>
      <c r="R42" s="238"/>
    </row>
    <row r="43" spans="1:18" ht="18" customHeight="1">
      <c r="A43" s="238"/>
      <c r="B43" s="238"/>
      <c r="C43" s="248"/>
      <c r="D43" s="260" t="s">
        <v>32</v>
      </c>
      <c r="E43" s="260"/>
      <c r="F43" s="264"/>
      <c r="G43" s="206">
        <v>0</v>
      </c>
      <c r="H43" s="207">
        <v>0</v>
      </c>
      <c r="I43" s="251">
        <f>SUM(G43:H43)</f>
        <v>0</v>
      </c>
      <c r="J43" s="275"/>
      <c r="K43" s="207">
        <v>161</v>
      </c>
      <c r="L43" s="206">
        <v>196</v>
      </c>
      <c r="M43" s="206">
        <v>266</v>
      </c>
      <c r="N43" s="206">
        <v>177</v>
      </c>
      <c r="O43" s="207">
        <v>150</v>
      </c>
      <c r="P43" s="206">
        <f>SUM(J43:O43)</f>
        <v>950</v>
      </c>
      <c r="Q43" s="253">
        <f>I43+P43</f>
        <v>950</v>
      </c>
      <c r="R43" s="238"/>
    </row>
    <row r="44" spans="1:18" ht="18" customHeight="1">
      <c r="A44" s="238"/>
      <c r="B44" s="238"/>
      <c r="C44" s="248"/>
      <c r="D44" s="280" t="s">
        <v>33</v>
      </c>
      <c r="E44" s="280"/>
      <c r="F44" s="281"/>
      <c r="G44" s="219">
        <v>0</v>
      </c>
      <c r="H44" s="220">
        <v>0</v>
      </c>
      <c r="I44" s="282">
        <f>SUM(G44:H44)</f>
        <v>0</v>
      </c>
      <c r="J44" s="283"/>
      <c r="K44" s="224">
        <v>2</v>
      </c>
      <c r="L44" s="225">
        <v>2</v>
      </c>
      <c r="M44" s="225">
        <v>7</v>
      </c>
      <c r="N44" s="225">
        <v>31</v>
      </c>
      <c r="O44" s="224">
        <v>111</v>
      </c>
      <c r="P44" s="225">
        <f>SUM(J44:O44)</f>
        <v>153</v>
      </c>
      <c r="Q44" s="284">
        <f>I44+P44</f>
        <v>153</v>
      </c>
      <c r="R44" s="238"/>
    </row>
    <row r="45" spans="1:18" ht="18" customHeight="1" thickBot="1">
      <c r="A45" s="238"/>
      <c r="B45" s="238"/>
      <c r="C45" s="285"/>
      <c r="D45" s="286" t="s">
        <v>84</v>
      </c>
      <c r="E45" s="286"/>
      <c r="F45" s="286"/>
      <c r="G45" s="221">
        <f aca="true" t="shared" si="11" ref="G45:Q45">G12+G32+G41</f>
        <v>5512</v>
      </c>
      <c r="H45" s="222">
        <f t="shared" si="11"/>
        <v>4783</v>
      </c>
      <c r="I45" s="287">
        <f t="shared" si="11"/>
        <v>10295</v>
      </c>
      <c r="J45" s="288">
        <f t="shared" si="11"/>
        <v>0</v>
      </c>
      <c r="K45" s="222">
        <f t="shared" si="11"/>
        <v>7364</v>
      </c>
      <c r="L45" s="221">
        <f t="shared" si="11"/>
        <v>5907</v>
      </c>
      <c r="M45" s="221">
        <f t="shared" si="11"/>
        <v>5302</v>
      </c>
      <c r="N45" s="221">
        <f t="shared" si="11"/>
        <v>3484</v>
      </c>
      <c r="O45" s="222">
        <f t="shared" si="11"/>
        <v>3719</v>
      </c>
      <c r="P45" s="221">
        <f t="shared" si="11"/>
        <v>25776</v>
      </c>
      <c r="Q45" s="289">
        <f t="shared" si="11"/>
        <v>36071</v>
      </c>
      <c r="R45" s="238"/>
    </row>
    <row r="46" spans="3:17" ht="18" customHeight="1">
      <c r="C46" s="290" t="s">
        <v>85</v>
      </c>
      <c r="D46" s="291"/>
      <c r="E46" s="291"/>
      <c r="F46" s="291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3"/>
    </row>
    <row r="47" spans="3:17" ht="18" customHeight="1">
      <c r="C47" s="242" t="s">
        <v>70</v>
      </c>
      <c r="D47" s="243"/>
      <c r="E47" s="243"/>
      <c r="F47" s="244"/>
      <c r="G47" s="217">
        <f>G48+G54+G57+G61+G63+G64</f>
        <v>7046950</v>
      </c>
      <c r="H47" s="218">
        <f aca="true" t="shared" si="12" ref="H47:O47">H48+H54+H57+H61+H63+H64</f>
        <v>9566426</v>
      </c>
      <c r="I47" s="245">
        <f t="shared" si="12"/>
        <v>16613376</v>
      </c>
      <c r="J47" s="246">
        <f t="shared" si="12"/>
        <v>0</v>
      </c>
      <c r="K47" s="218">
        <f>K48+K54+K57+K61+K63+K64</f>
        <v>21078041</v>
      </c>
      <c r="L47" s="217">
        <f t="shared" si="12"/>
        <v>20061582</v>
      </c>
      <c r="M47" s="217">
        <f t="shared" si="12"/>
        <v>21435697</v>
      </c>
      <c r="N47" s="217">
        <f t="shared" si="12"/>
        <v>14670926</v>
      </c>
      <c r="O47" s="218">
        <f t="shared" si="12"/>
        <v>16727916</v>
      </c>
      <c r="P47" s="217">
        <f>P48+P54+P57+P61+P63+P64</f>
        <v>93974162</v>
      </c>
      <c r="Q47" s="247">
        <f>Q48+Q54+Q57+Q61+Q63+Q64</f>
        <v>110587538</v>
      </c>
    </row>
    <row r="48" spans="3:17" ht="18" customHeight="1">
      <c r="C48" s="248"/>
      <c r="D48" s="249" t="s">
        <v>90</v>
      </c>
      <c r="E48" s="250"/>
      <c r="F48" s="250"/>
      <c r="G48" s="206">
        <f aca="true" t="shared" si="13" ref="G48:Q48">SUM(G49:G53)</f>
        <v>3172429</v>
      </c>
      <c r="H48" s="207">
        <f t="shared" si="13"/>
        <v>3348189</v>
      </c>
      <c r="I48" s="251">
        <f t="shared" si="13"/>
        <v>6520618</v>
      </c>
      <c r="J48" s="252">
        <f t="shared" si="13"/>
        <v>0</v>
      </c>
      <c r="K48" s="207">
        <f t="shared" si="13"/>
        <v>7168219</v>
      </c>
      <c r="L48" s="206">
        <f t="shared" si="13"/>
        <v>6818613</v>
      </c>
      <c r="M48" s="206">
        <f t="shared" si="13"/>
        <v>7738368</v>
      </c>
      <c r="N48" s="206">
        <f t="shared" si="13"/>
        <v>6173959</v>
      </c>
      <c r="O48" s="207">
        <f t="shared" si="13"/>
        <v>9064918</v>
      </c>
      <c r="P48" s="206">
        <f t="shared" si="13"/>
        <v>36964077</v>
      </c>
      <c r="Q48" s="253">
        <f t="shared" si="13"/>
        <v>43484695</v>
      </c>
    </row>
    <row r="49" spans="3:17" ht="18" customHeight="1">
      <c r="C49" s="248"/>
      <c r="D49" s="254"/>
      <c r="E49" s="255" t="s">
        <v>91</v>
      </c>
      <c r="F49" s="256"/>
      <c r="G49" s="206">
        <v>2728795</v>
      </c>
      <c r="H49" s="207">
        <v>2393998</v>
      </c>
      <c r="I49" s="251">
        <f>SUM(G49:H49)</f>
        <v>5122793</v>
      </c>
      <c r="J49" s="252">
        <v>0</v>
      </c>
      <c r="K49" s="207">
        <v>5139791</v>
      </c>
      <c r="L49" s="206">
        <v>4996120</v>
      </c>
      <c r="M49" s="206">
        <v>5610826</v>
      </c>
      <c r="N49" s="206">
        <v>4439844</v>
      </c>
      <c r="O49" s="207">
        <v>5690581</v>
      </c>
      <c r="P49" s="206">
        <f>SUM(J49:O49)</f>
        <v>25877162</v>
      </c>
      <c r="Q49" s="253">
        <f>I49+P49</f>
        <v>30999955</v>
      </c>
    </row>
    <row r="50" spans="3:17" ht="18" customHeight="1">
      <c r="C50" s="248"/>
      <c r="D50" s="254"/>
      <c r="E50" s="255" t="s">
        <v>92</v>
      </c>
      <c r="F50" s="256"/>
      <c r="G50" s="206">
        <v>0</v>
      </c>
      <c r="H50" s="207">
        <v>3477</v>
      </c>
      <c r="I50" s="251">
        <f>SUM(G50:H50)</f>
        <v>3477</v>
      </c>
      <c r="J50" s="252">
        <v>0</v>
      </c>
      <c r="K50" s="207">
        <v>7635</v>
      </c>
      <c r="L50" s="206">
        <v>62265</v>
      </c>
      <c r="M50" s="206">
        <v>214709</v>
      </c>
      <c r="N50" s="206">
        <v>273817</v>
      </c>
      <c r="O50" s="207">
        <v>1138851</v>
      </c>
      <c r="P50" s="206">
        <f>SUM(J50:O50)</f>
        <v>1697277</v>
      </c>
      <c r="Q50" s="253">
        <f>I50+P50</f>
        <v>1700754</v>
      </c>
    </row>
    <row r="51" spans="3:17" ht="18" customHeight="1">
      <c r="C51" s="248"/>
      <c r="D51" s="254"/>
      <c r="E51" s="255" t="s">
        <v>93</v>
      </c>
      <c r="F51" s="256"/>
      <c r="G51" s="206">
        <v>296632</v>
      </c>
      <c r="H51" s="207">
        <v>771519</v>
      </c>
      <c r="I51" s="251">
        <f>SUM(G51:H51)</f>
        <v>1068151</v>
      </c>
      <c r="J51" s="252">
        <v>0</v>
      </c>
      <c r="K51" s="207">
        <v>1580686</v>
      </c>
      <c r="L51" s="206">
        <v>1281453</v>
      </c>
      <c r="M51" s="206">
        <v>1425313</v>
      </c>
      <c r="N51" s="206">
        <v>1108981</v>
      </c>
      <c r="O51" s="207">
        <v>1842279</v>
      </c>
      <c r="P51" s="206">
        <f>SUM(J51:O51)</f>
        <v>7238712</v>
      </c>
      <c r="Q51" s="253">
        <f>I51+P51</f>
        <v>8306863</v>
      </c>
    </row>
    <row r="52" spans="3:17" ht="18" customHeight="1">
      <c r="C52" s="248"/>
      <c r="D52" s="254"/>
      <c r="E52" s="255" t="s">
        <v>94</v>
      </c>
      <c r="F52" s="256"/>
      <c r="G52" s="206">
        <v>33360</v>
      </c>
      <c r="H52" s="207">
        <v>46290</v>
      </c>
      <c r="I52" s="251">
        <f>SUM(G52:H52)</f>
        <v>79650</v>
      </c>
      <c r="J52" s="252">
        <v>0</v>
      </c>
      <c r="K52" s="207">
        <v>92444</v>
      </c>
      <c r="L52" s="206">
        <v>77712</v>
      </c>
      <c r="M52" s="206">
        <v>76340</v>
      </c>
      <c r="N52" s="206">
        <v>49544</v>
      </c>
      <c r="O52" s="207">
        <v>43699</v>
      </c>
      <c r="P52" s="206">
        <f>SUM(J52:O52)</f>
        <v>339739</v>
      </c>
      <c r="Q52" s="253">
        <f>I52+P52</f>
        <v>419389</v>
      </c>
    </row>
    <row r="53" spans="3:17" ht="18" customHeight="1">
      <c r="C53" s="248"/>
      <c r="D53" s="254"/>
      <c r="E53" s="341" t="s">
        <v>102</v>
      </c>
      <c r="F53" s="342"/>
      <c r="G53" s="206">
        <v>113642</v>
      </c>
      <c r="H53" s="207">
        <v>132905</v>
      </c>
      <c r="I53" s="251">
        <f>SUM(G53:H53)</f>
        <v>246547</v>
      </c>
      <c r="J53" s="252">
        <v>0</v>
      </c>
      <c r="K53" s="207">
        <v>347663</v>
      </c>
      <c r="L53" s="206">
        <v>401063</v>
      </c>
      <c r="M53" s="206">
        <v>411180</v>
      </c>
      <c r="N53" s="206">
        <v>301773</v>
      </c>
      <c r="O53" s="207">
        <v>349508</v>
      </c>
      <c r="P53" s="206">
        <f>SUM(J53:O53)</f>
        <v>1811187</v>
      </c>
      <c r="Q53" s="253">
        <f>I53+P53</f>
        <v>2057734</v>
      </c>
    </row>
    <row r="54" spans="3:17" ht="18" customHeight="1">
      <c r="C54" s="248"/>
      <c r="D54" s="249" t="s">
        <v>71</v>
      </c>
      <c r="E54" s="257"/>
      <c r="F54" s="256"/>
      <c r="G54" s="206">
        <f aca="true" t="shared" si="14" ref="G54:Q54">SUM(G55:G56)</f>
        <v>1886291</v>
      </c>
      <c r="H54" s="207">
        <f t="shared" si="14"/>
        <v>3840964</v>
      </c>
      <c r="I54" s="251">
        <f t="shared" si="14"/>
        <v>5727255</v>
      </c>
      <c r="J54" s="252">
        <f t="shared" si="14"/>
        <v>0</v>
      </c>
      <c r="K54" s="207">
        <f>SUM(K55:K56)</f>
        <v>6989766</v>
      </c>
      <c r="L54" s="206">
        <f t="shared" si="14"/>
        <v>6527130</v>
      </c>
      <c r="M54" s="206">
        <f t="shared" si="14"/>
        <v>6111411</v>
      </c>
      <c r="N54" s="206">
        <f t="shared" si="14"/>
        <v>3494345</v>
      </c>
      <c r="O54" s="207">
        <f t="shared" si="14"/>
        <v>2315162</v>
      </c>
      <c r="P54" s="206">
        <f t="shared" si="14"/>
        <v>25437814</v>
      </c>
      <c r="Q54" s="253">
        <f t="shared" si="14"/>
        <v>31165069</v>
      </c>
    </row>
    <row r="55" spans="3:17" ht="18" customHeight="1">
      <c r="C55" s="248"/>
      <c r="D55" s="254"/>
      <c r="E55" s="258" t="s">
        <v>95</v>
      </c>
      <c r="F55" s="258"/>
      <c r="G55" s="206">
        <v>1518486</v>
      </c>
      <c r="H55" s="207">
        <v>2954399</v>
      </c>
      <c r="I55" s="251">
        <f>SUM(G55:H55)</f>
        <v>4472885</v>
      </c>
      <c r="J55" s="252">
        <v>0</v>
      </c>
      <c r="K55" s="207">
        <v>5956746</v>
      </c>
      <c r="L55" s="206">
        <v>5304702</v>
      </c>
      <c r="M55" s="206">
        <v>4948850</v>
      </c>
      <c r="N55" s="206">
        <v>2869819</v>
      </c>
      <c r="O55" s="207">
        <v>2056993</v>
      </c>
      <c r="P55" s="206">
        <f>SUM(J55:O55)</f>
        <v>21137110</v>
      </c>
      <c r="Q55" s="253">
        <f>I55+P55</f>
        <v>25609995</v>
      </c>
    </row>
    <row r="56" spans="3:17" ht="18" customHeight="1">
      <c r="C56" s="248"/>
      <c r="D56" s="254"/>
      <c r="E56" s="258" t="s">
        <v>96</v>
      </c>
      <c r="F56" s="258"/>
      <c r="G56" s="206">
        <v>367805</v>
      </c>
      <c r="H56" s="207">
        <v>886565</v>
      </c>
      <c r="I56" s="251">
        <f>SUM(G56:H56)</f>
        <v>1254370</v>
      </c>
      <c r="J56" s="252">
        <v>0</v>
      </c>
      <c r="K56" s="207">
        <v>1033020</v>
      </c>
      <c r="L56" s="206">
        <v>1222428</v>
      </c>
      <c r="M56" s="206">
        <v>1162561</v>
      </c>
      <c r="N56" s="206">
        <v>624526</v>
      </c>
      <c r="O56" s="207">
        <v>258169</v>
      </c>
      <c r="P56" s="206">
        <f>SUM(J56:O56)</f>
        <v>4300704</v>
      </c>
      <c r="Q56" s="253">
        <f>I56+P56</f>
        <v>5555074</v>
      </c>
    </row>
    <row r="57" spans="3:17" ht="18" customHeight="1">
      <c r="C57" s="248"/>
      <c r="D57" s="249" t="s">
        <v>72</v>
      </c>
      <c r="E57" s="250"/>
      <c r="F57" s="250"/>
      <c r="G57" s="206">
        <f>SUM(G58:G60)</f>
        <v>21337</v>
      </c>
      <c r="H57" s="207">
        <f>SUM(H58:H60)</f>
        <v>134487</v>
      </c>
      <c r="I57" s="251">
        <f aca="true" t="shared" si="15" ref="I57:Q57">SUM(I58:I60)</f>
        <v>155824</v>
      </c>
      <c r="J57" s="252">
        <f t="shared" si="15"/>
        <v>0</v>
      </c>
      <c r="K57" s="207">
        <f>SUM(K58:K60)</f>
        <v>582084</v>
      </c>
      <c r="L57" s="206">
        <f t="shared" si="15"/>
        <v>1269472</v>
      </c>
      <c r="M57" s="206">
        <f t="shared" si="15"/>
        <v>1851544</v>
      </c>
      <c r="N57" s="206">
        <f t="shared" si="15"/>
        <v>1095072</v>
      </c>
      <c r="O57" s="207">
        <f t="shared" si="15"/>
        <v>1156014</v>
      </c>
      <c r="P57" s="206">
        <f t="shared" si="15"/>
        <v>5954186</v>
      </c>
      <c r="Q57" s="253">
        <f t="shared" si="15"/>
        <v>6110010</v>
      </c>
    </row>
    <row r="58" spans="3:17" ht="18" customHeight="1">
      <c r="C58" s="248"/>
      <c r="D58" s="254"/>
      <c r="E58" s="255" t="s">
        <v>97</v>
      </c>
      <c r="F58" s="256"/>
      <c r="G58" s="206">
        <v>18952</v>
      </c>
      <c r="H58" s="207">
        <v>112484</v>
      </c>
      <c r="I58" s="251">
        <f>SUM(G58:H58)</f>
        <v>131436</v>
      </c>
      <c r="J58" s="252">
        <v>0</v>
      </c>
      <c r="K58" s="207">
        <v>504070</v>
      </c>
      <c r="L58" s="206">
        <v>1074056</v>
      </c>
      <c r="M58" s="206">
        <v>1533599</v>
      </c>
      <c r="N58" s="206">
        <v>894962</v>
      </c>
      <c r="O58" s="207">
        <v>953930</v>
      </c>
      <c r="P58" s="206">
        <f>SUM(J58:O58)</f>
        <v>4960617</v>
      </c>
      <c r="Q58" s="253">
        <f>I58+P58</f>
        <v>5092053</v>
      </c>
    </row>
    <row r="59" spans="3:17" ht="18" customHeight="1">
      <c r="C59" s="248"/>
      <c r="D59" s="254"/>
      <c r="E59" s="330" t="s">
        <v>98</v>
      </c>
      <c r="F59" s="332"/>
      <c r="G59" s="206">
        <v>2385</v>
      </c>
      <c r="H59" s="207">
        <v>22003</v>
      </c>
      <c r="I59" s="251">
        <f>SUM(G59:H59)</f>
        <v>24388</v>
      </c>
      <c r="J59" s="252">
        <v>0</v>
      </c>
      <c r="K59" s="207">
        <v>78014</v>
      </c>
      <c r="L59" s="206">
        <v>195416</v>
      </c>
      <c r="M59" s="206">
        <v>317945</v>
      </c>
      <c r="N59" s="206">
        <v>200110</v>
      </c>
      <c r="O59" s="207">
        <v>202084</v>
      </c>
      <c r="P59" s="206">
        <f>SUM(J59:O59)</f>
        <v>993569</v>
      </c>
      <c r="Q59" s="253">
        <f>I59+P59</f>
        <v>1017957</v>
      </c>
    </row>
    <row r="60" spans="3:17" ht="18" customHeight="1">
      <c r="C60" s="248"/>
      <c r="D60" s="258"/>
      <c r="E60" s="330" t="s">
        <v>99</v>
      </c>
      <c r="F60" s="332"/>
      <c r="G60" s="206">
        <v>0</v>
      </c>
      <c r="H60" s="207">
        <v>0</v>
      </c>
      <c r="I60" s="251">
        <f>SUM(G60:H60)</f>
        <v>0</v>
      </c>
      <c r="J60" s="252">
        <v>0</v>
      </c>
      <c r="K60" s="207">
        <v>0</v>
      </c>
      <c r="L60" s="206">
        <v>0</v>
      </c>
      <c r="M60" s="206">
        <v>0</v>
      </c>
      <c r="N60" s="206">
        <v>0</v>
      </c>
      <c r="O60" s="207">
        <v>0</v>
      </c>
      <c r="P60" s="206">
        <f>SUM(J60:O60)</f>
        <v>0</v>
      </c>
      <c r="Q60" s="253">
        <f>I60+P60</f>
        <v>0</v>
      </c>
    </row>
    <row r="61" spans="3:17" ht="18" customHeight="1">
      <c r="C61" s="248"/>
      <c r="D61" s="249" t="s">
        <v>73</v>
      </c>
      <c r="E61" s="250"/>
      <c r="F61" s="259"/>
      <c r="G61" s="206">
        <f aca="true" t="shared" si="16" ref="G61:P61">G62</f>
        <v>444245</v>
      </c>
      <c r="H61" s="207">
        <f t="shared" si="16"/>
        <v>609212</v>
      </c>
      <c r="I61" s="251">
        <f t="shared" si="16"/>
        <v>1053457</v>
      </c>
      <c r="J61" s="252">
        <f t="shared" si="16"/>
        <v>0</v>
      </c>
      <c r="K61" s="207">
        <f t="shared" si="16"/>
        <v>1255747</v>
      </c>
      <c r="L61" s="206">
        <f t="shared" si="16"/>
        <v>1337456</v>
      </c>
      <c r="M61" s="206">
        <f t="shared" si="16"/>
        <v>1278238</v>
      </c>
      <c r="N61" s="206">
        <f t="shared" si="16"/>
        <v>1043270</v>
      </c>
      <c r="O61" s="207">
        <f t="shared" si="16"/>
        <v>1291763</v>
      </c>
      <c r="P61" s="206">
        <f t="shared" si="16"/>
        <v>6206474</v>
      </c>
      <c r="Q61" s="253">
        <f>Q62</f>
        <v>7259931</v>
      </c>
    </row>
    <row r="62" spans="3:17" ht="18" customHeight="1">
      <c r="C62" s="248"/>
      <c r="D62" s="254"/>
      <c r="E62" s="255" t="s">
        <v>100</v>
      </c>
      <c r="F62" s="256"/>
      <c r="G62" s="206">
        <v>444245</v>
      </c>
      <c r="H62" s="207">
        <v>609212</v>
      </c>
      <c r="I62" s="251">
        <f>SUM(G62:H62)</f>
        <v>1053457</v>
      </c>
      <c r="J62" s="252">
        <v>0</v>
      </c>
      <c r="K62" s="207">
        <v>1255747</v>
      </c>
      <c r="L62" s="206">
        <v>1337456</v>
      </c>
      <c r="M62" s="206">
        <v>1278238</v>
      </c>
      <c r="N62" s="206">
        <v>1043270</v>
      </c>
      <c r="O62" s="207">
        <v>1291763</v>
      </c>
      <c r="P62" s="206">
        <f>SUM(J62:O62)</f>
        <v>6206474</v>
      </c>
      <c r="Q62" s="253">
        <f>I62+P62</f>
        <v>7259931</v>
      </c>
    </row>
    <row r="63" spans="3:17" ht="18" customHeight="1">
      <c r="C63" s="276"/>
      <c r="D63" s="255" t="s">
        <v>103</v>
      </c>
      <c r="E63" s="257"/>
      <c r="F63" s="257"/>
      <c r="G63" s="210">
        <v>591840</v>
      </c>
      <c r="H63" s="210">
        <v>923746</v>
      </c>
      <c r="I63" s="294">
        <f>SUM(G63:H63)</f>
        <v>1515586</v>
      </c>
      <c r="J63" s="295">
        <v>0</v>
      </c>
      <c r="K63" s="210">
        <v>2515299</v>
      </c>
      <c r="L63" s="223">
        <v>2348199</v>
      </c>
      <c r="M63" s="223">
        <v>2856241</v>
      </c>
      <c r="N63" s="223">
        <v>1964080</v>
      </c>
      <c r="O63" s="210">
        <v>2008297</v>
      </c>
      <c r="P63" s="223">
        <f>SUM(J63:O63)</f>
        <v>11692116</v>
      </c>
      <c r="Q63" s="278">
        <f>I63+P63</f>
        <v>13207702</v>
      </c>
    </row>
    <row r="64" spans="3:17" ht="18" customHeight="1">
      <c r="C64" s="266"/>
      <c r="D64" s="267" t="s">
        <v>104</v>
      </c>
      <c r="E64" s="268"/>
      <c r="F64" s="268"/>
      <c r="G64" s="208">
        <v>930808</v>
      </c>
      <c r="H64" s="209">
        <v>709828</v>
      </c>
      <c r="I64" s="269">
        <f>SUM(G64:H64)</f>
        <v>1640636</v>
      </c>
      <c r="J64" s="270">
        <v>0</v>
      </c>
      <c r="K64" s="209">
        <v>2566926</v>
      </c>
      <c r="L64" s="208">
        <v>1760712</v>
      </c>
      <c r="M64" s="208">
        <v>1599895</v>
      </c>
      <c r="N64" s="208">
        <v>900200</v>
      </c>
      <c r="O64" s="209">
        <v>891762</v>
      </c>
      <c r="P64" s="269">
        <f>SUM(J64:O64)</f>
        <v>7719495</v>
      </c>
      <c r="Q64" s="271">
        <f>I64+P64</f>
        <v>9360131</v>
      </c>
    </row>
    <row r="65" spans="3:17" ht="18" customHeight="1">
      <c r="C65" s="242" t="s">
        <v>77</v>
      </c>
      <c r="D65" s="272"/>
      <c r="E65" s="273"/>
      <c r="F65" s="274"/>
      <c r="G65" s="217">
        <f aca="true" t="shared" si="17" ref="G65:P65">SUM(G67:G72)</f>
        <v>21547</v>
      </c>
      <c r="H65" s="218">
        <f t="shared" si="17"/>
        <v>273793</v>
      </c>
      <c r="I65" s="245">
        <f>SUM(I67:I72)</f>
        <v>295340</v>
      </c>
      <c r="J65" s="246">
        <f>SUM(J67:J73)</f>
        <v>0</v>
      </c>
      <c r="K65" s="218">
        <f t="shared" si="17"/>
        <v>2427517</v>
      </c>
      <c r="L65" s="217">
        <f t="shared" si="17"/>
        <v>2932813</v>
      </c>
      <c r="M65" s="217">
        <f t="shared" si="17"/>
        <v>3772966</v>
      </c>
      <c r="N65" s="217">
        <f t="shared" si="17"/>
        <v>2187972</v>
      </c>
      <c r="O65" s="218">
        <f t="shared" si="17"/>
        <v>1329120</v>
      </c>
      <c r="P65" s="217">
        <f t="shared" si="17"/>
        <v>12650388</v>
      </c>
      <c r="Q65" s="247">
        <f>SUM(Q66:Q73)</f>
        <v>12945728</v>
      </c>
    </row>
    <row r="66" spans="1:18" ht="18" customHeight="1">
      <c r="A66" s="238"/>
      <c r="B66" s="238"/>
      <c r="C66" s="248"/>
      <c r="D66" s="330" t="s">
        <v>128</v>
      </c>
      <c r="E66" s="331"/>
      <c r="F66" s="332"/>
      <c r="G66" s="206">
        <v>0</v>
      </c>
      <c r="H66" s="207">
        <v>0</v>
      </c>
      <c r="I66" s="251">
        <f aca="true" t="shared" si="18" ref="I66:I73">SUM(G66:H66)</f>
        <v>0</v>
      </c>
      <c r="J66" s="275"/>
      <c r="K66" s="207">
        <v>0</v>
      </c>
      <c r="L66" s="206">
        <v>0</v>
      </c>
      <c r="M66" s="206">
        <v>0</v>
      </c>
      <c r="N66" s="206">
        <v>0</v>
      </c>
      <c r="O66" s="207">
        <v>0</v>
      </c>
      <c r="P66" s="206">
        <f>SUM(J66:O66)</f>
        <v>0</v>
      </c>
      <c r="Q66" s="253">
        <f>I66+P66</f>
        <v>0</v>
      </c>
      <c r="R66" s="238"/>
    </row>
    <row r="67" spans="3:17" ht="18" customHeight="1">
      <c r="C67" s="248"/>
      <c r="D67" s="330" t="s">
        <v>78</v>
      </c>
      <c r="E67" s="331"/>
      <c r="F67" s="332"/>
      <c r="G67" s="210">
        <v>0</v>
      </c>
      <c r="H67" s="210">
        <v>0</v>
      </c>
      <c r="I67" s="294">
        <f t="shared" si="18"/>
        <v>0</v>
      </c>
      <c r="J67" s="275"/>
      <c r="K67" s="207">
        <v>0</v>
      </c>
      <c r="L67" s="206">
        <v>0</v>
      </c>
      <c r="M67" s="206">
        <v>0</v>
      </c>
      <c r="N67" s="206">
        <v>0</v>
      </c>
      <c r="O67" s="207">
        <v>0</v>
      </c>
      <c r="P67" s="206">
        <f aca="true" t="shared" si="19" ref="P67:P73">SUM(J67:O67)</f>
        <v>0</v>
      </c>
      <c r="Q67" s="253">
        <f aca="true" t="shared" si="20" ref="Q67:Q73">I67+P67</f>
        <v>0</v>
      </c>
    </row>
    <row r="68" spans="3:17" ht="18" customHeight="1">
      <c r="C68" s="248"/>
      <c r="D68" s="330" t="s">
        <v>79</v>
      </c>
      <c r="E68" s="331"/>
      <c r="F68" s="332"/>
      <c r="G68" s="206">
        <v>2426</v>
      </c>
      <c r="H68" s="207">
        <v>27739</v>
      </c>
      <c r="I68" s="251">
        <f t="shared" si="18"/>
        <v>30165</v>
      </c>
      <c r="J68" s="252">
        <v>0</v>
      </c>
      <c r="K68" s="207">
        <v>248615</v>
      </c>
      <c r="L68" s="206">
        <v>264501</v>
      </c>
      <c r="M68" s="206">
        <v>363430</v>
      </c>
      <c r="N68" s="206">
        <v>233116</v>
      </c>
      <c r="O68" s="207">
        <v>159098</v>
      </c>
      <c r="P68" s="206">
        <f t="shared" si="19"/>
        <v>1268760</v>
      </c>
      <c r="Q68" s="253">
        <f>I68+P68</f>
        <v>1298925</v>
      </c>
    </row>
    <row r="69" spans="3:17" ht="18" customHeight="1">
      <c r="C69" s="248"/>
      <c r="D69" s="330" t="s">
        <v>80</v>
      </c>
      <c r="E69" s="331"/>
      <c r="F69" s="332"/>
      <c r="G69" s="206">
        <v>19121</v>
      </c>
      <c r="H69" s="207">
        <v>99460</v>
      </c>
      <c r="I69" s="251">
        <f t="shared" si="18"/>
        <v>118581</v>
      </c>
      <c r="J69" s="252">
        <v>0</v>
      </c>
      <c r="K69" s="207">
        <v>252619</v>
      </c>
      <c r="L69" s="206">
        <v>413934</v>
      </c>
      <c r="M69" s="206">
        <v>635411</v>
      </c>
      <c r="N69" s="206">
        <v>370092</v>
      </c>
      <c r="O69" s="207">
        <v>150675</v>
      </c>
      <c r="P69" s="206">
        <f t="shared" si="19"/>
        <v>1822731</v>
      </c>
      <c r="Q69" s="253">
        <f t="shared" si="20"/>
        <v>1941312</v>
      </c>
    </row>
    <row r="70" spans="3:17" ht="18" customHeight="1">
      <c r="C70" s="248"/>
      <c r="D70" s="330" t="s">
        <v>81</v>
      </c>
      <c r="E70" s="331"/>
      <c r="F70" s="332"/>
      <c r="G70" s="210">
        <v>0</v>
      </c>
      <c r="H70" s="207">
        <v>146594</v>
      </c>
      <c r="I70" s="251">
        <f t="shared" si="18"/>
        <v>146594</v>
      </c>
      <c r="J70" s="275"/>
      <c r="K70" s="207">
        <v>1882617</v>
      </c>
      <c r="L70" s="206">
        <v>2205762</v>
      </c>
      <c r="M70" s="206">
        <v>2616745</v>
      </c>
      <c r="N70" s="206">
        <v>1442854</v>
      </c>
      <c r="O70" s="207">
        <v>865935</v>
      </c>
      <c r="P70" s="206">
        <f t="shared" si="19"/>
        <v>9013913</v>
      </c>
      <c r="Q70" s="253">
        <f t="shared" si="20"/>
        <v>9160507</v>
      </c>
    </row>
    <row r="71" spans="3:17" ht="18" customHeight="1">
      <c r="C71" s="248"/>
      <c r="D71" s="330" t="s">
        <v>82</v>
      </c>
      <c r="E71" s="331"/>
      <c r="F71" s="332"/>
      <c r="G71" s="210">
        <v>0</v>
      </c>
      <c r="H71" s="210">
        <v>0</v>
      </c>
      <c r="I71" s="251">
        <f t="shared" si="18"/>
        <v>0</v>
      </c>
      <c r="J71" s="275"/>
      <c r="K71" s="207">
        <v>0</v>
      </c>
      <c r="L71" s="206">
        <v>0</v>
      </c>
      <c r="M71" s="206">
        <v>0</v>
      </c>
      <c r="N71" s="206">
        <v>0</v>
      </c>
      <c r="O71" s="207">
        <v>0</v>
      </c>
      <c r="P71" s="206">
        <f t="shared" si="19"/>
        <v>0</v>
      </c>
      <c r="Q71" s="253">
        <f t="shared" si="20"/>
        <v>0</v>
      </c>
    </row>
    <row r="72" spans="3:17" ht="18" customHeight="1">
      <c r="C72" s="276"/>
      <c r="D72" s="330" t="s">
        <v>83</v>
      </c>
      <c r="E72" s="331"/>
      <c r="F72" s="332"/>
      <c r="G72" s="223">
        <v>0</v>
      </c>
      <c r="H72" s="210">
        <v>0</v>
      </c>
      <c r="I72" s="294">
        <f t="shared" si="18"/>
        <v>0</v>
      </c>
      <c r="J72" s="275"/>
      <c r="K72" s="210">
        <v>43666</v>
      </c>
      <c r="L72" s="223">
        <v>48616</v>
      </c>
      <c r="M72" s="223">
        <v>157380</v>
      </c>
      <c r="N72" s="223">
        <v>141910</v>
      </c>
      <c r="O72" s="210">
        <v>153412</v>
      </c>
      <c r="P72" s="206">
        <f t="shared" si="19"/>
        <v>544984</v>
      </c>
      <c r="Q72" s="278">
        <f t="shared" si="20"/>
        <v>544984</v>
      </c>
    </row>
    <row r="73" spans="1:18" ht="18" customHeight="1">
      <c r="A73" s="238"/>
      <c r="B73" s="238"/>
      <c r="C73" s="279"/>
      <c r="D73" s="349" t="s">
        <v>129</v>
      </c>
      <c r="E73" s="350"/>
      <c r="F73" s="351"/>
      <c r="G73" s="209">
        <v>0</v>
      </c>
      <c r="H73" s="220">
        <v>0</v>
      </c>
      <c r="I73" s="282">
        <f t="shared" si="18"/>
        <v>0</v>
      </c>
      <c r="J73" s="296"/>
      <c r="K73" s="207">
        <v>0</v>
      </c>
      <c r="L73" s="206">
        <v>0</v>
      </c>
      <c r="M73" s="206">
        <v>0</v>
      </c>
      <c r="N73" s="206">
        <v>0</v>
      </c>
      <c r="O73" s="207">
        <v>0</v>
      </c>
      <c r="P73" s="206">
        <f t="shared" si="19"/>
        <v>0</v>
      </c>
      <c r="Q73" s="253">
        <f t="shared" si="20"/>
        <v>0</v>
      </c>
      <c r="R73" s="238"/>
    </row>
    <row r="74" spans="3:17" ht="18" customHeight="1">
      <c r="C74" s="248" t="s">
        <v>134</v>
      </c>
      <c r="D74" s="250"/>
      <c r="E74" s="250"/>
      <c r="F74" s="250"/>
      <c r="G74" s="218">
        <f>SUM(G75:G77)</f>
        <v>0</v>
      </c>
      <c r="H74" s="218">
        <f>SUM(H75:H77)</f>
        <v>0</v>
      </c>
      <c r="I74" s="245">
        <f>SUM(I75:I77)</f>
        <v>0</v>
      </c>
      <c r="J74" s="297"/>
      <c r="K74" s="218">
        <f aca="true" t="shared" si="21" ref="K74:Q74">SUM(K75:K77)</f>
        <v>4979170</v>
      </c>
      <c r="L74" s="217">
        <f t="shared" si="21"/>
        <v>8980523</v>
      </c>
      <c r="M74" s="217">
        <f t="shared" si="21"/>
        <v>16657333</v>
      </c>
      <c r="N74" s="217">
        <f t="shared" si="21"/>
        <v>16007793</v>
      </c>
      <c r="O74" s="218">
        <f t="shared" si="21"/>
        <v>20847935</v>
      </c>
      <c r="P74" s="217">
        <f t="shared" si="21"/>
        <v>67472754</v>
      </c>
      <c r="Q74" s="247">
        <f t="shared" si="21"/>
        <v>67472754</v>
      </c>
    </row>
    <row r="75" spans="3:17" ht="18" customHeight="1">
      <c r="C75" s="248"/>
      <c r="D75" s="260" t="s">
        <v>31</v>
      </c>
      <c r="E75" s="260"/>
      <c r="F75" s="264"/>
      <c r="G75" s="207">
        <v>0</v>
      </c>
      <c r="H75" s="207">
        <v>0</v>
      </c>
      <c r="I75" s="251">
        <f>SUM(G75:H75)</f>
        <v>0</v>
      </c>
      <c r="J75" s="275"/>
      <c r="K75" s="210">
        <v>928922</v>
      </c>
      <c r="L75" s="223">
        <v>3701272</v>
      </c>
      <c r="M75" s="223">
        <v>9159785</v>
      </c>
      <c r="N75" s="223">
        <v>10015085</v>
      </c>
      <c r="O75" s="210">
        <v>11965706</v>
      </c>
      <c r="P75" s="206">
        <f>SUM(J75:O75)</f>
        <v>35770770</v>
      </c>
      <c r="Q75" s="253">
        <f>I75+P75</f>
        <v>35770770</v>
      </c>
    </row>
    <row r="76" spans="3:17" ht="18" customHeight="1">
      <c r="C76" s="248"/>
      <c r="D76" s="260" t="s">
        <v>32</v>
      </c>
      <c r="E76" s="260"/>
      <c r="F76" s="264"/>
      <c r="G76" s="206">
        <v>0</v>
      </c>
      <c r="H76" s="207">
        <v>0</v>
      </c>
      <c r="I76" s="251">
        <f>SUM(G76:H76)</f>
        <v>0</v>
      </c>
      <c r="J76" s="275"/>
      <c r="K76" s="207">
        <v>3998310</v>
      </c>
      <c r="L76" s="206">
        <v>5234028</v>
      </c>
      <c r="M76" s="206">
        <v>7259953</v>
      </c>
      <c r="N76" s="206">
        <v>4908402</v>
      </c>
      <c r="O76" s="207">
        <v>4634544</v>
      </c>
      <c r="P76" s="206">
        <f>SUM(J76:O76)</f>
        <v>26035237</v>
      </c>
      <c r="Q76" s="253">
        <f>I76+P76</f>
        <v>26035237</v>
      </c>
    </row>
    <row r="77" spans="3:17" ht="18" customHeight="1">
      <c r="C77" s="248"/>
      <c r="D77" s="280" t="s">
        <v>33</v>
      </c>
      <c r="E77" s="280"/>
      <c r="F77" s="281"/>
      <c r="G77" s="219">
        <v>0</v>
      </c>
      <c r="H77" s="220">
        <v>0</v>
      </c>
      <c r="I77" s="282">
        <f>SUM(G77:H77)</f>
        <v>0</v>
      </c>
      <c r="J77" s="283"/>
      <c r="K77" s="220">
        <v>51938</v>
      </c>
      <c r="L77" s="219">
        <v>45223</v>
      </c>
      <c r="M77" s="219">
        <v>237595</v>
      </c>
      <c r="N77" s="219">
        <v>1084306</v>
      </c>
      <c r="O77" s="220">
        <v>4247685</v>
      </c>
      <c r="P77" s="206">
        <f>SUM(J77:O77)</f>
        <v>5666747</v>
      </c>
      <c r="Q77" s="284">
        <f>I77+P77</f>
        <v>5666747</v>
      </c>
    </row>
    <row r="78" spans="3:17" ht="18" customHeight="1" thickBot="1">
      <c r="C78" s="285"/>
      <c r="D78" s="286" t="s">
        <v>84</v>
      </c>
      <c r="E78" s="286"/>
      <c r="F78" s="286"/>
      <c r="G78" s="221">
        <f aca="true" t="shared" si="22" ref="G78:P78">G47+G65+G74</f>
        <v>7068497</v>
      </c>
      <c r="H78" s="222">
        <f t="shared" si="22"/>
        <v>9840219</v>
      </c>
      <c r="I78" s="287">
        <f t="shared" si="22"/>
        <v>16908716</v>
      </c>
      <c r="J78" s="288">
        <f>J45+J65+J74</f>
        <v>0</v>
      </c>
      <c r="K78" s="222">
        <f t="shared" si="22"/>
        <v>28484728</v>
      </c>
      <c r="L78" s="221">
        <f t="shared" si="22"/>
        <v>31974918</v>
      </c>
      <c r="M78" s="221">
        <f t="shared" si="22"/>
        <v>41865996</v>
      </c>
      <c r="N78" s="221">
        <f t="shared" si="22"/>
        <v>32866691</v>
      </c>
      <c r="O78" s="222">
        <f t="shared" si="22"/>
        <v>38904971</v>
      </c>
      <c r="P78" s="221">
        <f t="shared" si="22"/>
        <v>174097304</v>
      </c>
      <c r="Q78" s="289">
        <f>Q47+Q65+Q74</f>
        <v>191006020</v>
      </c>
    </row>
    <row r="79" spans="3:17" ht="18" customHeight="1">
      <c r="C79" s="290" t="s">
        <v>86</v>
      </c>
      <c r="D79" s="291"/>
      <c r="E79" s="291"/>
      <c r="F79" s="291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3"/>
    </row>
    <row r="80" spans="3:18" ht="18" customHeight="1">
      <c r="C80" s="242" t="s">
        <v>70</v>
      </c>
      <c r="D80" s="243"/>
      <c r="E80" s="243"/>
      <c r="F80" s="244"/>
      <c r="G80" s="217">
        <f>G81+G87+G90+G94+G98+G99</f>
        <v>79040792</v>
      </c>
      <c r="H80" s="217">
        <f>H81+H87+H90+H94+H98+H99</f>
        <v>105185655</v>
      </c>
      <c r="I80" s="245">
        <f>SUM(G80:H80)</f>
        <v>184226447</v>
      </c>
      <c r="J80" s="246">
        <v>0</v>
      </c>
      <c r="K80" s="301">
        <f aca="true" t="shared" si="23" ref="K80:Q80">K81+K87+K90+K94+K98+K99</f>
        <v>228134453</v>
      </c>
      <c r="L80" s="301">
        <f t="shared" si="23"/>
        <v>215741844</v>
      </c>
      <c r="M80" s="301">
        <f t="shared" si="23"/>
        <v>228857495</v>
      </c>
      <c r="N80" s="301">
        <f t="shared" si="23"/>
        <v>156982715</v>
      </c>
      <c r="O80" s="301">
        <f t="shared" si="23"/>
        <v>178608723</v>
      </c>
      <c r="P80" s="217">
        <f t="shared" si="23"/>
        <v>1008325230</v>
      </c>
      <c r="Q80" s="247">
        <f t="shared" si="23"/>
        <v>1192551677</v>
      </c>
      <c r="R80" s="302">
        <f>SUM(K80:O80)</f>
        <v>1008325230</v>
      </c>
    </row>
    <row r="81" spans="3:17" ht="18" customHeight="1">
      <c r="C81" s="248"/>
      <c r="D81" s="249" t="s">
        <v>90</v>
      </c>
      <c r="E81" s="250"/>
      <c r="F81" s="250"/>
      <c r="G81" s="206">
        <f>SUM(G82:G86)</f>
        <v>34248366</v>
      </c>
      <c r="H81" s="206">
        <f>SUM(H82:H86)</f>
        <v>36122286</v>
      </c>
      <c r="I81" s="251">
        <f aca="true" t="shared" si="24" ref="I81:I99">SUM(G81:H81)</f>
        <v>70370652</v>
      </c>
      <c r="J81" s="252">
        <v>0</v>
      </c>
      <c r="K81" s="298">
        <f aca="true" t="shared" si="25" ref="K81:Q81">SUM(K82:K86)</f>
        <v>77257757</v>
      </c>
      <c r="L81" s="298">
        <f t="shared" si="25"/>
        <v>73427399</v>
      </c>
      <c r="M81" s="206">
        <f t="shared" si="25"/>
        <v>83276750</v>
      </c>
      <c r="N81" s="206">
        <f t="shared" si="25"/>
        <v>66522855</v>
      </c>
      <c r="O81" s="207">
        <f t="shared" si="25"/>
        <v>97762590</v>
      </c>
      <c r="P81" s="206">
        <f t="shared" si="25"/>
        <v>398247351</v>
      </c>
      <c r="Q81" s="253">
        <f t="shared" si="25"/>
        <v>468618003</v>
      </c>
    </row>
    <row r="82" spans="3:17" ht="18" customHeight="1">
      <c r="C82" s="248"/>
      <c r="D82" s="254"/>
      <c r="E82" s="255" t="s">
        <v>91</v>
      </c>
      <c r="F82" s="256"/>
      <c r="G82" s="206">
        <v>29551545</v>
      </c>
      <c r="H82" s="207">
        <v>25924294</v>
      </c>
      <c r="I82" s="251">
        <f>SUM(G82:H82)</f>
        <v>55475839</v>
      </c>
      <c r="J82" s="252">
        <v>0</v>
      </c>
      <c r="K82" s="298">
        <v>55633204</v>
      </c>
      <c r="L82" s="206">
        <v>54060874</v>
      </c>
      <c r="M82" s="206">
        <v>60631819</v>
      </c>
      <c r="N82" s="206">
        <v>48011319</v>
      </c>
      <c r="O82" s="207">
        <v>61527122</v>
      </c>
      <c r="P82" s="206">
        <f>SUM(J82:O82)</f>
        <v>279864338</v>
      </c>
      <c r="Q82" s="253">
        <f>I82+P82</f>
        <v>335340177</v>
      </c>
    </row>
    <row r="83" spans="3:17" ht="18" customHeight="1">
      <c r="C83" s="248"/>
      <c r="D83" s="254"/>
      <c r="E83" s="255" t="s">
        <v>92</v>
      </c>
      <c r="F83" s="256"/>
      <c r="G83" s="206">
        <v>0</v>
      </c>
      <c r="H83" s="207">
        <v>37690</v>
      </c>
      <c r="I83" s="251">
        <f t="shared" si="24"/>
        <v>37690</v>
      </c>
      <c r="J83" s="252">
        <v>0</v>
      </c>
      <c r="K83" s="298">
        <v>82762</v>
      </c>
      <c r="L83" s="206">
        <v>674947</v>
      </c>
      <c r="M83" s="206">
        <v>2318500</v>
      </c>
      <c r="N83" s="206">
        <v>2966356</v>
      </c>
      <c r="O83" s="207">
        <v>12328518</v>
      </c>
      <c r="P83" s="206">
        <f>SUM(J83:O83)</f>
        <v>18371083</v>
      </c>
      <c r="Q83" s="253">
        <f>I83+P83</f>
        <v>18408773</v>
      </c>
    </row>
    <row r="84" spans="3:17" ht="18" customHeight="1">
      <c r="C84" s="248"/>
      <c r="D84" s="254"/>
      <c r="E84" s="255" t="s">
        <v>93</v>
      </c>
      <c r="F84" s="256"/>
      <c r="G84" s="206">
        <v>3205398</v>
      </c>
      <c r="H84" s="207">
        <v>8337890</v>
      </c>
      <c r="I84" s="251">
        <f t="shared" si="24"/>
        <v>11543288</v>
      </c>
      <c r="J84" s="252">
        <v>0</v>
      </c>
      <c r="K84" s="298">
        <v>17088202</v>
      </c>
      <c r="L84" s="206">
        <v>13852851</v>
      </c>
      <c r="M84" s="206">
        <v>15406525</v>
      </c>
      <c r="N84" s="206">
        <v>12003342</v>
      </c>
      <c r="O84" s="207">
        <v>19948986</v>
      </c>
      <c r="P84" s="206">
        <f>SUM(J84:O84)</f>
        <v>78299906</v>
      </c>
      <c r="Q84" s="253">
        <f>I84+P84</f>
        <v>89843194</v>
      </c>
    </row>
    <row r="85" spans="3:17" ht="18" customHeight="1">
      <c r="C85" s="248"/>
      <c r="D85" s="254"/>
      <c r="E85" s="255" t="s">
        <v>94</v>
      </c>
      <c r="F85" s="256"/>
      <c r="G85" s="206">
        <v>355003</v>
      </c>
      <c r="H85" s="207">
        <v>493362</v>
      </c>
      <c r="I85" s="251">
        <f t="shared" si="24"/>
        <v>848365</v>
      </c>
      <c r="J85" s="252">
        <v>0</v>
      </c>
      <c r="K85" s="298">
        <v>976959</v>
      </c>
      <c r="L85" s="206">
        <v>828097</v>
      </c>
      <c r="M85" s="206">
        <v>808106</v>
      </c>
      <c r="N85" s="206">
        <v>524108</v>
      </c>
      <c r="O85" s="207">
        <v>462884</v>
      </c>
      <c r="P85" s="206">
        <f>SUM(J85:O85)</f>
        <v>3600154</v>
      </c>
      <c r="Q85" s="253">
        <f>I85+P85</f>
        <v>4448519</v>
      </c>
    </row>
    <row r="86" spans="3:17" ht="18" customHeight="1">
      <c r="C86" s="248"/>
      <c r="D86" s="254"/>
      <c r="E86" s="341" t="s">
        <v>102</v>
      </c>
      <c r="F86" s="342"/>
      <c r="G86" s="206">
        <v>1136420</v>
      </c>
      <c r="H86" s="207">
        <v>1329050</v>
      </c>
      <c r="I86" s="251">
        <f t="shared" si="24"/>
        <v>2465470</v>
      </c>
      <c r="J86" s="252">
        <v>0</v>
      </c>
      <c r="K86" s="298">
        <v>3476630</v>
      </c>
      <c r="L86" s="206">
        <v>4010630</v>
      </c>
      <c r="M86" s="206">
        <v>4111800</v>
      </c>
      <c r="N86" s="206">
        <v>3017730</v>
      </c>
      <c r="O86" s="207">
        <v>3495080</v>
      </c>
      <c r="P86" s="206">
        <f>SUM(J86:O86)</f>
        <v>18111870</v>
      </c>
      <c r="Q86" s="253">
        <f>I86+P86</f>
        <v>20577340</v>
      </c>
    </row>
    <row r="87" spans="3:17" ht="18" customHeight="1">
      <c r="C87" s="248"/>
      <c r="D87" s="249" t="s">
        <v>71</v>
      </c>
      <c r="E87" s="257"/>
      <c r="F87" s="256"/>
      <c r="G87" s="206">
        <f>SUM(G88:G89)</f>
        <v>19910930</v>
      </c>
      <c r="H87" s="206">
        <f>SUM(H88:H89)</f>
        <v>40554339</v>
      </c>
      <c r="I87" s="251">
        <f t="shared" si="24"/>
        <v>60465269</v>
      </c>
      <c r="J87" s="252">
        <v>0</v>
      </c>
      <c r="K87" s="298">
        <f aca="true" t="shared" si="26" ref="K87:Q87">SUM(K88:K89)</f>
        <v>73704433</v>
      </c>
      <c r="L87" s="298">
        <f t="shared" si="26"/>
        <v>68833543</v>
      </c>
      <c r="M87" s="298">
        <f t="shared" si="26"/>
        <v>64442012</v>
      </c>
      <c r="N87" s="298">
        <f t="shared" si="26"/>
        <v>36855897</v>
      </c>
      <c r="O87" s="298">
        <f t="shared" si="26"/>
        <v>24369121</v>
      </c>
      <c r="P87" s="206">
        <f t="shared" si="26"/>
        <v>268205006</v>
      </c>
      <c r="Q87" s="253">
        <f t="shared" si="26"/>
        <v>328670275</v>
      </c>
    </row>
    <row r="88" spans="3:17" ht="18" customHeight="1">
      <c r="C88" s="248"/>
      <c r="D88" s="254"/>
      <c r="E88" s="258" t="s">
        <v>95</v>
      </c>
      <c r="F88" s="258"/>
      <c r="G88" s="206">
        <v>15993537</v>
      </c>
      <c r="H88" s="207">
        <v>31114829</v>
      </c>
      <c r="I88" s="251">
        <f t="shared" si="24"/>
        <v>47108366</v>
      </c>
      <c r="J88" s="252">
        <v>0</v>
      </c>
      <c r="K88" s="298">
        <v>62708223</v>
      </c>
      <c r="L88" s="206">
        <v>55829117</v>
      </c>
      <c r="M88" s="206">
        <v>52067864</v>
      </c>
      <c r="N88" s="206">
        <v>30196794</v>
      </c>
      <c r="O88" s="207">
        <v>21623167</v>
      </c>
      <c r="P88" s="206">
        <f>SUM(J88:O88)</f>
        <v>222425165</v>
      </c>
      <c r="Q88" s="253">
        <f>I88+P88</f>
        <v>269533531</v>
      </c>
    </row>
    <row r="89" spans="3:17" ht="18" customHeight="1">
      <c r="C89" s="248"/>
      <c r="D89" s="254"/>
      <c r="E89" s="258" t="s">
        <v>96</v>
      </c>
      <c r="F89" s="258"/>
      <c r="G89" s="206">
        <v>3917393</v>
      </c>
      <c r="H89" s="207">
        <v>9439510</v>
      </c>
      <c r="I89" s="251">
        <f t="shared" si="24"/>
        <v>13356903</v>
      </c>
      <c r="J89" s="252">
        <v>0</v>
      </c>
      <c r="K89" s="298">
        <v>10996210</v>
      </c>
      <c r="L89" s="206">
        <v>13004426</v>
      </c>
      <c r="M89" s="206">
        <v>12374148</v>
      </c>
      <c r="N89" s="206">
        <v>6659103</v>
      </c>
      <c r="O89" s="207">
        <v>2745954</v>
      </c>
      <c r="P89" s="206">
        <f>SUM(J89:O89)</f>
        <v>45779841</v>
      </c>
      <c r="Q89" s="253">
        <f>I89+P89</f>
        <v>59136744</v>
      </c>
    </row>
    <row r="90" spans="3:17" ht="18" customHeight="1">
      <c r="C90" s="248"/>
      <c r="D90" s="249" t="s">
        <v>72</v>
      </c>
      <c r="E90" s="250"/>
      <c r="F90" s="250"/>
      <c r="G90" s="206">
        <f>SUM(G91:G93)</f>
        <v>224889</v>
      </c>
      <c r="H90" s="206">
        <f>SUM(H91:H93)</f>
        <v>1416143</v>
      </c>
      <c r="I90" s="251">
        <f t="shared" si="24"/>
        <v>1641032</v>
      </c>
      <c r="J90" s="252">
        <v>0</v>
      </c>
      <c r="K90" s="298">
        <f aca="true" t="shared" si="27" ref="K90:Q90">SUM(K91:K93)</f>
        <v>6132379</v>
      </c>
      <c r="L90" s="298">
        <f t="shared" si="27"/>
        <v>13353990</v>
      </c>
      <c r="M90" s="298">
        <f t="shared" si="27"/>
        <v>19481098</v>
      </c>
      <c r="N90" s="298">
        <f t="shared" si="27"/>
        <v>11476971</v>
      </c>
      <c r="O90" s="298">
        <f t="shared" si="27"/>
        <v>12155295</v>
      </c>
      <c r="P90" s="206">
        <f t="shared" si="27"/>
        <v>62599733</v>
      </c>
      <c r="Q90" s="253">
        <f t="shared" si="27"/>
        <v>64240765</v>
      </c>
    </row>
    <row r="91" spans="3:17" ht="18" customHeight="1">
      <c r="C91" s="248"/>
      <c r="D91" s="254"/>
      <c r="E91" s="255" t="s">
        <v>97</v>
      </c>
      <c r="F91" s="256"/>
      <c r="G91" s="206">
        <v>199752</v>
      </c>
      <c r="H91" s="207">
        <v>1184538</v>
      </c>
      <c r="I91" s="251">
        <f t="shared" si="24"/>
        <v>1384290</v>
      </c>
      <c r="J91" s="252">
        <v>0</v>
      </c>
      <c r="K91" s="298">
        <v>5311911</v>
      </c>
      <c r="L91" s="206">
        <v>11305619</v>
      </c>
      <c r="M91" s="206">
        <v>16145622</v>
      </c>
      <c r="N91" s="206">
        <v>9385850</v>
      </c>
      <c r="O91" s="207">
        <v>10031169</v>
      </c>
      <c r="P91" s="206">
        <f>SUM(J91:O91)</f>
        <v>52180171</v>
      </c>
      <c r="Q91" s="253">
        <f>I91+P91</f>
        <v>53564461</v>
      </c>
    </row>
    <row r="92" spans="3:17" ht="18" customHeight="1">
      <c r="C92" s="248"/>
      <c r="D92" s="254"/>
      <c r="E92" s="330" t="s">
        <v>98</v>
      </c>
      <c r="F92" s="332"/>
      <c r="G92" s="206">
        <v>25137</v>
      </c>
      <c r="H92" s="207">
        <v>231605</v>
      </c>
      <c r="I92" s="251">
        <f t="shared" si="24"/>
        <v>256742</v>
      </c>
      <c r="J92" s="252">
        <v>0</v>
      </c>
      <c r="K92" s="298">
        <v>820468</v>
      </c>
      <c r="L92" s="206">
        <v>2048371</v>
      </c>
      <c r="M92" s="206">
        <v>3335476</v>
      </c>
      <c r="N92" s="206">
        <v>2091121</v>
      </c>
      <c r="O92" s="207">
        <v>2124126</v>
      </c>
      <c r="P92" s="206">
        <f>SUM(J92:O92)</f>
        <v>10419562</v>
      </c>
      <c r="Q92" s="253">
        <f>I92+P92</f>
        <v>10676304</v>
      </c>
    </row>
    <row r="93" spans="3:17" ht="18" customHeight="1">
      <c r="C93" s="248"/>
      <c r="D93" s="258"/>
      <c r="E93" s="330" t="s">
        <v>99</v>
      </c>
      <c r="F93" s="332"/>
      <c r="G93" s="206">
        <v>0</v>
      </c>
      <c r="H93" s="207">
        <v>0</v>
      </c>
      <c r="I93" s="251">
        <f t="shared" si="24"/>
        <v>0</v>
      </c>
      <c r="J93" s="252">
        <v>0</v>
      </c>
      <c r="K93" s="298">
        <v>0</v>
      </c>
      <c r="L93" s="206">
        <v>0</v>
      </c>
      <c r="M93" s="206">
        <v>0</v>
      </c>
      <c r="N93" s="206">
        <v>0</v>
      </c>
      <c r="O93" s="207">
        <v>0</v>
      </c>
      <c r="P93" s="206">
        <f>SUM(J93:O93)</f>
        <v>0</v>
      </c>
      <c r="Q93" s="253">
        <f>I93+P93</f>
        <v>0</v>
      </c>
    </row>
    <row r="94" spans="3:17" ht="18" customHeight="1">
      <c r="C94" s="248"/>
      <c r="D94" s="249" t="s">
        <v>73</v>
      </c>
      <c r="E94" s="250"/>
      <c r="F94" s="259"/>
      <c r="G94" s="206">
        <f>SUM(G95:G97)</f>
        <v>8344376</v>
      </c>
      <c r="H94" s="206">
        <f>SUM(H95:H97)</f>
        <v>9684802</v>
      </c>
      <c r="I94" s="251">
        <f t="shared" si="24"/>
        <v>18029178</v>
      </c>
      <c r="J94" s="252">
        <v>0</v>
      </c>
      <c r="K94" s="207">
        <f aca="true" t="shared" si="28" ref="K94:Q94">SUM(K95:K97)</f>
        <v>16799694</v>
      </c>
      <c r="L94" s="207">
        <f t="shared" si="28"/>
        <v>16354840</v>
      </c>
      <c r="M94" s="207">
        <f t="shared" si="28"/>
        <v>14350800</v>
      </c>
      <c r="N94" s="207">
        <f t="shared" si="28"/>
        <v>11726688</v>
      </c>
      <c r="O94" s="207">
        <f t="shared" si="28"/>
        <v>13595090</v>
      </c>
      <c r="P94" s="206">
        <f t="shared" si="28"/>
        <v>72827112</v>
      </c>
      <c r="Q94" s="253">
        <f t="shared" si="28"/>
        <v>90856290</v>
      </c>
    </row>
    <row r="95" spans="3:17" ht="18" customHeight="1">
      <c r="C95" s="248"/>
      <c r="D95" s="254"/>
      <c r="E95" s="260" t="s">
        <v>100</v>
      </c>
      <c r="F95" s="256"/>
      <c r="G95" s="206">
        <v>4442450</v>
      </c>
      <c r="H95" s="207">
        <v>6092120</v>
      </c>
      <c r="I95" s="251">
        <f t="shared" si="24"/>
        <v>10534570</v>
      </c>
      <c r="J95" s="252">
        <v>0</v>
      </c>
      <c r="K95" s="207">
        <v>12557470</v>
      </c>
      <c r="L95" s="206">
        <v>13374560</v>
      </c>
      <c r="M95" s="206">
        <v>12782380</v>
      </c>
      <c r="N95" s="206">
        <v>10432700</v>
      </c>
      <c r="O95" s="207">
        <v>12917630</v>
      </c>
      <c r="P95" s="206">
        <f>SUM(J95:O95)</f>
        <v>62064740</v>
      </c>
      <c r="Q95" s="253">
        <f>I95+P95</f>
        <v>72599310</v>
      </c>
    </row>
    <row r="96" spans="3:17" ht="18" customHeight="1">
      <c r="C96" s="248"/>
      <c r="D96" s="261"/>
      <c r="E96" s="258" t="s">
        <v>74</v>
      </c>
      <c r="F96" s="262"/>
      <c r="G96" s="206">
        <v>718353</v>
      </c>
      <c r="H96" s="207">
        <v>440072</v>
      </c>
      <c r="I96" s="251">
        <f t="shared" si="24"/>
        <v>1158425</v>
      </c>
      <c r="J96" s="252">
        <v>0</v>
      </c>
      <c r="K96" s="207">
        <v>894728</v>
      </c>
      <c r="L96" s="206">
        <v>780532</v>
      </c>
      <c r="M96" s="206">
        <v>523029</v>
      </c>
      <c r="N96" s="206">
        <v>622226</v>
      </c>
      <c r="O96" s="207">
        <v>442060</v>
      </c>
      <c r="P96" s="206">
        <f>SUM(J96:O96)</f>
        <v>3262575</v>
      </c>
      <c r="Q96" s="253">
        <f>I96+P96</f>
        <v>4421000</v>
      </c>
    </row>
    <row r="97" spans="3:17" ht="18" customHeight="1">
      <c r="C97" s="248"/>
      <c r="D97" s="263"/>
      <c r="E97" s="255" t="s">
        <v>75</v>
      </c>
      <c r="F97" s="264"/>
      <c r="G97" s="206">
        <v>3183573</v>
      </c>
      <c r="H97" s="207">
        <v>3152610</v>
      </c>
      <c r="I97" s="251">
        <f t="shared" si="24"/>
        <v>6336183</v>
      </c>
      <c r="J97" s="252">
        <v>0</v>
      </c>
      <c r="K97" s="207">
        <v>3347496</v>
      </c>
      <c r="L97" s="206">
        <v>2199748</v>
      </c>
      <c r="M97" s="206">
        <v>1045391</v>
      </c>
      <c r="N97" s="206">
        <v>671762</v>
      </c>
      <c r="O97" s="207">
        <v>235400</v>
      </c>
      <c r="P97" s="206">
        <f>SUM(J97:O97)</f>
        <v>7499797</v>
      </c>
      <c r="Q97" s="253">
        <f>I97+P97</f>
        <v>13835980</v>
      </c>
    </row>
    <row r="98" spans="3:17" ht="18" customHeight="1">
      <c r="C98" s="248"/>
      <c r="D98" s="254" t="s">
        <v>76</v>
      </c>
      <c r="E98" s="265"/>
      <c r="F98" s="265"/>
      <c r="G98" s="206">
        <v>6223603</v>
      </c>
      <c r="H98" s="207">
        <v>9713683</v>
      </c>
      <c r="I98" s="251">
        <f t="shared" si="24"/>
        <v>15937286</v>
      </c>
      <c r="J98" s="252">
        <v>0</v>
      </c>
      <c r="K98" s="207">
        <v>26444390</v>
      </c>
      <c r="L98" s="206">
        <v>24708280</v>
      </c>
      <c r="M98" s="206">
        <v>29995761</v>
      </c>
      <c r="N98" s="206">
        <v>20654619</v>
      </c>
      <c r="O98" s="207">
        <v>21072155</v>
      </c>
      <c r="P98" s="206">
        <f>SUM(J98:O98)</f>
        <v>122875205</v>
      </c>
      <c r="Q98" s="253">
        <f>I98+P98</f>
        <v>138812491</v>
      </c>
    </row>
    <row r="99" spans="3:17" ht="18" customHeight="1">
      <c r="C99" s="266"/>
      <c r="D99" s="267" t="s">
        <v>101</v>
      </c>
      <c r="E99" s="268"/>
      <c r="F99" s="268"/>
      <c r="G99" s="208">
        <v>10088628</v>
      </c>
      <c r="H99" s="209">
        <v>7694402</v>
      </c>
      <c r="I99" s="269">
        <f t="shared" si="24"/>
        <v>17783030</v>
      </c>
      <c r="J99" s="270">
        <v>0</v>
      </c>
      <c r="K99" s="209">
        <v>27795800</v>
      </c>
      <c r="L99" s="208">
        <v>19063792</v>
      </c>
      <c r="M99" s="208">
        <v>17311074</v>
      </c>
      <c r="N99" s="208">
        <v>9745685</v>
      </c>
      <c r="O99" s="209">
        <v>9654472</v>
      </c>
      <c r="P99" s="269">
        <f>SUM(J99:O99)</f>
        <v>83570823</v>
      </c>
      <c r="Q99" s="253">
        <f>I99+P99</f>
        <v>101353853</v>
      </c>
    </row>
    <row r="100" spans="3:17" ht="18" customHeight="1">
      <c r="C100" s="242" t="s">
        <v>77</v>
      </c>
      <c r="D100" s="272"/>
      <c r="E100" s="273"/>
      <c r="F100" s="274"/>
      <c r="G100" s="217">
        <f>SUM(G102:G107)</f>
        <v>229687</v>
      </c>
      <c r="H100" s="217">
        <f>SUM(H102:H107)</f>
        <v>2898742</v>
      </c>
      <c r="I100" s="245">
        <f aca="true" t="shared" si="29" ref="I100:I106">SUM(G100:H100)</f>
        <v>3128429</v>
      </c>
      <c r="J100" s="246">
        <f>SUM(J102:J108)</f>
        <v>0</v>
      </c>
      <c r="K100" s="301">
        <f>SUM(K102:K107)</f>
        <v>25606043</v>
      </c>
      <c r="L100" s="217">
        <f>SUM(L102:L107)</f>
        <v>30968742</v>
      </c>
      <c r="M100" s="217">
        <f>SUM(M102:M107)</f>
        <v>39825265</v>
      </c>
      <c r="N100" s="217">
        <f>SUM(N102:N107)</f>
        <v>23099313</v>
      </c>
      <c r="O100" s="217">
        <f>SUM(O102:O107)</f>
        <v>14011254</v>
      </c>
      <c r="P100" s="217">
        <f aca="true" t="shared" si="30" ref="P100:P112">SUM(J100:O100)</f>
        <v>133510617</v>
      </c>
      <c r="Q100" s="247">
        <f>SUM(Q101:Q108)</f>
        <v>136639046</v>
      </c>
    </row>
    <row r="101" spans="1:18" ht="18" customHeight="1">
      <c r="A101" s="238"/>
      <c r="B101" s="238"/>
      <c r="C101" s="248"/>
      <c r="D101" s="330" t="s">
        <v>128</v>
      </c>
      <c r="E101" s="331"/>
      <c r="F101" s="332"/>
      <c r="G101" s="206">
        <v>0</v>
      </c>
      <c r="H101" s="207">
        <v>0</v>
      </c>
      <c r="I101" s="251">
        <f t="shared" si="29"/>
        <v>0</v>
      </c>
      <c r="J101" s="275"/>
      <c r="K101" s="210">
        <v>0</v>
      </c>
      <c r="L101" s="223">
        <v>0</v>
      </c>
      <c r="M101" s="223">
        <v>0</v>
      </c>
      <c r="N101" s="223">
        <v>0</v>
      </c>
      <c r="O101" s="210">
        <v>0</v>
      </c>
      <c r="P101" s="206">
        <f>SUM(J101:O101)</f>
        <v>0</v>
      </c>
      <c r="Q101" s="253">
        <f>I101+P101</f>
        <v>0</v>
      </c>
      <c r="R101" s="238"/>
    </row>
    <row r="102" spans="3:17" ht="18" customHeight="1">
      <c r="C102" s="248"/>
      <c r="D102" s="330" t="s">
        <v>78</v>
      </c>
      <c r="E102" s="331"/>
      <c r="F102" s="332"/>
      <c r="G102" s="210">
        <v>0</v>
      </c>
      <c r="H102" s="210">
        <v>0</v>
      </c>
      <c r="I102" s="294">
        <f t="shared" si="29"/>
        <v>0</v>
      </c>
      <c r="J102" s="275"/>
      <c r="K102" s="298">
        <v>0</v>
      </c>
      <c r="L102" s="206">
        <v>0</v>
      </c>
      <c r="M102" s="206">
        <v>0</v>
      </c>
      <c r="N102" s="206">
        <v>0</v>
      </c>
      <c r="O102" s="207">
        <v>0</v>
      </c>
      <c r="P102" s="206">
        <f t="shared" si="30"/>
        <v>0</v>
      </c>
      <c r="Q102" s="253">
        <f aca="true" t="shared" si="31" ref="Q102:Q108">I102+P102</f>
        <v>0</v>
      </c>
    </row>
    <row r="103" spans="3:17" ht="18" customHeight="1">
      <c r="C103" s="248"/>
      <c r="D103" s="330" t="s">
        <v>79</v>
      </c>
      <c r="E103" s="331"/>
      <c r="F103" s="332"/>
      <c r="G103" s="206">
        <v>25861</v>
      </c>
      <c r="H103" s="207">
        <v>295696</v>
      </c>
      <c r="I103" s="251">
        <f t="shared" si="29"/>
        <v>321557</v>
      </c>
      <c r="J103" s="252">
        <v>0</v>
      </c>
      <c r="K103" s="298">
        <v>2648078</v>
      </c>
      <c r="L103" s="206">
        <v>2819568</v>
      </c>
      <c r="M103" s="206">
        <v>3874152</v>
      </c>
      <c r="N103" s="206">
        <v>2481988</v>
      </c>
      <c r="O103" s="207">
        <v>1695977</v>
      </c>
      <c r="P103" s="206">
        <f t="shared" si="30"/>
        <v>13519763</v>
      </c>
      <c r="Q103" s="253">
        <f t="shared" si="31"/>
        <v>13841320</v>
      </c>
    </row>
    <row r="104" spans="3:17" ht="18" customHeight="1">
      <c r="C104" s="248"/>
      <c r="D104" s="330" t="s">
        <v>80</v>
      </c>
      <c r="E104" s="331"/>
      <c r="F104" s="332"/>
      <c r="G104" s="206">
        <v>203826</v>
      </c>
      <c r="H104" s="207">
        <v>1060237</v>
      </c>
      <c r="I104" s="251">
        <f t="shared" si="29"/>
        <v>1264063</v>
      </c>
      <c r="J104" s="252">
        <v>0</v>
      </c>
      <c r="K104" s="298">
        <v>2692909</v>
      </c>
      <c r="L104" s="206">
        <v>4412525</v>
      </c>
      <c r="M104" s="206">
        <v>6773464</v>
      </c>
      <c r="N104" s="206">
        <v>3945173</v>
      </c>
      <c r="O104" s="207">
        <v>1602880</v>
      </c>
      <c r="P104" s="206">
        <f t="shared" si="30"/>
        <v>19426951</v>
      </c>
      <c r="Q104" s="253">
        <f t="shared" si="31"/>
        <v>20691014</v>
      </c>
    </row>
    <row r="105" spans="3:17" ht="18" customHeight="1">
      <c r="C105" s="248"/>
      <c r="D105" s="330" t="s">
        <v>81</v>
      </c>
      <c r="E105" s="331"/>
      <c r="F105" s="332"/>
      <c r="G105" s="210">
        <v>0</v>
      </c>
      <c r="H105" s="207">
        <v>1542809</v>
      </c>
      <c r="I105" s="251">
        <f t="shared" si="29"/>
        <v>1542809</v>
      </c>
      <c r="J105" s="275"/>
      <c r="K105" s="298">
        <v>19804818</v>
      </c>
      <c r="L105" s="206">
        <v>23224238</v>
      </c>
      <c r="M105" s="206">
        <v>27518865</v>
      </c>
      <c r="N105" s="206">
        <v>15176422</v>
      </c>
      <c r="O105" s="207">
        <v>9095436</v>
      </c>
      <c r="P105" s="206">
        <f t="shared" si="30"/>
        <v>94819779</v>
      </c>
      <c r="Q105" s="253">
        <f t="shared" si="31"/>
        <v>96362588</v>
      </c>
    </row>
    <row r="106" spans="3:17" ht="18" customHeight="1">
      <c r="C106" s="248"/>
      <c r="D106" s="330" t="s">
        <v>82</v>
      </c>
      <c r="E106" s="331"/>
      <c r="F106" s="332"/>
      <c r="G106" s="210">
        <v>0</v>
      </c>
      <c r="H106" s="210">
        <v>0</v>
      </c>
      <c r="I106" s="294">
        <f t="shared" si="29"/>
        <v>0</v>
      </c>
      <c r="J106" s="275"/>
      <c r="K106" s="298">
        <v>0</v>
      </c>
      <c r="L106" s="206">
        <v>0</v>
      </c>
      <c r="M106" s="206">
        <v>0</v>
      </c>
      <c r="N106" s="206">
        <v>0</v>
      </c>
      <c r="O106" s="207">
        <v>0</v>
      </c>
      <c r="P106" s="206">
        <f t="shared" si="30"/>
        <v>0</v>
      </c>
      <c r="Q106" s="253">
        <f t="shared" si="31"/>
        <v>0</v>
      </c>
    </row>
    <row r="107" spans="3:17" ht="18" customHeight="1">
      <c r="C107" s="276"/>
      <c r="D107" s="330" t="s">
        <v>83</v>
      </c>
      <c r="E107" s="331"/>
      <c r="F107" s="332"/>
      <c r="G107" s="223">
        <v>0</v>
      </c>
      <c r="H107" s="210">
        <v>0</v>
      </c>
      <c r="I107" s="294">
        <v>0</v>
      </c>
      <c r="J107" s="275"/>
      <c r="K107" s="299">
        <v>460238</v>
      </c>
      <c r="L107" s="223">
        <v>512411</v>
      </c>
      <c r="M107" s="223">
        <v>1658784</v>
      </c>
      <c r="N107" s="223">
        <v>1495730</v>
      </c>
      <c r="O107" s="210">
        <v>1616961</v>
      </c>
      <c r="P107" s="294">
        <f t="shared" si="30"/>
        <v>5744124</v>
      </c>
      <c r="Q107" s="253">
        <f t="shared" si="31"/>
        <v>5744124</v>
      </c>
    </row>
    <row r="108" spans="1:18" ht="18" customHeight="1">
      <c r="A108" s="238"/>
      <c r="B108" s="238"/>
      <c r="C108" s="279"/>
      <c r="D108" s="349" t="s">
        <v>129</v>
      </c>
      <c r="E108" s="350"/>
      <c r="F108" s="351"/>
      <c r="G108" s="220">
        <v>0</v>
      </c>
      <c r="H108" s="220">
        <v>0</v>
      </c>
      <c r="I108" s="282">
        <f>SUM(G108:H108)</f>
        <v>0</v>
      </c>
      <c r="J108" s="296"/>
      <c r="K108" s="220">
        <v>0</v>
      </c>
      <c r="L108" s="219">
        <v>0</v>
      </c>
      <c r="M108" s="219">
        <v>0</v>
      </c>
      <c r="N108" s="219">
        <v>0</v>
      </c>
      <c r="O108" s="220">
        <v>0</v>
      </c>
      <c r="P108" s="206">
        <f>SUM(J108:O108)</f>
        <v>0</v>
      </c>
      <c r="Q108" s="253">
        <f t="shared" si="31"/>
        <v>0</v>
      </c>
      <c r="R108" s="238"/>
    </row>
    <row r="109" spans="3:17" ht="18" customHeight="1">
      <c r="C109" s="248" t="s">
        <v>134</v>
      </c>
      <c r="D109" s="250"/>
      <c r="E109" s="250"/>
      <c r="F109" s="250"/>
      <c r="G109" s="218">
        <v>0</v>
      </c>
      <c r="H109" s="218">
        <v>0</v>
      </c>
      <c r="I109" s="245">
        <v>0</v>
      </c>
      <c r="J109" s="297"/>
      <c r="K109" s="301">
        <f>SUM(K110:K112)</f>
        <v>52364181</v>
      </c>
      <c r="L109" s="301">
        <f>SUM(L110:L112)</f>
        <v>94356411</v>
      </c>
      <c r="M109" s="301">
        <f>SUM(M110:M112)</f>
        <v>175058619</v>
      </c>
      <c r="N109" s="301">
        <f>SUM(N110:N112)</f>
        <v>168213086</v>
      </c>
      <c r="O109" s="301">
        <f>SUM(O110:O112)</f>
        <v>218667594</v>
      </c>
      <c r="P109" s="217">
        <f t="shared" si="30"/>
        <v>708659891</v>
      </c>
      <c r="Q109" s="247">
        <f>SUM(Q110:Q112)</f>
        <v>708659891</v>
      </c>
    </row>
    <row r="110" spans="3:17" ht="18" customHeight="1">
      <c r="C110" s="248"/>
      <c r="D110" s="260" t="s">
        <v>31</v>
      </c>
      <c r="E110" s="260"/>
      <c r="F110" s="264"/>
      <c r="G110" s="207">
        <v>0</v>
      </c>
      <c r="H110" s="207">
        <v>0</v>
      </c>
      <c r="I110" s="251">
        <v>0</v>
      </c>
      <c r="J110" s="275"/>
      <c r="K110" s="298">
        <v>9773633</v>
      </c>
      <c r="L110" s="206">
        <v>38920772</v>
      </c>
      <c r="M110" s="206">
        <v>96405082</v>
      </c>
      <c r="N110" s="206">
        <v>105381020</v>
      </c>
      <c r="O110" s="207">
        <v>125824724</v>
      </c>
      <c r="P110" s="206">
        <f t="shared" si="30"/>
        <v>376305231</v>
      </c>
      <c r="Q110" s="253">
        <f>I110+P110</f>
        <v>376305231</v>
      </c>
    </row>
    <row r="111" spans="3:17" ht="18" customHeight="1">
      <c r="C111" s="248"/>
      <c r="D111" s="260" t="s">
        <v>32</v>
      </c>
      <c r="E111" s="260"/>
      <c r="F111" s="264"/>
      <c r="G111" s="206">
        <v>0</v>
      </c>
      <c r="H111" s="207">
        <v>0</v>
      </c>
      <c r="I111" s="251">
        <v>0</v>
      </c>
      <c r="J111" s="275"/>
      <c r="K111" s="298">
        <v>42056755</v>
      </c>
      <c r="L111" s="206">
        <v>54963774</v>
      </c>
      <c r="M111" s="206">
        <v>76179086</v>
      </c>
      <c r="N111" s="206">
        <v>51516236</v>
      </c>
      <c r="O111" s="207">
        <v>48602677</v>
      </c>
      <c r="P111" s="206">
        <f t="shared" si="30"/>
        <v>273318528</v>
      </c>
      <c r="Q111" s="253">
        <f>I111+P111</f>
        <v>273318528</v>
      </c>
    </row>
    <row r="112" spans="3:17" ht="18" customHeight="1">
      <c r="C112" s="248"/>
      <c r="D112" s="280" t="s">
        <v>33</v>
      </c>
      <c r="E112" s="280"/>
      <c r="F112" s="281"/>
      <c r="G112" s="219">
        <v>0</v>
      </c>
      <c r="H112" s="220">
        <v>0</v>
      </c>
      <c r="I112" s="282">
        <v>0</v>
      </c>
      <c r="J112" s="283"/>
      <c r="K112" s="300">
        <v>533793</v>
      </c>
      <c r="L112" s="225">
        <v>471865</v>
      </c>
      <c r="M112" s="225">
        <v>2474451</v>
      </c>
      <c r="N112" s="225">
        <v>11315830</v>
      </c>
      <c r="O112" s="224">
        <v>44240193</v>
      </c>
      <c r="P112" s="225">
        <f t="shared" si="30"/>
        <v>59036132</v>
      </c>
      <c r="Q112" s="253">
        <f>I112+P112</f>
        <v>59036132</v>
      </c>
    </row>
    <row r="113" spans="3:17" ht="18" customHeight="1" thickBot="1">
      <c r="C113" s="285"/>
      <c r="D113" s="286" t="s">
        <v>84</v>
      </c>
      <c r="E113" s="286"/>
      <c r="F113" s="286"/>
      <c r="G113" s="221">
        <f>G80+G100+G109</f>
        <v>79270479</v>
      </c>
      <c r="H113" s="222">
        <f aca="true" t="shared" si="32" ref="H113:P113">H80+H100+H109</f>
        <v>108084397</v>
      </c>
      <c r="I113" s="287">
        <f>I80+I100+I109</f>
        <v>187354876</v>
      </c>
      <c r="J113" s="288">
        <f>J80+J100+J109</f>
        <v>0</v>
      </c>
      <c r="K113" s="303">
        <f t="shared" si="32"/>
        <v>306104677</v>
      </c>
      <c r="L113" s="221">
        <f t="shared" si="32"/>
        <v>341066997</v>
      </c>
      <c r="M113" s="221">
        <f t="shared" si="32"/>
        <v>443741379</v>
      </c>
      <c r="N113" s="221">
        <f t="shared" si="32"/>
        <v>348295114</v>
      </c>
      <c r="O113" s="222">
        <f t="shared" si="32"/>
        <v>411287571</v>
      </c>
      <c r="P113" s="221">
        <f t="shared" si="32"/>
        <v>1850495738</v>
      </c>
      <c r="Q113" s="289">
        <f>Q80+Q100+Q109</f>
        <v>2037850614</v>
      </c>
    </row>
    <row r="114" spans="3:17" ht="18" customHeight="1">
      <c r="C114" s="290" t="s">
        <v>87</v>
      </c>
      <c r="D114" s="291"/>
      <c r="E114" s="291"/>
      <c r="F114" s="291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3"/>
    </row>
    <row r="115" spans="3:17" ht="18" customHeight="1">
      <c r="C115" s="242" t="s">
        <v>70</v>
      </c>
      <c r="D115" s="243"/>
      <c r="E115" s="243"/>
      <c r="F115" s="244"/>
      <c r="G115" s="217">
        <f>G116+G122+G125+G129+G133+G134</f>
        <v>72144085</v>
      </c>
      <c r="H115" s="218">
        <f>H116+H122+H125+H129+H133+H134</f>
        <v>95432564</v>
      </c>
      <c r="I115" s="245">
        <f>I116+I122+I125+I129+I133+I134</f>
        <v>167576649</v>
      </c>
      <c r="J115" s="246">
        <v>0</v>
      </c>
      <c r="K115" s="301">
        <f aca="true" t="shared" si="33" ref="K115:Q115">K116+K122+K125+K129+K133+K134</f>
        <v>208090264</v>
      </c>
      <c r="L115" s="217">
        <f t="shared" si="33"/>
        <v>196072863</v>
      </c>
      <c r="M115" s="217">
        <f t="shared" si="33"/>
        <v>207701831</v>
      </c>
      <c r="N115" s="217">
        <f t="shared" si="33"/>
        <v>142254412</v>
      </c>
      <c r="O115" s="218">
        <f t="shared" si="33"/>
        <v>161712631</v>
      </c>
      <c r="P115" s="217">
        <f t="shared" si="33"/>
        <v>915832001</v>
      </c>
      <c r="Q115" s="247">
        <f t="shared" si="33"/>
        <v>1083408650</v>
      </c>
    </row>
    <row r="116" spans="3:17" ht="18" customHeight="1">
      <c r="C116" s="248"/>
      <c r="D116" s="249" t="s">
        <v>90</v>
      </c>
      <c r="E116" s="250"/>
      <c r="F116" s="250"/>
      <c r="G116" s="206">
        <f>SUM(G117:G121)</f>
        <v>30822540</v>
      </c>
      <c r="H116" s="206">
        <f>SUM(H117:H121)</f>
        <v>32506517</v>
      </c>
      <c r="I116" s="251">
        <f>SUM(I117:I121)</f>
        <v>63329057</v>
      </c>
      <c r="J116" s="252">
        <v>0</v>
      </c>
      <c r="K116" s="298">
        <f aca="true" t="shared" si="34" ref="K116:Q116">SUM(K117:K121)</f>
        <v>69523922</v>
      </c>
      <c r="L116" s="206">
        <f t="shared" si="34"/>
        <v>66084096</v>
      </c>
      <c r="M116" s="206">
        <f t="shared" si="34"/>
        <v>74948602</v>
      </c>
      <c r="N116" s="206">
        <f t="shared" si="34"/>
        <v>59866246</v>
      </c>
      <c r="O116" s="207">
        <f t="shared" si="34"/>
        <v>87985871</v>
      </c>
      <c r="P116" s="206">
        <f t="shared" si="34"/>
        <v>358408737</v>
      </c>
      <c r="Q116" s="253">
        <f t="shared" si="34"/>
        <v>421737794</v>
      </c>
    </row>
    <row r="117" spans="3:17" ht="18" customHeight="1">
      <c r="C117" s="248"/>
      <c r="D117" s="254"/>
      <c r="E117" s="255" t="s">
        <v>91</v>
      </c>
      <c r="F117" s="256"/>
      <c r="G117" s="206">
        <v>26595472</v>
      </c>
      <c r="H117" s="207">
        <v>23328457</v>
      </c>
      <c r="I117" s="251">
        <f>SUM(G117:H117)</f>
        <v>49923929</v>
      </c>
      <c r="J117" s="252">
        <v>0</v>
      </c>
      <c r="K117" s="298">
        <v>50069302</v>
      </c>
      <c r="L117" s="206">
        <v>48654401</v>
      </c>
      <c r="M117" s="206">
        <v>54568343</v>
      </c>
      <c r="N117" s="206">
        <v>43210003</v>
      </c>
      <c r="O117" s="207">
        <v>55374193</v>
      </c>
      <c r="P117" s="206">
        <f>SUM(J117:O117)</f>
        <v>251876242</v>
      </c>
      <c r="Q117" s="253">
        <f>I117+P117</f>
        <v>301800171</v>
      </c>
    </row>
    <row r="118" spans="3:17" ht="18" customHeight="1">
      <c r="C118" s="248"/>
      <c r="D118" s="254"/>
      <c r="E118" s="255" t="s">
        <v>92</v>
      </c>
      <c r="F118" s="256"/>
      <c r="G118" s="206">
        <v>0</v>
      </c>
      <c r="H118" s="207">
        <v>33921</v>
      </c>
      <c r="I118" s="251">
        <f>SUM(G118:H118)</f>
        <v>33921</v>
      </c>
      <c r="J118" s="252">
        <v>0</v>
      </c>
      <c r="K118" s="298">
        <v>74485</v>
      </c>
      <c r="L118" s="206">
        <v>607447</v>
      </c>
      <c r="M118" s="206">
        <v>2086643</v>
      </c>
      <c r="N118" s="206">
        <v>2669704</v>
      </c>
      <c r="O118" s="207">
        <v>11095593</v>
      </c>
      <c r="P118" s="206">
        <f>SUM(J118:O118)</f>
        <v>16533872</v>
      </c>
      <c r="Q118" s="253">
        <f>I118+P118</f>
        <v>16567793</v>
      </c>
    </row>
    <row r="119" spans="3:17" ht="18" customHeight="1">
      <c r="C119" s="248"/>
      <c r="D119" s="254"/>
      <c r="E119" s="255" t="s">
        <v>93</v>
      </c>
      <c r="F119" s="256"/>
      <c r="G119" s="206">
        <v>2884796</v>
      </c>
      <c r="H119" s="207">
        <v>7503981</v>
      </c>
      <c r="I119" s="251">
        <f>SUM(G119:H119)</f>
        <v>10388777</v>
      </c>
      <c r="J119" s="252">
        <v>0</v>
      </c>
      <c r="K119" s="298">
        <v>15371923</v>
      </c>
      <c r="L119" s="206">
        <v>12467410</v>
      </c>
      <c r="M119" s="206">
        <v>13865713</v>
      </c>
      <c r="N119" s="206">
        <v>10802892</v>
      </c>
      <c r="O119" s="207">
        <v>17953924</v>
      </c>
      <c r="P119" s="206">
        <f>SUM(J119:O119)</f>
        <v>70461862</v>
      </c>
      <c r="Q119" s="253">
        <f>I119+P119</f>
        <v>80850639</v>
      </c>
    </row>
    <row r="120" spans="3:17" ht="18" customHeight="1">
      <c r="C120" s="248"/>
      <c r="D120" s="254"/>
      <c r="E120" s="255" t="s">
        <v>94</v>
      </c>
      <c r="F120" s="256"/>
      <c r="G120" s="206">
        <v>319494</v>
      </c>
      <c r="H120" s="207">
        <v>444013</v>
      </c>
      <c r="I120" s="251">
        <f>SUM(G120:H120)</f>
        <v>763507</v>
      </c>
      <c r="J120" s="252">
        <v>0</v>
      </c>
      <c r="K120" s="298">
        <v>879245</v>
      </c>
      <c r="L120" s="206">
        <v>745271</v>
      </c>
      <c r="M120" s="206">
        <v>727283</v>
      </c>
      <c r="N120" s="206">
        <v>471690</v>
      </c>
      <c r="O120" s="207">
        <v>416589</v>
      </c>
      <c r="P120" s="206">
        <f>SUM(J120:O120)</f>
        <v>3240078</v>
      </c>
      <c r="Q120" s="253">
        <f>I120+P120</f>
        <v>4003585</v>
      </c>
    </row>
    <row r="121" spans="3:17" ht="18" customHeight="1">
      <c r="C121" s="248"/>
      <c r="D121" s="254"/>
      <c r="E121" s="341" t="s">
        <v>102</v>
      </c>
      <c r="F121" s="342"/>
      <c r="G121" s="206">
        <v>1022778</v>
      </c>
      <c r="H121" s="207">
        <v>1196145</v>
      </c>
      <c r="I121" s="251">
        <f>SUM(G121:H121)</f>
        <v>2218923</v>
      </c>
      <c r="J121" s="252">
        <v>0</v>
      </c>
      <c r="K121" s="298">
        <v>3128967</v>
      </c>
      <c r="L121" s="206">
        <v>3609567</v>
      </c>
      <c r="M121" s="206">
        <v>3700620</v>
      </c>
      <c r="N121" s="206">
        <v>2711957</v>
      </c>
      <c r="O121" s="207">
        <v>3145572</v>
      </c>
      <c r="P121" s="206">
        <f>SUM(J121:O121)</f>
        <v>16296683</v>
      </c>
      <c r="Q121" s="253">
        <f>I121+P121</f>
        <v>18515606</v>
      </c>
    </row>
    <row r="122" spans="3:17" ht="18" customHeight="1">
      <c r="C122" s="248"/>
      <c r="D122" s="249" t="s">
        <v>71</v>
      </c>
      <c r="E122" s="257"/>
      <c r="F122" s="256"/>
      <c r="G122" s="206">
        <f>SUM(G123:G124)</f>
        <v>17919395</v>
      </c>
      <c r="H122" s="206">
        <f>SUM(H123:H124)</f>
        <v>36498542</v>
      </c>
      <c r="I122" s="251">
        <f>SUM(I123:I124)</f>
        <v>54417937</v>
      </c>
      <c r="J122" s="252">
        <v>0</v>
      </c>
      <c r="K122" s="298">
        <f aca="true" t="shared" si="35" ref="K122:Q122">SUM(K123:K124)</f>
        <v>66333377</v>
      </c>
      <c r="L122" s="206">
        <f t="shared" si="35"/>
        <v>61949711</v>
      </c>
      <c r="M122" s="206">
        <f t="shared" si="35"/>
        <v>57997452</v>
      </c>
      <c r="N122" s="206">
        <f t="shared" si="35"/>
        <v>33170130</v>
      </c>
      <c r="O122" s="207">
        <f t="shared" si="35"/>
        <v>21932100</v>
      </c>
      <c r="P122" s="206">
        <f t="shared" si="35"/>
        <v>241382770</v>
      </c>
      <c r="Q122" s="253">
        <f t="shared" si="35"/>
        <v>295800707</v>
      </c>
    </row>
    <row r="123" spans="3:17" ht="18" customHeight="1">
      <c r="C123" s="248"/>
      <c r="D123" s="254"/>
      <c r="E123" s="258" t="s">
        <v>95</v>
      </c>
      <c r="F123" s="258"/>
      <c r="G123" s="206">
        <v>14393811</v>
      </c>
      <c r="H123" s="207">
        <v>28003066</v>
      </c>
      <c r="I123" s="251">
        <f>SUM(G123:H123)</f>
        <v>42396877</v>
      </c>
      <c r="J123" s="252">
        <v>0</v>
      </c>
      <c r="K123" s="298">
        <v>56436898</v>
      </c>
      <c r="L123" s="206">
        <v>50245809</v>
      </c>
      <c r="M123" s="206">
        <v>46860793</v>
      </c>
      <c r="N123" s="206">
        <v>27176970</v>
      </c>
      <c r="O123" s="207">
        <v>19460758</v>
      </c>
      <c r="P123" s="206">
        <f>SUM(J123:O123)</f>
        <v>200181228</v>
      </c>
      <c r="Q123" s="253">
        <f>I123+P123</f>
        <v>242578105</v>
      </c>
    </row>
    <row r="124" spans="3:17" ht="18" customHeight="1">
      <c r="C124" s="248"/>
      <c r="D124" s="254"/>
      <c r="E124" s="258" t="s">
        <v>96</v>
      </c>
      <c r="F124" s="258"/>
      <c r="G124" s="206">
        <v>3525584</v>
      </c>
      <c r="H124" s="207">
        <v>8495476</v>
      </c>
      <c r="I124" s="251">
        <f>SUM(G124:H124)</f>
        <v>12021060</v>
      </c>
      <c r="J124" s="252">
        <v>0</v>
      </c>
      <c r="K124" s="298">
        <v>9896479</v>
      </c>
      <c r="L124" s="206">
        <v>11703902</v>
      </c>
      <c r="M124" s="206">
        <v>11136659</v>
      </c>
      <c r="N124" s="206">
        <v>5993160</v>
      </c>
      <c r="O124" s="207">
        <v>2471342</v>
      </c>
      <c r="P124" s="206">
        <f>SUM(J124:O124)</f>
        <v>41201542</v>
      </c>
      <c r="Q124" s="253">
        <f>I124+P124</f>
        <v>53222602</v>
      </c>
    </row>
    <row r="125" spans="3:17" ht="18" customHeight="1">
      <c r="C125" s="248"/>
      <c r="D125" s="249" t="s">
        <v>72</v>
      </c>
      <c r="E125" s="250"/>
      <c r="F125" s="250"/>
      <c r="G125" s="206">
        <f>SUM(G126:G128)</f>
        <v>202396</v>
      </c>
      <c r="H125" s="206">
        <f>SUM(H126:H128)</f>
        <v>1274509</v>
      </c>
      <c r="I125" s="251">
        <f>SUM(I126:I128)</f>
        <v>1476905</v>
      </c>
      <c r="J125" s="252">
        <v>0</v>
      </c>
      <c r="K125" s="298">
        <f aca="true" t="shared" si="36" ref="K125:Q125">SUM(K126:K128)</f>
        <v>5519076</v>
      </c>
      <c r="L125" s="298">
        <f t="shared" si="36"/>
        <v>12018495</v>
      </c>
      <c r="M125" s="298">
        <f t="shared" si="36"/>
        <v>17532880</v>
      </c>
      <c r="N125" s="298">
        <f t="shared" si="36"/>
        <v>10329218</v>
      </c>
      <c r="O125" s="298">
        <f t="shared" si="36"/>
        <v>10939705</v>
      </c>
      <c r="P125" s="206">
        <f t="shared" si="36"/>
        <v>56339374</v>
      </c>
      <c r="Q125" s="253">
        <f t="shared" si="36"/>
        <v>57816279</v>
      </c>
    </row>
    <row r="126" spans="3:17" ht="18" customHeight="1">
      <c r="C126" s="248"/>
      <c r="D126" s="254"/>
      <c r="E126" s="255" t="s">
        <v>97</v>
      </c>
      <c r="F126" s="256"/>
      <c r="G126" s="206">
        <v>179773</v>
      </c>
      <c r="H126" s="207">
        <v>1066067</v>
      </c>
      <c r="I126" s="251">
        <f>SUM(G126:H126)</f>
        <v>1245840</v>
      </c>
      <c r="J126" s="252">
        <v>0</v>
      </c>
      <c r="K126" s="298">
        <v>4780666</v>
      </c>
      <c r="L126" s="206">
        <v>10174976</v>
      </c>
      <c r="M126" s="206">
        <v>14530971</v>
      </c>
      <c r="N126" s="206">
        <v>8447217</v>
      </c>
      <c r="O126" s="207">
        <v>9028006</v>
      </c>
      <c r="P126" s="206">
        <f>SUM(J126:O126)</f>
        <v>46961836</v>
      </c>
      <c r="Q126" s="253">
        <f>I126+P126</f>
        <v>48207676</v>
      </c>
    </row>
    <row r="127" spans="3:17" ht="18" customHeight="1">
      <c r="C127" s="248"/>
      <c r="D127" s="254"/>
      <c r="E127" s="330" t="s">
        <v>98</v>
      </c>
      <c r="F127" s="332"/>
      <c r="G127" s="206">
        <v>22623</v>
      </c>
      <c r="H127" s="207">
        <v>208442</v>
      </c>
      <c r="I127" s="251">
        <f>SUM(G127:H127)</f>
        <v>231065</v>
      </c>
      <c r="J127" s="252">
        <v>0</v>
      </c>
      <c r="K127" s="298">
        <v>738410</v>
      </c>
      <c r="L127" s="206">
        <v>1843519</v>
      </c>
      <c r="M127" s="206">
        <v>3001909</v>
      </c>
      <c r="N127" s="206">
        <v>1882001</v>
      </c>
      <c r="O127" s="207">
        <v>1911699</v>
      </c>
      <c r="P127" s="206">
        <f>SUM(J127:O127)</f>
        <v>9377538</v>
      </c>
      <c r="Q127" s="253">
        <f>I127+P127</f>
        <v>9608603</v>
      </c>
    </row>
    <row r="128" spans="3:17" ht="18" customHeight="1">
      <c r="C128" s="248"/>
      <c r="D128" s="258"/>
      <c r="E128" s="330" t="s">
        <v>99</v>
      </c>
      <c r="F128" s="332"/>
      <c r="G128" s="206">
        <v>0</v>
      </c>
      <c r="H128" s="207">
        <v>0</v>
      </c>
      <c r="I128" s="251">
        <f>SUM(G128:H128)</f>
        <v>0</v>
      </c>
      <c r="J128" s="252">
        <v>0</v>
      </c>
      <c r="K128" s="298">
        <v>0</v>
      </c>
      <c r="L128" s="206">
        <v>0</v>
      </c>
      <c r="M128" s="206">
        <v>0</v>
      </c>
      <c r="N128" s="206">
        <v>0</v>
      </c>
      <c r="O128" s="207">
        <v>0</v>
      </c>
      <c r="P128" s="206">
        <f>SUM(J128:O128)</f>
        <v>0</v>
      </c>
      <c r="Q128" s="253">
        <f>I128+P128</f>
        <v>0</v>
      </c>
    </row>
    <row r="129" spans="3:17" ht="18" customHeight="1">
      <c r="C129" s="248"/>
      <c r="D129" s="249" t="s">
        <v>73</v>
      </c>
      <c r="E129" s="250"/>
      <c r="F129" s="259"/>
      <c r="G129" s="206">
        <f>SUM(G130:G132)</f>
        <v>7509930</v>
      </c>
      <c r="H129" s="206">
        <f>SUM(H130:H132)</f>
        <v>8716317</v>
      </c>
      <c r="I129" s="251">
        <f>SUM(I130:I132)</f>
        <v>16226247</v>
      </c>
      <c r="J129" s="252">
        <v>0</v>
      </c>
      <c r="K129" s="207">
        <f aca="true" t="shared" si="37" ref="K129:Q129">SUM(K130:K132)</f>
        <v>15118222</v>
      </c>
      <c r="L129" s="206">
        <f t="shared" si="37"/>
        <v>14719352</v>
      </c>
      <c r="M129" s="206">
        <f t="shared" si="37"/>
        <v>12915718</v>
      </c>
      <c r="N129" s="206">
        <f t="shared" si="37"/>
        <v>10554015</v>
      </c>
      <c r="O129" s="207">
        <f t="shared" si="37"/>
        <v>12235581</v>
      </c>
      <c r="P129" s="206">
        <f t="shared" si="37"/>
        <v>65542888</v>
      </c>
      <c r="Q129" s="253">
        <f t="shared" si="37"/>
        <v>81769135</v>
      </c>
    </row>
    <row r="130" spans="3:17" ht="18" customHeight="1">
      <c r="C130" s="248"/>
      <c r="D130" s="254"/>
      <c r="E130" s="260" t="s">
        <v>100</v>
      </c>
      <c r="F130" s="256"/>
      <c r="G130" s="206">
        <v>3998205</v>
      </c>
      <c r="H130" s="207">
        <v>5482908</v>
      </c>
      <c r="I130" s="251">
        <f>SUM(G130:H130)</f>
        <v>9481113</v>
      </c>
      <c r="J130" s="252">
        <v>0</v>
      </c>
      <c r="K130" s="207">
        <v>11300223</v>
      </c>
      <c r="L130" s="206">
        <v>12037104</v>
      </c>
      <c r="M130" s="206">
        <v>11504142</v>
      </c>
      <c r="N130" s="206">
        <v>9389430</v>
      </c>
      <c r="O130" s="207">
        <v>11625867</v>
      </c>
      <c r="P130" s="206">
        <f>SUM(J130:O130)</f>
        <v>55856766</v>
      </c>
      <c r="Q130" s="253">
        <f>I130+P130</f>
        <v>65337879</v>
      </c>
    </row>
    <row r="131" spans="3:17" ht="18" customHeight="1">
      <c r="C131" s="248"/>
      <c r="D131" s="261"/>
      <c r="E131" s="258" t="s">
        <v>74</v>
      </c>
      <c r="F131" s="262"/>
      <c r="G131" s="206">
        <v>646515</v>
      </c>
      <c r="H131" s="207">
        <v>396064</v>
      </c>
      <c r="I131" s="251">
        <f>SUM(G131:H131)</f>
        <v>1042579</v>
      </c>
      <c r="J131" s="252">
        <v>0</v>
      </c>
      <c r="K131" s="207">
        <v>805254</v>
      </c>
      <c r="L131" s="206">
        <v>702478</v>
      </c>
      <c r="M131" s="206">
        <v>470725</v>
      </c>
      <c r="N131" s="206">
        <v>560000</v>
      </c>
      <c r="O131" s="207">
        <v>397854</v>
      </c>
      <c r="P131" s="206">
        <f>SUM(J131:O131)</f>
        <v>2936311</v>
      </c>
      <c r="Q131" s="253">
        <f>I131+P131</f>
        <v>3978890</v>
      </c>
    </row>
    <row r="132" spans="3:17" ht="18" customHeight="1">
      <c r="C132" s="248"/>
      <c r="D132" s="263"/>
      <c r="E132" s="255" t="s">
        <v>75</v>
      </c>
      <c r="F132" s="264"/>
      <c r="G132" s="206">
        <v>2865210</v>
      </c>
      <c r="H132" s="207">
        <v>2837345</v>
      </c>
      <c r="I132" s="251">
        <f>SUM(G132:H132)</f>
        <v>5702555</v>
      </c>
      <c r="J132" s="252">
        <v>0</v>
      </c>
      <c r="K132" s="207">
        <v>3012745</v>
      </c>
      <c r="L132" s="206">
        <v>1979770</v>
      </c>
      <c r="M132" s="206">
        <v>940851</v>
      </c>
      <c r="N132" s="206">
        <v>604585</v>
      </c>
      <c r="O132" s="207">
        <v>211860</v>
      </c>
      <c r="P132" s="206">
        <f>SUM(J132:O132)</f>
        <v>6749811</v>
      </c>
      <c r="Q132" s="253">
        <f>I132+P132</f>
        <v>12452366</v>
      </c>
    </row>
    <row r="133" spans="3:17" ht="18" customHeight="1">
      <c r="C133" s="248"/>
      <c r="D133" s="254" t="s">
        <v>76</v>
      </c>
      <c r="E133" s="265"/>
      <c r="F133" s="265"/>
      <c r="G133" s="206">
        <v>5601196</v>
      </c>
      <c r="H133" s="207">
        <v>8742277</v>
      </c>
      <c r="I133" s="251">
        <f>SUM(G133:H133)</f>
        <v>14343473</v>
      </c>
      <c r="J133" s="252">
        <v>0</v>
      </c>
      <c r="K133" s="207">
        <v>23799867</v>
      </c>
      <c r="L133" s="206">
        <v>22237417</v>
      </c>
      <c r="M133" s="206">
        <v>26996105</v>
      </c>
      <c r="N133" s="206">
        <v>18589118</v>
      </c>
      <c r="O133" s="207">
        <v>18964902</v>
      </c>
      <c r="P133" s="206">
        <f>SUM(J133:O133)</f>
        <v>110587409</v>
      </c>
      <c r="Q133" s="253">
        <f>I133+P133</f>
        <v>124930882</v>
      </c>
    </row>
    <row r="134" spans="3:17" ht="18" customHeight="1">
      <c r="C134" s="266"/>
      <c r="D134" s="267" t="s">
        <v>101</v>
      </c>
      <c r="E134" s="268"/>
      <c r="F134" s="268"/>
      <c r="G134" s="208">
        <v>10088628</v>
      </c>
      <c r="H134" s="209">
        <v>7694402</v>
      </c>
      <c r="I134" s="251">
        <f>SUM(G134:H134)</f>
        <v>17783030</v>
      </c>
      <c r="J134" s="270">
        <v>0</v>
      </c>
      <c r="K134" s="209">
        <v>27795800</v>
      </c>
      <c r="L134" s="208">
        <v>19063792</v>
      </c>
      <c r="M134" s="208">
        <v>17311074</v>
      </c>
      <c r="N134" s="208">
        <v>9745685</v>
      </c>
      <c r="O134" s="209">
        <v>9654472</v>
      </c>
      <c r="P134" s="269">
        <f>SUM(J134:O134)</f>
        <v>83570823</v>
      </c>
      <c r="Q134" s="253">
        <f>I134+P134</f>
        <v>101353853</v>
      </c>
    </row>
    <row r="135" spans="3:17" ht="18" customHeight="1">
      <c r="C135" s="242" t="s">
        <v>77</v>
      </c>
      <c r="D135" s="272"/>
      <c r="E135" s="273"/>
      <c r="F135" s="274"/>
      <c r="G135" s="217">
        <f>SUM(G137:G142)</f>
        <v>206714</v>
      </c>
      <c r="H135" s="218">
        <f>SUM(H137:H142)</f>
        <v>2608860</v>
      </c>
      <c r="I135" s="245">
        <f>SUM(I137:I142)</f>
        <v>2815574</v>
      </c>
      <c r="J135" s="246">
        <f>SUM(J137:J143)</f>
        <v>0</v>
      </c>
      <c r="K135" s="301">
        <f>SUM(K136:K143)</f>
        <v>23045379</v>
      </c>
      <c r="L135" s="301">
        <f>SUM(L136:L143)</f>
        <v>27871812</v>
      </c>
      <c r="M135" s="301">
        <f>SUM(M136:M143)</f>
        <v>35842669</v>
      </c>
      <c r="N135" s="301">
        <f>SUM(N136:N143)</f>
        <v>20789331</v>
      </c>
      <c r="O135" s="301">
        <f>SUM(O136:O143)</f>
        <v>12610100</v>
      </c>
      <c r="P135" s="217">
        <f>SUM(P137:P142)</f>
        <v>120159291</v>
      </c>
      <c r="Q135" s="247">
        <f>SUM(Q136:Q143)</f>
        <v>122974865</v>
      </c>
    </row>
    <row r="136" spans="1:18" ht="18" customHeight="1">
      <c r="A136" s="238"/>
      <c r="B136" s="238"/>
      <c r="C136" s="248"/>
      <c r="D136" s="330" t="s">
        <v>128</v>
      </c>
      <c r="E136" s="331"/>
      <c r="F136" s="332"/>
      <c r="G136" s="206">
        <v>0</v>
      </c>
      <c r="H136" s="207">
        <v>0</v>
      </c>
      <c r="I136" s="251">
        <f aca="true" t="shared" si="38" ref="I136:I141">SUM(G136:H136)</f>
        <v>0</v>
      </c>
      <c r="J136" s="275"/>
      <c r="K136" s="207">
        <v>0</v>
      </c>
      <c r="L136" s="206">
        <v>0</v>
      </c>
      <c r="M136" s="206">
        <v>0</v>
      </c>
      <c r="N136" s="206">
        <v>0</v>
      </c>
      <c r="O136" s="207">
        <v>0</v>
      </c>
      <c r="P136" s="206">
        <f>SUM(J136:O136)</f>
        <v>0</v>
      </c>
      <c r="Q136" s="253">
        <f>I136+P136</f>
        <v>0</v>
      </c>
      <c r="R136" s="238"/>
    </row>
    <row r="137" spans="3:17" ht="18" customHeight="1">
      <c r="C137" s="248"/>
      <c r="D137" s="330" t="s">
        <v>78</v>
      </c>
      <c r="E137" s="331"/>
      <c r="F137" s="332"/>
      <c r="G137" s="210">
        <v>0</v>
      </c>
      <c r="H137" s="210">
        <v>0</v>
      </c>
      <c r="I137" s="294">
        <f t="shared" si="38"/>
        <v>0</v>
      </c>
      <c r="J137" s="275"/>
      <c r="K137" s="298">
        <v>0</v>
      </c>
      <c r="L137" s="206">
        <v>0</v>
      </c>
      <c r="M137" s="206">
        <v>0</v>
      </c>
      <c r="N137" s="206">
        <v>0</v>
      </c>
      <c r="O137" s="207">
        <v>0</v>
      </c>
      <c r="P137" s="206">
        <v>0</v>
      </c>
      <c r="Q137" s="253">
        <f aca="true" t="shared" si="39" ref="Q137:Q143">I137+P137</f>
        <v>0</v>
      </c>
    </row>
    <row r="138" spans="3:17" ht="18" customHeight="1">
      <c r="C138" s="248"/>
      <c r="D138" s="330" t="s">
        <v>79</v>
      </c>
      <c r="E138" s="331"/>
      <c r="F138" s="332"/>
      <c r="G138" s="206">
        <v>23274</v>
      </c>
      <c r="H138" s="207">
        <v>266126</v>
      </c>
      <c r="I138" s="251">
        <f t="shared" si="38"/>
        <v>289400</v>
      </c>
      <c r="J138" s="252">
        <v>0</v>
      </c>
      <c r="K138" s="298">
        <v>2383253</v>
      </c>
      <c r="L138" s="206">
        <v>2537600</v>
      </c>
      <c r="M138" s="206">
        <v>3486722</v>
      </c>
      <c r="N138" s="206">
        <v>2233778</v>
      </c>
      <c r="O138" s="207">
        <v>1526371</v>
      </c>
      <c r="P138" s="206">
        <f aca="true" t="shared" si="40" ref="P138:P143">SUM(J138:O138)</f>
        <v>12167724</v>
      </c>
      <c r="Q138" s="253">
        <f t="shared" si="39"/>
        <v>12457124</v>
      </c>
    </row>
    <row r="139" spans="3:17" ht="18" customHeight="1">
      <c r="C139" s="248"/>
      <c r="D139" s="330" t="s">
        <v>80</v>
      </c>
      <c r="E139" s="331"/>
      <c r="F139" s="332"/>
      <c r="G139" s="206">
        <v>183440</v>
      </c>
      <c r="H139" s="207">
        <v>954209</v>
      </c>
      <c r="I139" s="251">
        <f t="shared" si="38"/>
        <v>1137649</v>
      </c>
      <c r="J139" s="252">
        <v>0</v>
      </c>
      <c r="K139" s="298">
        <v>2423606</v>
      </c>
      <c r="L139" s="206">
        <v>3971260</v>
      </c>
      <c r="M139" s="206">
        <v>6096101</v>
      </c>
      <c r="N139" s="206">
        <v>3550647</v>
      </c>
      <c r="O139" s="207">
        <v>1442591</v>
      </c>
      <c r="P139" s="206">
        <f t="shared" si="40"/>
        <v>17484205</v>
      </c>
      <c r="Q139" s="253">
        <f t="shared" si="39"/>
        <v>18621854</v>
      </c>
    </row>
    <row r="140" spans="3:17" ht="18" customHeight="1">
      <c r="C140" s="248"/>
      <c r="D140" s="330" t="s">
        <v>81</v>
      </c>
      <c r="E140" s="331"/>
      <c r="F140" s="332"/>
      <c r="G140" s="210">
        <v>0</v>
      </c>
      <c r="H140" s="207">
        <v>1388525</v>
      </c>
      <c r="I140" s="251">
        <f t="shared" si="38"/>
        <v>1388525</v>
      </c>
      <c r="J140" s="275"/>
      <c r="K140" s="298">
        <v>17824306</v>
      </c>
      <c r="L140" s="206">
        <v>20901783</v>
      </c>
      <c r="M140" s="206">
        <v>24766944</v>
      </c>
      <c r="N140" s="206">
        <v>13658751</v>
      </c>
      <c r="O140" s="207">
        <v>8185877</v>
      </c>
      <c r="P140" s="206">
        <f t="shared" si="40"/>
        <v>85337661</v>
      </c>
      <c r="Q140" s="253">
        <f t="shared" si="39"/>
        <v>86726186</v>
      </c>
    </row>
    <row r="141" spans="3:17" ht="18" customHeight="1">
      <c r="C141" s="248"/>
      <c r="D141" s="330" t="s">
        <v>82</v>
      </c>
      <c r="E141" s="331"/>
      <c r="F141" s="332"/>
      <c r="G141" s="210">
        <v>0</v>
      </c>
      <c r="H141" s="210">
        <v>0</v>
      </c>
      <c r="I141" s="251">
        <f t="shared" si="38"/>
        <v>0</v>
      </c>
      <c r="J141" s="275"/>
      <c r="K141" s="298">
        <v>0</v>
      </c>
      <c r="L141" s="206">
        <v>0</v>
      </c>
      <c r="M141" s="206">
        <v>0</v>
      </c>
      <c r="N141" s="206">
        <v>0</v>
      </c>
      <c r="O141" s="207">
        <v>0</v>
      </c>
      <c r="P141" s="206">
        <f t="shared" si="40"/>
        <v>0</v>
      </c>
      <c r="Q141" s="253">
        <f t="shared" si="39"/>
        <v>0</v>
      </c>
    </row>
    <row r="142" spans="3:17" ht="18" customHeight="1">
      <c r="C142" s="276"/>
      <c r="D142" s="330" t="s">
        <v>83</v>
      </c>
      <c r="E142" s="331"/>
      <c r="F142" s="332"/>
      <c r="G142" s="223">
        <v>0</v>
      </c>
      <c r="H142" s="210">
        <v>0</v>
      </c>
      <c r="I142" s="294">
        <v>0</v>
      </c>
      <c r="J142" s="275"/>
      <c r="K142" s="299">
        <v>414214</v>
      </c>
      <c r="L142" s="223">
        <v>461169</v>
      </c>
      <c r="M142" s="223">
        <v>1492902</v>
      </c>
      <c r="N142" s="223">
        <v>1346155</v>
      </c>
      <c r="O142" s="210">
        <v>1455261</v>
      </c>
      <c r="P142" s="223">
        <f t="shared" si="40"/>
        <v>5169701</v>
      </c>
      <c r="Q142" s="278">
        <f t="shared" si="39"/>
        <v>5169701</v>
      </c>
    </row>
    <row r="143" spans="1:18" ht="18" customHeight="1">
      <c r="A143" s="238"/>
      <c r="B143" s="238"/>
      <c r="C143" s="279"/>
      <c r="D143" s="349" t="s">
        <v>129</v>
      </c>
      <c r="E143" s="350"/>
      <c r="F143" s="351"/>
      <c r="G143" s="220">
        <v>0</v>
      </c>
      <c r="H143" s="220">
        <v>0</v>
      </c>
      <c r="I143" s="282">
        <f>SUM(G143:H143)</f>
        <v>0</v>
      </c>
      <c r="J143" s="275"/>
      <c r="K143" s="207">
        <v>0</v>
      </c>
      <c r="L143" s="206">
        <v>0</v>
      </c>
      <c r="M143" s="206">
        <v>0</v>
      </c>
      <c r="N143" s="206">
        <v>0</v>
      </c>
      <c r="O143" s="207">
        <v>0</v>
      </c>
      <c r="P143" s="206">
        <f t="shared" si="40"/>
        <v>0</v>
      </c>
      <c r="Q143" s="253">
        <f t="shared" si="39"/>
        <v>0</v>
      </c>
      <c r="R143" s="238"/>
    </row>
    <row r="144" spans="3:17" ht="18" customHeight="1">
      <c r="C144" s="248" t="s">
        <v>134</v>
      </c>
      <c r="D144" s="250"/>
      <c r="E144" s="250"/>
      <c r="F144" s="250"/>
      <c r="G144" s="218">
        <v>0</v>
      </c>
      <c r="H144" s="218">
        <v>0</v>
      </c>
      <c r="I144" s="245">
        <v>0</v>
      </c>
      <c r="J144" s="275"/>
      <c r="K144" s="301">
        <f aca="true" t="shared" si="41" ref="K144:Q144">SUM(K145:K147)</f>
        <v>47143541</v>
      </c>
      <c r="L144" s="301">
        <f t="shared" si="41"/>
        <v>84975150</v>
      </c>
      <c r="M144" s="301">
        <f t="shared" si="41"/>
        <v>157583370</v>
      </c>
      <c r="N144" s="301">
        <f t="shared" si="41"/>
        <v>151508682</v>
      </c>
      <c r="O144" s="301">
        <f t="shared" si="41"/>
        <v>196908472</v>
      </c>
      <c r="P144" s="217">
        <f t="shared" si="41"/>
        <v>638119215</v>
      </c>
      <c r="Q144" s="247">
        <f t="shared" si="41"/>
        <v>638119215</v>
      </c>
    </row>
    <row r="145" spans="3:17" ht="18" customHeight="1">
      <c r="C145" s="248"/>
      <c r="D145" s="260" t="s">
        <v>31</v>
      </c>
      <c r="E145" s="260"/>
      <c r="F145" s="264"/>
      <c r="G145" s="207">
        <v>0</v>
      </c>
      <c r="H145" s="207">
        <v>0</v>
      </c>
      <c r="I145" s="251">
        <v>0</v>
      </c>
      <c r="J145" s="275"/>
      <c r="K145" s="298">
        <v>8812129</v>
      </c>
      <c r="L145" s="206">
        <v>35083167</v>
      </c>
      <c r="M145" s="206">
        <v>86795304</v>
      </c>
      <c r="N145" s="206">
        <v>94959910</v>
      </c>
      <c r="O145" s="207">
        <v>113349996</v>
      </c>
      <c r="P145" s="206">
        <f>SUM(K145:O145)</f>
        <v>339000506</v>
      </c>
      <c r="Q145" s="253">
        <f>I145+P145</f>
        <v>339000506</v>
      </c>
    </row>
    <row r="146" spans="3:17" ht="18" customHeight="1">
      <c r="C146" s="248"/>
      <c r="D146" s="260" t="s">
        <v>32</v>
      </c>
      <c r="E146" s="260"/>
      <c r="F146" s="264"/>
      <c r="G146" s="206">
        <v>0</v>
      </c>
      <c r="H146" s="207">
        <v>0</v>
      </c>
      <c r="I146" s="251">
        <v>0</v>
      </c>
      <c r="J146" s="275"/>
      <c r="K146" s="298">
        <v>37851000</v>
      </c>
      <c r="L146" s="206">
        <v>49467305</v>
      </c>
      <c r="M146" s="206">
        <v>68561064</v>
      </c>
      <c r="N146" s="206">
        <v>46364535</v>
      </c>
      <c r="O146" s="207">
        <v>43742348</v>
      </c>
      <c r="P146" s="206">
        <f>SUM(K146:O146)</f>
        <v>245986252</v>
      </c>
      <c r="Q146" s="253">
        <f>I146+P146</f>
        <v>245986252</v>
      </c>
    </row>
    <row r="147" spans="3:17" ht="18" customHeight="1">
      <c r="C147" s="248"/>
      <c r="D147" s="280" t="s">
        <v>33</v>
      </c>
      <c r="E147" s="280"/>
      <c r="F147" s="281"/>
      <c r="G147" s="219">
        <v>0</v>
      </c>
      <c r="H147" s="220">
        <v>0</v>
      </c>
      <c r="I147" s="282">
        <v>0</v>
      </c>
      <c r="J147" s="283"/>
      <c r="K147" s="300">
        <v>480412</v>
      </c>
      <c r="L147" s="225">
        <v>424678</v>
      </c>
      <c r="M147" s="225">
        <v>2227002</v>
      </c>
      <c r="N147" s="225">
        <v>10184237</v>
      </c>
      <c r="O147" s="224">
        <v>39816128</v>
      </c>
      <c r="P147" s="225">
        <f>SUM(K147:O147)</f>
        <v>53132457</v>
      </c>
      <c r="Q147" s="253">
        <f>I147+P147</f>
        <v>53132457</v>
      </c>
    </row>
    <row r="148" spans="3:17" ht="18" customHeight="1" thickBot="1">
      <c r="C148" s="285"/>
      <c r="D148" s="286" t="s">
        <v>84</v>
      </c>
      <c r="E148" s="286"/>
      <c r="F148" s="286"/>
      <c r="G148" s="221">
        <f aca="true" t="shared" si="42" ref="G148:P148">G115+G135+G144</f>
        <v>72350799</v>
      </c>
      <c r="H148" s="222">
        <f t="shared" si="42"/>
        <v>98041424</v>
      </c>
      <c r="I148" s="287">
        <f t="shared" si="42"/>
        <v>170392223</v>
      </c>
      <c r="J148" s="288">
        <f t="shared" si="42"/>
        <v>0</v>
      </c>
      <c r="K148" s="303">
        <f>K115+K135+K144</f>
        <v>278279184</v>
      </c>
      <c r="L148" s="303">
        <f>L115+L135+L144</f>
        <v>308919825</v>
      </c>
      <c r="M148" s="303">
        <f>M115+M135+M144</f>
        <v>401127870</v>
      </c>
      <c r="N148" s="303">
        <f>N115+N135+N144</f>
        <v>314552425</v>
      </c>
      <c r="O148" s="303">
        <f>O115+O135+O144</f>
        <v>371231203</v>
      </c>
      <c r="P148" s="221">
        <f t="shared" si="42"/>
        <v>1674110507</v>
      </c>
      <c r="Q148" s="289">
        <f>Q115+Q135+Q144</f>
        <v>1844502730</v>
      </c>
    </row>
  </sheetData>
  <sheetProtection password="C7C4" sheet="1" objects="1" scenarios="1"/>
  <mergeCells count="49">
    <mergeCell ref="D143:F143"/>
    <mergeCell ref="D33:F33"/>
    <mergeCell ref="D39:F39"/>
    <mergeCell ref="D66:F66"/>
    <mergeCell ref="D73:F73"/>
    <mergeCell ref="D141:F141"/>
    <mergeCell ref="D142:F142"/>
    <mergeCell ref="D137:F137"/>
    <mergeCell ref="D138:F138"/>
    <mergeCell ref="D139:F139"/>
    <mergeCell ref="D140:F140"/>
    <mergeCell ref="D107:F107"/>
    <mergeCell ref="E121:F121"/>
    <mergeCell ref="E127:F127"/>
    <mergeCell ref="E128:F128"/>
    <mergeCell ref="D108:F108"/>
    <mergeCell ref="D136:F136"/>
    <mergeCell ref="D103:F103"/>
    <mergeCell ref="D104:F104"/>
    <mergeCell ref="D105:F105"/>
    <mergeCell ref="D106:F106"/>
    <mergeCell ref="E86:F86"/>
    <mergeCell ref="E92:F92"/>
    <mergeCell ref="E93:F93"/>
    <mergeCell ref="D102:F102"/>
    <mergeCell ref="D101:F101"/>
    <mergeCell ref="D69:F69"/>
    <mergeCell ref="D70:F70"/>
    <mergeCell ref="D71:F71"/>
    <mergeCell ref="D72:F72"/>
    <mergeCell ref="E59:F59"/>
    <mergeCell ref="E60:F60"/>
    <mergeCell ref="D67:F67"/>
    <mergeCell ref="D68:F68"/>
    <mergeCell ref="D36:F36"/>
    <mergeCell ref="D37:F37"/>
    <mergeCell ref="D38:F38"/>
    <mergeCell ref="E53:F53"/>
    <mergeCell ref="D40:F40"/>
    <mergeCell ref="D34:F34"/>
    <mergeCell ref="D35:F35"/>
    <mergeCell ref="Q9:Q10"/>
    <mergeCell ref="E24:F24"/>
    <mergeCell ref="E25:F25"/>
    <mergeCell ref="C9:F10"/>
    <mergeCell ref="E18:F18"/>
    <mergeCell ref="G9:I9"/>
    <mergeCell ref="J9:P9"/>
    <mergeCell ref="C11:F11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70" r:id="rId2"/>
  <rowBreaks count="3" manualBreakCount="3">
    <brk id="45" max="255" man="1"/>
    <brk id="78" max="255" man="1"/>
    <brk id="113" max="255" man="1"/>
  </rowBreaks>
  <colBreaks count="1" manualBreakCount="1">
    <brk id="17" max="65535" man="1"/>
  </colBreaks>
  <ignoredErrors>
    <ignoredError sqref="G26:H26 K129:O129 J26:O26 K94:O94 P107 P110:P112 P142 G135:H135 G129:H129 G100:H100 G94:H94 G32:H32 K32:N32 G65:H65 K65:O65 K100:O100" formulaRange="1"/>
    <ignoredError sqref="P26:Q26 P100:Q100 P22:Q22 P19:Q19 P41:Q41 P54:Q54 P57:Q57 P61:Q61 I65 P74:Q74 P87:Q87 P90:Q90 P94:Q94 I19 P109:Q109 P122:Q122 P125:Q125 P129:Q129 Q144 I135 I129 I125 I122 I74 I61 I57 I54 I41 I26 I22 P32 I32 P135:Q135 P108 P6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2" sqref="A2"/>
    </sheetView>
  </sheetViews>
  <sheetFormatPr defaultColWidth="9.00390625" defaultRowHeight="13.5"/>
  <cols>
    <col min="1" max="5" width="1.4921875" style="136" customWidth="1"/>
    <col min="6" max="6" width="33.625" style="136" customWidth="1"/>
    <col min="7" max="17" width="10.375" style="136" customWidth="1"/>
    <col min="18" max="18" width="1.4921875" style="136" customWidth="1"/>
    <col min="19" max="16384" width="8.00390625" style="136" customWidth="1"/>
  </cols>
  <sheetData>
    <row r="1" s="129" customFormat="1" ht="17.25">
      <c r="A1" s="128" t="s">
        <v>130</v>
      </c>
    </row>
    <row r="2" spans="1:18" s="129" customFormat="1" ht="24" customHeight="1">
      <c r="A2" s="130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2"/>
      <c r="P2" s="132"/>
      <c r="Q2" s="132"/>
      <c r="R2" s="132"/>
    </row>
    <row r="3" spans="1:18" s="129" customFormat="1" ht="21" customHeight="1">
      <c r="A3" s="132" t="str">
        <f>'様式１'!A5</f>
        <v>平成２４年１１月月報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2" s="134" customFormat="1" ht="13.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5" ht="17.25">
      <c r="A5" s="135" t="s">
        <v>66</v>
      </c>
      <c r="B5" s="135"/>
      <c r="C5" s="135"/>
      <c r="D5" s="135"/>
      <c r="E5" s="135"/>
    </row>
    <row r="6" spans="2:3" ht="14.25">
      <c r="B6" s="137" t="s">
        <v>109</v>
      </c>
      <c r="C6" s="137"/>
    </row>
    <row r="7" spans="2:4" ht="15" thickBot="1">
      <c r="B7" s="137"/>
      <c r="C7" s="137"/>
      <c r="D7" s="138" t="s">
        <v>131</v>
      </c>
    </row>
    <row r="8" spans="3:17" ht="12">
      <c r="C8" s="360" t="s">
        <v>105</v>
      </c>
      <c r="D8" s="361"/>
      <c r="E8" s="361"/>
      <c r="F8" s="362"/>
      <c r="G8" s="354" t="s">
        <v>49</v>
      </c>
      <c r="H8" s="355"/>
      <c r="I8" s="356"/>
      <c r="J8" s="357" t="s">
        <v>50</v>
      </c>
      <c r="K8" s="355"/>
      <c r="L8" s="355"/>
      <c r="M8" s="355"/>
      <c r="N8" s="355"/>
      <c r="O8" s="355"/>
      <c r="P8" s="355"/>
      <c r="Q8" s="358" t="s">
        <v>47</v>
      </c>
    </row>
    <row r="9" spans="3:17" ht="24.75" customHeight="1">
      <c r="C9" s="363"/>
      <c r="D9" s="364"/>
      <c r="E9" s="364"/>
      <c r="F9" s="365"/>
      <c r="G9" s="139" t="s">
        <v>88</v>
      </c>
      <c r="H9" s="140" t="s">
        <v>89</v>
      </c>
      <c r="I9" s="141" t="s">
        <v>45</v>
      </c>
      <c r="J9" s="142" t="s">
        <v>46</v>
      </c>
      <c r="K9" s="140" t="s">
        <v>10</v>
      </c>
      <c r="L9" s="139" t="s">
        <v>11</v>
      </c>
      <c r="M9" s="139" t="s">
        <v>12</v>
      </c>
      <c r="N9" s="139" t="s">
        <v>13</v>
      </c>
      <c r="O9" s="140" t="s">
        <v>14</v>
      </c>
      <c r="P9" s="143" t="s">
        <v>2</v>
      </c>
      <c r="Q9" s="359"/>
    </row>
    <row r="10" spans="3:17" ht="14.25" customHeight="1">
      <c r="C10" s="144" t="s">
        <v>69</v>
      </c>
      <c r="D10" s="145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</row>
    <row r="11" spans="3:17" ht="14.25" customHeight="1">
      <c r="C11" s="148"/>
      <c r="D11" s="149" t="s">
        <v>115</v>
      </c>
      <c r="E11" s="150"/>
      <c r="F11" s="151"/>
      <c r="G11" s="152">
        <f aca="true" t="shared" si="0" ref="G11:Q11">SUM(G12:G18)</f>
        <v>4</v>
      </c>
      <c r="H11" s="153">
        <f t="shared" si="0"/>
        <v>12</v>
      </c>
      <c r="I11" s="154">
        <f t="shared" si="0"/>
        <v>16</v>
      </c>
      <c r="J11" s="155">
        <f t="shared" si="0"/>
        <v>0</v>
      </c>
      <c r="K11" s="156">
        <f t="shared" si="0"/>
        <v>214</v>
      </c>
      <c r="L11" s="153">
        <f t="shared" si="0"/>
        <v>378</v>
      </c>
      <c r="M11" s="153">
        <f t="shared" si="0"/>
        <v>570</v>
      </c>
      <c r="N11" s="153">
        <f t="shared" si="0"/>
        <v>495</v>
      </c>
      <c r="O11" s="153">
        <f t="shared" si="0"/>
        <v>543</v>
      </c>
      <c r="P11" s="154">
        <f>SUM(P12:P18)</f>
        <v>2200</v>
      </c>
      <c r="Q11" s="157">
        <f t="shared" si="0"/>
        <v>2216</v>
      </c>
    </row>
    <row r="12" spans="3:17" ht="14.25" customHeight="1">
      <c r="C12" s="148"/>
      <c r="D12" s="158"/>
      <c r="E12" s="159" t="s">
        <v>110</v>
      </c>
      <c r="F12" s="160"/>
      <c r="G12" s="152">
        <v>0</v>
      </c>
      <c r="H12" s="152">
        <v>0</v>
      </c>
      <c r="I12" s="161">
        <f aca="true" t="shared" si="1" ref="I12:I18">SUM(G12:H12)</f>
        <v>0</v>
      </c>
      <c r="J12" s="162"/>
      <c r="K12" s="163">
        <v>31</v>
      </c>
      <c r="L12" s="153">
        <v>127</v>
      </c>
      <c r="M12" s="153">
        <v>284</v>
      </c>
      <c r="N12" s="153">
        <v>296</v>
      </c>
      <c r="O12" s="153">
        <v>322</v>
      </c>
      <c r="P12" s="161">
        <f aca="true" t="shared" si="2" ref="P12:P18">SUM(J12:O12)</f>
        <v>1060</v>
      </c>
      <c r="Q12" s="164">
        <f aca="true" t="shared" si="3" ref="Q12:Q18">I12+P12</f>
        <v>1060</v>
      </c>
    </row>
    <row r="13" spans="3:17" ht="14.25" customHeight="1">
      <c r="C13" s="148"/>
      <c r="D13" s="165"/>
      <c r="E13" s="159" t="s">
        <v>32</v>
      </c>
      <c r="F13" s="160"/>
      <c r="G13" s="152">
        <v>0</v>
      </c>
      <c r="H13" s="152">
        <v>0</v>
      </c>
      <c r="I13" s="161">
        <f t="shared" si="1"/>
        <v>0</v>
      </c>
      <c r="J13" s="162"/>
      <c r="K13" s="163">
        <v>117</v>
      </c>
      <c r="L13" s="153">
        <v>135</v>
      </c>
      <c r="M13" s="153">
        <v>161</v>
      </c>
      <c r="N13" s="153">
        <v>106</v>
      </c>
      <c r="O13" s="153">
        <v>101</v>
      </c>
      <c r="P13" s="161">
        <f t="shared" si="2"/>
        <v>620</v>
      </c>
      <c r="Q13" s="164">
        <f t="shared" si="3"/>
        <v>620</v>
      </c>
    </row>
    <row r="14" spans="3:17" ht="14.25" customHeight="1">
      <c r="C14" s="148"/>
      <c r="D14" s="158"/>
      <c r="E14" s="159" t="s">
        <v>111</v>
      </c>
      <c r="F14" s="160"/>
      <c r="G14" s="152">
        <v>0</v>
      </c>
      <c r="H14" s="152">
        <v>0</v>
      </c>
      <c r="I14" s="161">
        <f t="shared" si="1"/>
        <v>0</v>
      </c>
      <c r="J14" s="162"/>
      <c r="K14" s="163">
        <v>1</v>
      </c>
      <c r="L14" s="153">
        <v>2</v>
      </c>
      <c r="M14" s="153">
        <v>4</v>
      </c>
      <c r="N14" s="153">
        <v>21</v>
      </c>
      <c r="O14" s="153">
        <v>67</v>
      </c>
      <c r="P14" s="161">
        <f t="shared" si="2"/>
        <v>95</v>
      </c>
      <c r="Q14" s="164">
        <f t="shared" si="3"/>
        <v>95</v>
      </c>
    </row>
    <row r="15" spans="3:17" ht="14.25" customHeight="1">
      <c r="C15" s="148"/>
      <c r="D15" s="158"/>
      <c r="E15" s="352" t="s">
        <v>106</v>
      </c>
      <c r="F15" s="353"/>
      <c r="G15" s="152">
        <v>0</v>
      </c>
      <c r="H15" s="152">
        <v>0</v>
      </c>
      <c r="I15" s="161">
        <f t="shared" si="1"/>
        <v>0</v>
      </c>
      <c r="J15" s="162"/>
      <c r="K15" s="163">
        <v>1</v>
      </c>
      <c r="L15" s="153">
        <v>1</v>
      </c>
      <c r="M15" s="153">
        <v>6</v>
      </c>
      <c r="N15" s="153">
        <v>4</v>
      </c>
      <c r="O15" s="153">
        <v>4</v>
      </c>
      <c r="P15" s="161">
        <f t="shared" si="2"/>
        <v>16</v>
      </c>
      <c r="Q15" s="164">
        <f t="shared" si="3"/>
        <v>16</v>
      </c>
    </row>
    <row r="16" spans="3:17" ht="14.25" customHeight="1">
      <c r="C16" s="148"/>
      <c r="D16" s="158"/>
      <c r="E16" s="159" t="s">
        <v>112</v>
      </c>
      <c r="F16" s="160"/>
      <c r="G16" s="153">
        <v>4</v>
      </c>
      <c r="H16" s="153">
        <v>10</v>
      </c>
      <c r="I16" s="161">
        <f t="shared" si="1"/>
        <v>14</v>
      </c>
      <c r="J16" s="166">
        <v>0</v>
      </c>
      <c r="K16" s="163">
        <v>63</v>
      </c>
      <c r="L16" s="153">
        <v>101</v>
      </c>
      <c r="M16" s="153">
        <v>105</v>
      </c>
      <c r="N16" s="153">
        <v>61</v>
      </c>
      <c r="O16" s="153">
        <v>44</v>
      </c>
      <c r="P16" s="161">
        <f t="shared" si="2"/>
        <v>374</v>
      </c>
      <c r="Q16" s="164">
        <f t="shared" si="3"/>
        <v>388</v>
      </c>
    </row>
    <row r="17" spans="3:17" ht="14.25" customHeight="1">
      <c r="C17" s="148"/>
      <c r="D17" s="158"/>
      <c r="E17" s="352" t="s">
        <v>107</v>
      </c>
      <c r="F17" s="353"/>
      <c r="G17" s="167">
        <v>0</v>
      </c>
      <c r="H17" s="167">
        <v>2</v>
      </c>
      <c r="I17" s="168">
        <f t="shared" si="1"/>
        <v>2</v>
      </c>
      <c r="J17" s="169">
        <v>0</v>
      </c>
      <c r="K17" s="170">
        <v>1</v>
      </c>
      <c r="L17" s="167">
        <v>12</v>
      </c>
      <c r="M17" s="167">
        <v>10</v>
      </c>
      <c r="N17" s="167">
        <v>7</v>
      </c>
      <c r="O17" s="167">
        <v>5</v>
      </c>
      <c r="P17" s="168">
        <f t="shared" si="2"/>
        <v>35</v>
      </c>
      <c r="Q17" s="171">
        <f t="shared" si="3"/>
        <v>37</v>
      </c>
    </row>
    <row r="18" spans="3:17" ht="14.25" customHeight="1">
      <c r="C18" s="148"/>
      <c r="D18" s="172"/>
      <c r="E18" s="366" t="s">
        <v>108</v>
      </c>
      <c r="F18" s="367"/>
      <c r="G18" s="173">
        <v>0</v>
      </c>
      <c r="H18" s="173">
        <v>0</v>
      </c>
      <c r="I18" s="174">
        <f t="shared" si="1"/>
        <v>0</v>
      </c>
      <c r="J18" s="175">
        <v>0</v>
      </c>
      <c r="K18" s="176">
        <v>0</v>
      </c>
      <c r="L18" s="173">
        <v>0</v>
      </c>
      <c r="M18" s="173">
        <v>0</v>
      </c>
      <c r="N18" s="173">
        <v>0</v>
      </c>
      <c r="O18" s="173">
        <v>0</v>
      </c>
      <c r="P18" s="174">
        <f t="shared" si="2"/>
        <v>0</v>
      </c>
      <c r="Q18" s="177">
        <f t="shared" si="3"/>
        <v>0</v>
      </c>
    </row>
    <row r="19" spans="3:17" ht="14.25" customHeight="1">
      <c r="C19" s="148"/>
      <c r="D19" s="178" t="s">
        <v>113</v>
      </c>
      <c r="E19" s="179"/>
      <c r="F19" s="151"/>
      <c r="G19" s="180">
        <f aca="true" t="shared" si="4" ref="G19:Q19">SUM(G20:G26)</f>
        <v>1</v>
      </c>
      <c r="H19" s="180">
        <f t="shared" si="4"/>
        <v>10</v>
      </c>
      <c r="I19" s="181">
        <f t="shared" si="4"/>
        <v>11</v>
      </c>
      <c r="J19" s="182">
        <f t="shared" si="4"/>
        <v>0</v>
      </c>
      <c r="K19" s="156">
        <f t="shared" si="4"/>
        <v>92</v>
      </c>
      <c r="L19" s="180">
        <f t="shared" si="4"/>
        <v>178</v>
      </c>
      <c r="M19" s="180">
        <f t="shared" si="4"/>
        <v>257</v>
      </c>
      <c r="N19" s="180">
        <f t="shared" si="4"/>
        <v>194</v>
      </c>
      <c r="O19" s="180">
        <f t="shared" si="4"/>
        <v>185</v>
      </c>
      <c r="P19" s="181">
        <f t="shared" si="4"/>
        <v>906</v>
      </c>
      <c r="Q19" s="183">
        <f t="shared" si="4"/>
        <v>917</v>
      </c>
    </row>
    <row r="20" spans="3:17" ht="14.25" customHeight="1">
      <c r="C20" s="148"/>
      <c r="D20" s="158"/>
      <c r="E20" s="159" t="s">
        <v>110</v>
      </c>
      <c r="F20" s="160"/>
      <c r="G20" s="152">
        <v>0</v>
      </c>
      <c r="H20" s="152">
        <v>0</v>
      </c>
      <c r="I20" s="161">
        <f aca="true" t="shared" si="5" ref="I20:I26">SUM(G20:H20)</f>
        <v>0</v>
      </c>
      <c r="J20" s="162"/>
      <c r="K20" s="163">
        <v>17</v>
      </c>
      <c r="L20" s="153">
        <v>76</v>
      </c>
      <c r="M20" s="153">
        <v>143</v>
      </c>
      <c r="N20" s="153">
        <v>121</v>
      </c>
      <c r="O20" s="153">
        <v>117</v>
      </c>
      <c r="P20" s="161">
        <f>SUM(J20:O20)</f>
        <v>474</v>
      </c>
      <c r="Q20" s="164">
        <f aca="true" t="shared" si="6" ref="Q20:Q26">I20+P20</f>
        <v>474</v>
      </c>
    </row>
    <row r="21" spans="3:17" ht="14.25" customHeight="1">
      <c r="C21" s="148"/>
      <c r="D21" s="165"/>
      <c r="E21" s="159" t="s">
        <v>32</v>
      </c>
      <c r="F21" s="160"/>
      <c r="G21" s="152">
        <v>0</v>
      </c>
      <c r="H21" s="152">
        <v>0</v>
      </c>
      <c r="I21" s="161">
        <f t="shared" si="5"/>
        <v>0</v>
      </c>
      <c r="J21" s="162"/>
      <c r="K21" s="163">
        <v>24</v>
      </c>
      <c r="L21" s="153">
        <v>23</v>
      </c>
      <c r="M21" s="153">
        <v>26</v>
      </c>
      <c r="N21" s="153">
        <v>20</v>
      </c>
      <c r="O21" s="153">
        <v>16</v>
      </c>
      <c r="P21" s="161">
        <f aca="true" t="shared" si="7" ref="P21:P26">SUM(J21:O21)</f>
        <v>109</v>
      </c>
      <c r="Q21" s="164">
        <f t="shared" si="6"/>
        <v>109</v>
      </c>
    </row>
    <row r="22" spans="3:17" ht="14.25" customHeight="1">
      <c r="C22" s="148"/>
      <c r="D22" s="158"/>
      <c r="E22" s="159" t="s">
        <v>111</v>
      </c>
      <c r="F22" s="160"/>
      <c r="G22" s="152">
        <v>0</v>
      </c>
      <c r="H22" s="152">
        <v>0</v>
      </c>
      <c r="I22" s="161">
        <f t="shared" si="5"/>
        <v>0</v>
      </c>
      <c r="J22" s="162"/>
      <c r="K22" s="163">
        <v>0</v>
      </c>
      <c r="L22" s="153">
        <v>2</v>
      </c>
      <c r="M22" s="153">
        <v>0</v>
      </c>
      <c r="N22" s="153">
        <v>3</v>
      </c>
      <c r="O22" s="153">
        <v>13</v>
      </c>
      <c r="P22" s="161">
        <f t="shared" si="7"/>
        <v>18</v>
      </c>
      <c r="Q22" s="164">
        <f t="shared" si="6"/>
        <v>18</v>
      </c>
    </row>
    <row r="23" spans="3:17" ht="14.25" customHeight="1">
      <c r="C23" s="148"/>
      <c r="D23" s="158"/>
      <c r="E23" s="352" t="s">
        <v>106</v>
      </c>
      <c r="F23" s="353"/>
      <c r="G23" s="152">
        <v>0</v>
      </c>
      <c r="H23" s="152">
        <v>0</v>
      </c>
      <c r="I23" s="161">
        <f t="shared" si="5"/>
        <v>0</v>
      </c>
      <c r="J23" s="162"/>
      <c r="K23" s="163">
        <v>1</v>
      </c>
      <c r="L23" s="153">
        <v>1</v>
      </c>
      <c r="M23" s="153">
        <v>6</v>
      </c>
      <c r="N23" s="153">
        <v>4</v>
      </c>
      <c r="O23" s="153">
        <v>4</v>
      </c>
      <c r="P23" s="161">
        <f t="shared" si="7"/>
        <v>16</v>
      </c>
      <c r="Q23" s="164">
        <f t="shared" si="6"/>
        <v>16</v>
      </c>
    </row>
    <row r="24" spans="3:17" ht="14.25" customHeight="1">
      <c r="C24" s="148"/>
      <c r="D24" s="158"/>
      <c r="E24" s="159" t="s">
        <v>112</v>
      </c>
      <c r="F24" s="160"/>
      <c r="G24" s="153">
        <v>1</v>
      </c>
      <c r="H24" s="153">
        <v>10</v>
      </c>
      <c r="I24" s="161">
        <f t="shared" si="5"/>
        <v>11</v>
      </c>
      <c r="J24" s="166">
        <v>0</v>
      </c>
      <c r="K24" s="163">
        <v>50</v>
      </c>
      <c r="L24" s="153">
        <v>73</v>
      </c>
      <c r="M24" s="153">
        <v>79</v>
      </c>
      <c r="N24" s="153">
        <v>44</v>
      </c>
      <c r="O24" s="153">
        <v>33</v>
      </c>
      <c r="P24" s="161">
        <f t="shared" si="7"/>
        <v>279</v>
      </c>
      <c r="Q24" s="164">
        <f t="shared" si="6"/>
        <v>290</v>
      </c>
    </row>
    <row r="25" spans="3:17" ht="14.25" customHeight="1">
      <c r="C25" s="148"/>
      <c r="D25" s="158"/>
      <c r="E25" s="352" t="s">
        <v>107</v>
      </c>
      <c r="F25" s="353"/>
      <c r="G25" s="167">
        <v>0</v>
      </c>
      <c r="H25" s="167">
        <v>0</v>
      </c>
      <c r="I25" s="168">
        <f t="shared" si="5"/>
        <v>0</v>
      </c>
      <c r="J25" s="169">
        <v>0</v>
      </c>
      <c r="K25" s="170">
        <v>0</v>
      </c>
      <c r="L25" s="167">
        <v>3</v>
      </c>
      <c r="M25" s="167">
        <v>3</v>
      </c>
      <c r="N25" s="167">
        <v>2</v>
      </c>
      <c r="O25" s="167">
        <v>2</v>
      </c>
      <c r="P25" s="161">
        <f t="shared" si="7"/>
        <v>10</v>
      </c>
      <c r="Q25" s="171">
        <f t="shared" si="6"/>
        <v>10</v>
      </c>
    </row>
    <row r="26" spans="3:17" ht="14.25" customHeight="1" thickBot="1">
      <c r="C26" s="184"/>
      <c r="D26" s="185"/>
      <c r="E26" s="368" t="s">
        <v>108</v>
      </c>
      <c r="F26" s="369"/>
      <c r="G26" s="186">
        <v>0</v>
      </c>
      <c r="H26" s="186">
        <v>0</v>
      </c>
      <c r="I26" s="187">
        <f t="shared" si="5"/>
        <v>0</v>
      </c>
      <c r="J26" s="188">
        <v>0</v>
      </c>
      <c r="K26" s="189">
        <v>0</v>
      </c>
      <c r="L26" s="186">
        <v>0</v>
      </c>
      <c r="M26" s="186">
        <v>0</v>
      </c>
      <c r="N26" s="186">
        <v>0</v>
      </c>
      <c r="O26" s="186">
        <v>0</v>
      </c>
      <c r="P26" s="187">
        <f t="shared" si="7"/>
        <v>0</v>
      </c>
      <c r="Q26" s="190">
        <f t="shared" si="6"/>
        <v>0</v>
      </c>
    </row>
    <row r="27" spans="3:17" ht="14.25" customHeight="1">
      <c r="C27" s="191" t="s">
        <v>114</v>
      </c>
      <c r="D27" s="192"/>
      <c r="E27" s="192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4"/>
    </row>
    <row r="28" spans="3:17" ht="14.25" customHeight="1">
      <c r="C28" s="148"/>
      <c r="D28" s="149" t="s">
        <v>116</v>
      </c>
      <c r="E28" s="150"/>
      <c r="F28" s="151"/>
      <c r="G28" s="152">
        <f aca="true" t="shared" si="8" ref="G28:O28">SUM(G29:G35)</f>
        <v>26790</v>
      </c>
      <c r="H28" s="153">
        <f t="shared" si="8"/>
        <v>26526</v>
      </c>
      <c r="I28" s="154">
        <f>SUM(I29:I35)</f>
        <v>53316</v>
      </c>
      <c r="J28" s="155">
        <f t="shared" si="8"/>
        <v>0</v>
      </c>
      <c r="K28" s="156">
        <f t="shared" si="8"/>
        <v>4293382</v>
      </c>
      <c r="L28" s="195">
        <f t="shared" si="8"/>
        <v>7800404</v>
      </c>
      <c r="M28" s="153">
        <f t="shared" si="8"/>
        <v>13076890</v>
      </c>
      <c r="N28" s="153">
        <f t="shared" si="8"/>
        <v>12145716</v>
      </c>
      <c r="O28" s="153">
        <f t="shared" si="8"/>
        <v>13825238</v>
      </c>
      <c r="P28" s="168">
        <f aca="true" t="shared" si="9" ref="P28:P36">SUM(K28:O28)</f>
        <v>51141630</v>
      </c>
      <c r="Q28" s="171">
        <f aca="true" t="shared" si="10" ref="Q28:Q33">I28+P28</f>
        <v>51194946</v>
      </c>
    </row>
    <row r="29" spans="3:17" ht="14.25" customHeight="1">
      <c r="C29" s="148"/>
      <c r="D29" s="158"/>
      <c r="E29" s="159" t="s">
        <v>110</v>
      </c>
      <c r="F29" s="160"/>
      <c r="G29" s="152">
        <v>0</v>
      </c>
      <c r="H29" s="152">
        <v>0</v>
      </c>
      <c r="I29" s="161">
        <f aca="true" t="shared" si="11" ref="I29:I35">SUM(G29:H29)</f>
        <v>0</v>
      </c>
      <c r="J29" s="162"/>
      <c r="K29" s="163">
        <v>795200</v>
      </c>
      <c r="L29" s="153">
        <v>3426670</v>
      </c>
      <c r="M29" s="153">
        <v>7677540</v>
      </c>
      <c r="N29" s="153">
        <v>8153160</v>
      </c>
      <c r="O29" s="153">
        <v>8783180</v>
      </c>
      <c r="P29" s="168">
        <f t="shared" si="9"/>
        <v>28835750</v>
      </c>
      <c r="Q29" s="171">
        <f t="shared" si="10"/>
        <v>28835750</v>
      </c>
    </row>
    <row r="30" spans="3:17" ht="14.25" customHeight="1">
      <c r="C30" s="148"/>
      <c r="D30" s="165"/>
      <c r="E30" s="159" t="s">
        <v>32</v>
      </c>
      <c r="F30" s="160"/>
      <c r="G30" s="152">
        <v>0</v>
      </c>
      <c r="H30" s="152">
        <v>0</v>
      </c>
      <c r="I30" s="161">
        <f t="shared" si="11"/>
        <v>0</v>
      </c>
      <c r="J30" s="162"/>
      <c r="K30" s="163">
        <v>3129540</v>
      </c>
      <c r="L30" s="153">
        <v>3554020</v>
      </c>
      <c r="M30" s="153">
        <v>4116880</v>
      </c>
      <c r="N30" s="153">
        <v>2693250</v>
      </c>
      <c r="O30" s="153">
        <v>2670310</v>
      </c>
      <c r="P30" s="168">
        <f t="shared" si="9"/>
        <v>16164000</v>
      </c>
      <c r="Q30" s="171">
        <f t="shared" si="10"/>
        <v>16164000</v>
      </c>
    </row>
    <row r="31" spans="3:17" ht="14.25" customHeight="1">
      <c r="C31" s="148"/>
      <c r="D31" s="158"/>
      <c r="E31" s="159" t="s">
        <v>111</v>
      </c>
      <c r="F31" s="160"/>
      <c r="G31" s="152">
        <v>0</v>
      </c>
      <c r="H31" s="152">
        <v>0</v>
      </c>
      <c r="I31" s="161">
        <f t="shared" si="11"/>
        <v>0</v>
      </c>
      <c r="J31" s="162"/>
      <c r="K31" s="163">
        <v>29700</v>
      </c>
      <c r="L31" s="153">
        <v>51480</v>
      </c>
      <c r="M31" s="153">
        <v>111000</v>
      </c>
      <c r="N31" s="153">
        <v>536160</v>
      </c>
      <c r="O31" s="153">
        <v>1793320</v>
      </c>
      <c r="P31" s="168">
        <f t="shared" si="9"/>
        <v>2521660</v>
      </c>
      <c r="Q31" s="171">
        <f t="shared" si="10"/>
        <v>2521660</v>
      </c>
    </row>
    <row r="32" spans="3:17" ht="14.25" customHeight="1">
      <c r="C32" s="148"/>
      <c r="D32" s="158"/>
      <c r="E32" s="352" t="s">
        <v>106</v>
      </c>
      <c r="F32" s="353"/>
      <c r="G32" s="152">
        <v>0</v>
      </c>
      <c r="H32" s="152">
        <v>0</v>
      </c>
      <c r="I32" s="161">
        <f t="shared" si="11"/>
        <v>0</v>
      </c>
      <c r="J32" s="162"/>
      <c r="K32" s="163">
        <v>21310</v>
      </c>
      <c r="L32" s="153">
        <v>29700</v>
      </c>
      <c r="M32" s="153">
        <v>162600</v>
      </c>
      <c r="N32" s="153">
        <v>111000</v>
      </c>
      <c r="O32" s="153">
        <v>118800</v>
      </c>
      <c r="P32" s="168">
        <f t="shared" si="9"/>
        <v>443410</v>
      </c>
      <c r="Q32" s="171">
        <f t="shared" si="10"/>
        <v>443410</v>
      </c>
    </row>
    <row r="33" spans="3:17" ht="14.25" customHeight="1">
      <c r="C33" s="148"/>
      <c r="D33" s="158"/>
      <c r="E33" s="159" t="s">
        <v>112</v>
      </c>
      <c r="F33" s="160"/>
      <c r="G33" s="153">
        <v>26790</v>
      </c>
      <c r="H33" s="153">
        <v>23286</v>
      </c>
      <c r="I33" s="161">
        <f t="shared" si="11"/>
        <v>50076</v>
      </c>
      <c r="J33" s="166">
        <v>0</v>
      </c>
      <c r="K33" s="163">
        <v>313462</v>
      </c>
      <c r="L33" s="153">
        <v>690344</v>
      </c>
      <c r="M33" s="153">
        <v>954370</v>
      </c>
      <c r="N33" s="153">
        <v>576186</v>
      </c>
      <c r="O33" s="153">
        <v>436758</v>
      </c>
      <c r="P33" s="168">
        <f t="shared" si="9"/>
        <v>2971120</v>
      </c>
      <c r="Q33" s="171">
        <f t="shared" si="10"/>
        <v>3021196</v>
      </c>
    </row>
    <row r="34" spans="3:17" ht="14.25" customHeight="1">
      <c r="C34" s="148"/>
      <c r="D34" s="158"/>
      <c r="E34" s="352" t="s">
        <v>107</v>
      </c>
      <c r="F34" s="353"/>
      <c r="G34" s="167">
        <v>0</v>
      </c>
      <c r="H34" s="167">
        <v>3240</v>
      </c>
      <c r="I34" s="168">
        <f t="shared" si="11"/>
        <v>3240</v>
      </c>
      <c r="J34" s="169">
        <v>0</v>
      </c>
      <c r="K34" s="170">
        <v>4170</v>
      </c>
      <c r="L34" s="167">
        <v>48190</v>
      </c>
      <c r="M34" s="167">
        <v>54500</v>
      </c>
      <c r="N34" s="167">
        <v>75960</v>
      </c>
      <c r="O34" s="167">
        <v>22870</v>
      </c>
      <c r="P34" s="168">
        <f t="shared" si="9"/>
        <v>205690</v>
      </c>
      <c r="Q34" s="171">
        <f>I34+P34</f>
        <v>208930</v>
      </c>
    </row>
    <row r="35" spans="3:17" ht="14.25" customHeight="1">
      <c r="C35" s="148"/>
      <c r="D35" s="172"/>
      <c r="E35" s="366" t="s">
        <v>108</v>
      </c>
      <c r="F35" s="367"/>
      <c r="G35" s="173">
        <v>0</v>
      </c>
      <c r="H35" s="173">
        <v>0</v>
      </c>
      <c r="I35" s="174">
        <f t="shared" si="11"/>
        <v>0</v>
      </c>
      <c r="J35" s="175">
        <v>0</v>
      </c>
      <c r="K35" s="176">
        <v>0</v>
      </c>
      <c r="L35" s="173">
        <v>0</v>
      </c>
      <c r="M35" s="173">
        <v>0</v>
      </c>
      <c r="N35" s="173">
        <v>0</v>
      </c>
      <c r="O35" s="173">
        <v>0</v>
      </c>
      <c r="P35" s="174">
        <f t="shared" si="9"/>
        <v>0</v>
      </c>
      <c r="Q35" s="177">
        <f>I35+P35</f>
        <v>0</v>
      </c>
    </row>
    <row r="36" spans="3:17" ht="14.25" customHeight="1">
      <c r="C36" s="148"/>
      <c r="D36" s="178" t="s">
        <v>113</v>
      </c>
      <c r="E36" s="179"/>
      <c r="F36" s="151"/>
      <c r="G36" s="180">
        <f aca="true" t="shared" si="12" ref="G36:O36">SUM(G37:G43)</f>
        <v>2190</v>
      </c>
      <c r="H36" s="180">
        <f t="shared" si="12"/>
        <v>16560</v>
      </c>
      <c r="I36" s="181">
        <f>SUM(I37:I43)</f>
        <v>18750</v>
      </c>
      <c r="J36" s="182">
        <f t="shared" si="12"/>
        <v>0</v>
      </c>
      <c r="K36" s="156">
        <f t="shared" si="12"/>
        <v>1093050</v>
      </c>
      <c r="L36" s="180">
        <f t="shared" si="12"/>
        <v>2856090</v>
      </c>
      <c r="M36" s="180">
        <f t="shared" si="12"/>
        <v>4802810</v>
      </c>
      <c r="N36" s="180">
        <f t="shared" si="12"/>
        <v>3918060</v>
      </c>
      <c r="O36" s="180">
        <f t="shared" si="12"/>
        <v>3866280</v>
      </c>
      <c r="P36" s="181">
        <f t="shared" si="9"/>
        <v>16536290</v>
      </c>
      <c r="Q36" s="183">
        <f>SUM(Q37:Q43)</f>
        <v>16555040</v>
      </c>
    </row>
    <row r="37" spans="3:17" ht="14.25" customHeight="1">
      <c r="C37" s="148"/>
      <c r="D37" s="158"/>
      <c r="E37" s="159" t="s">
        <v>110</v>
      </c>
      <c r="F37" s="160"/>
      <c r="G37" s="152">
        <v>0</v>
      </c>
      <c r="H37" s="152">
        <v>0</v>
      </c>
      <c r="I37" s="161">
        <f>SUM(G37:H37)</f>
        <v>0</v>
      </c>
      <c r="J37" s="162"/>
      <c r="K37" s="163">
        <v>346440</v>
      </c>
      <c r="L37" s="153">
        <v>1798030</v>
      </c>
      <c r="M37" s="153">
        <v>3449120</v>
      </c>
      <c r="N37" s="153">
        <v>2908170</v>
      </c>
      <c r="O37" s="153">
        <v>2830710</v>
      </c>
      <c r="P37" s="161">
        <f aca="true" t="shared" si="13" ref="P37:P43">SUM(K37:O37)</f>
        <v>11332470</v>
      </c>
      <c r="Q37" s="164">
        <f aca="true" t="shared" si="14" ref="Q37:Q43">I37+P37</f>
        <v>11332470</v>
      </c>
    </row>
    <row r="38" spans="3:17" ht="14.25" customHeight="1">
      <c r="C38" s="148"/>
      <c r="D38" s="165"/>
      <c r="E38" s="159" t="s">
        <v>32</v>
      </c>
      <c r="F38" s="160"/>
      <c r="G38" s="152">
        <v>0</v>
      </c>
      <c r="H38" s="152">
        <v>0</v>
      </c>
      <c r="I38" s="161">
        <f aca="true" t="shared" si="15" ref="I38:I43">SUM(G38:H38)</f>
        <v>0</v>
      </c>
      <c r="J38" s="162"/>
      <c r="K38" s="163">
        <v>541500</v>
      </c>
      <c r="L38" s="153">
        <v>513350</v>
      </c>
      <c r="M38" s="153">
        <v>519840</v>
      </c>
      <c r="N38" s="153">
        <v>449380</v>
      </c>
      <c r="O38" s="153">
        <v>393400</v>
      </c>
      <c r="P38" s="161">
        <f t="shared" si="13"/>
        <v>2417470</v>
      </c>
      <c r="Q38" s="164">
        <f t="shared" si="14"/>
        <v>2417470</v>
      </c>
    </row>
    <row r="39" spans="3:17" ht="14.25" customHeight="1">
      <c r="C39" s="148"/>
      <c r="D39" s="158"/>
      <c r="E39" s="159" t="s">
        <v>111</v>
      </c>
      <c r="F39" s="160"/>
      <c r="G39" s="152">
        <v>0</v>
      </c>
      <c r="H39" s="152">
        <v>0</v>
      </c>
      <c r="I39" s="161">
        <f t="shared" si="15"/>
        <v>0</v>
      </c>
      <c r="J39" s="162"/>
      <c r="K39" s="163">
        <v>0</v>
      </c>
      <c r="L39" s="153">
        <v>59800</v>
      </c>
      <c r="M39" s="153">
        <v>0</v>
      </c>
      <c r="N39" s="153">
        <v>29400</v>
      </c>
      <c r="O39" s="153">
        <v>247380</v>
      </c>
      <c r="P39" s="161">
        <f t="shared" si="13"/>
        <v>336580</v>
      </c>
      <c r="Q39" s="164">
        <f>I39+P39</f>
        <v>336580</v>
      </c>
    </row>
    <row r="40" spans="3:17" ht="14.25" customHeight="1">
      <c r="C40" s="148"/>
      <c r="D40" s="158"/>
      <c r="E40" s="352" t="s">
        <v>106</v>
      </c>
      <c r="F40" s="353"/>
      <c r="G40" s="152">
        <v>0</v>
      </c>
      <c r="H40" s="152">
        <v>0</v>
      </c>
      <c r="I40" s="161">
        <f t="shared" si="15"/>
        <v>0</v>
      </c>
      <c r="J40" s="162"/>
      <c r="K40" s="163">
        <v>19800</v>
      </c>
      <c r="L40" s="153">
        <v>34500</v>
      </c>
      <c r="M40" s="153">
        <v>177600</v>
      </c>
      <c r="N40" s="153">
        <v>123300</v>
      </c>
      <c r="O40" s="153">
        <v>138000</v>
      </c>
      <c r="P40" s="161">
        <f t="shared" si="13"/>
        <v>493200</v>
      </c>
      <c r="Q40" s="164">
        <f t="shared" si="14"/>
        <v>493200</v>
      </c>
    </row>
    <row r="41" spans="3:17" ht="14.25" customHeight="1">
      <c r="C41" s="148"/>
      <c r="D41" s="158"/>
      <c r="E41" s="159" t="s">
        <v>112</v>
      </c>
      <c r="F41" s="160"/>
      <c r="G41" s="153">
        <v>2190</v>
      </c>
      <c r="H41" s="153">
        <v>16560</v>
      </c>
      <c r="I41" s="161">
        <f t="shared" si="15"/>
        <v>18750</v>
      </c>
      <c r="J41" s="166">
        <v>0</v>
      </c>
      <c r="K41" s="163">
        <v>185310</v>
      </c>
      <c r="L41" s="153">
        <v>433160</v>
      </c>
      <c r="M41" s="153">
        <v>639000</v>
      </c>
      <c r="N41" s="153">
        <v>375610</v>
      </c>
      <c r="O41" s="153">
        <v>252380</v>
      </c>
      <c r="P41" s="161">
        <f t="shared" si="13"/>
        <v>1885460</v>
      </c>
      <c r="Q41" s="164">
        <f>I41+P41</f>
        <v>1904210</v>
      </c>
    </row>
    <row r="42" spans="3:17" ht="14.25" customHeight="1">
      <c r="C42" s="148"/>
      <c r="D42" s="165"/>
      <c r="E42" s="352" t="s">
        <v>107</v>
      </c>
      <c r="F42" s="353"/>
      <c r="G42" s="153">
        <v>0</v>
      </c>
      <c r="H42" s="153">
        <v>0</v>
      </c>
      <c r="I42" s="161">
        <f t="shared" si="15"/>
        <v>0</v>
      </c>
      <c r="J42" s="166">
        <v>0</v>
      </c>
      <c r="K42" s="163">
        <v>0</v>
      </c>
      <c r="L42" s="153">
        <v>17250</v>
      </c>
      <c r="M42" s="153">
        <v>17250</v>
      </c>
      <c r="N42" s="153">
        <v>32200</v>
      </c>
      <c r="O42" s="153">
        <v>4410</v>
      </c>
      <c r="P42" s="161">
        <f t="shared" si="13"/>
        <v>71110</v>
      </c>
      <c r="Q42" s="164">
        <f t="shared" si="14"/>
        <v>71110</v>
      </c>
    </row>
    <row r="43" spans="3:17" ht="14.25" customHeight="1">
      <c r="C43" s="191"/>
      <c r="D43" s="196"/>
      <c r="E43" s="366" t="s">
        <v>108</v>
      </c>
      <c r="F43" s="367"/>
      <c r="G43" s="173">
        <v>0</v>
      </c>
      <c r="H43" s="173">
        <v>0</v>
      </c>
      <c r="I43" s="174">
        <f t="shared" si="15"/>
        <v>0</v>
      </c>
      <c r="J43" s="175">
        <v>0</v>
      </c>
      <c r="K43" s="176">
        <v>0</v>
      </c>
      <c r="L43" s="173">
        <v>0</v>
      </c>
      <c r="M43" s="173">
        <v>0</v>
      </c>
      <c r="N43" s="173">
        <v>0</v>
      </c>
      <c r="O43" s="173">
        <v>0</v>
      </c>
      <c r="P43" s="174">
        <f t="shared" si="13"/>
        <v>0</v>
      </c>
      <c r="Q43" s="177">
        <f t="shared" si="14"/>
        <v>0</v>
      </c>
    </row>
    <row r="44" spans="3:17" ht="14.25" customHeight="1" thickBot="1">
      <c r="C44" s="197"/>
      <c r="D44" s="198" t="s">
        <v>84</v>
      </c>
      <c r="E44" s="198"/>
      <c r="F44" s="198"/>
      <c r="G44" s="199">
        <f aca="true" t="shared" si="16" ref="G44:N44">G28+G36</f>
        <v>28980</v>
      </c>
      <c r="H44" s="200">
        <f t="shared" si="16"/>
        <v>43086</v>
      </c>
      <c r="I44" s="201">
        <f>I28+I36</f>
        <v>72066</v>
      </c>
      <c r="J44" s="202">
        <f t="shared" si="16"/>
        <v>0</v>
      </c>
      <c r="K44" s="203">
        <f t="shared" si="16"/>
        <v>5386432</v>
      </c>
      <c r="L44" s="200">
        <f t="shared" si="16"/>
        <v>10656494</v>
      </c>
      <c r="M44" s="200">
        <f t="shared" si="16"/>
        <v>17879700</v>
      </c>
      <c r="N44" s="200">
        <f t="shared" si="16"/>
        <v>16063776</v>
      </c>
      <c r="O44" s="200">
        <f>O28+O36</f>
        <v>17691518</v>
      </c>
      <c r="P44" s="201">
        <f>P28+P36</f>
        <v>67677920</v>
      </c>
      <c r="Q44" s="204">
        <f>Q28+Q36</f>
        <v>67749986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600" verticalDpi="600" orientation="landscape" paperSize="9" scale="91" r:id="rId2"/>
  <ignoredErrors>
    <ignoredError sqref="P33:P35 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58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117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74" t="s">
        <v>16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s="2" customFormat="1" ht="24" customHeight="1">
      <c r="A4" s="374" t="str">
        <f>'様式１'!A5</f>
        <v>平成２４年１１月月報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120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111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118</v>
      </c>
      <c r="C10" s="112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112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113" t="s">
        <v>34</v>
      </c>
      <c r="H13" s="113" t="s">
        <v>35</v>
      </c>
      <c r="I13" s="113" t="s">
        <v>2</v>
      </c>
      <c r="J13" s="114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121">
        <v>256</v>
      </c>
      <c r="H14" s="121">
        <v>412</v>
      </c>
      <c r="I14" s="370">
        <f>SUM(G14:H14)</f>
        <v>668</v>
      </c>
      <c r="J14" s="371"/>
      <c r="K14" s="36"/>
      <c r="L14" s="36"/>
    </row>
    <row r="15" spans="2:12" s="15" customFormat="1" ht="15.75" customHeight="1" thickBot="1">
      <c r="B15" s="36"/>
      <c r="C15" s="36"/>
      <c r="D15" s="59" t="s">
        <v>119</v>
      </c>
      <c r="E15" s="60"/>
      <c r="F15" s="60"/>
      <c r="G15" s="122">
        <v>1444972</v>
      </c>
      <c r="H15" s="122">
        <v>3833777</v>
      </c>
      <c r="I15" s="372">
        <f>SUM(G15:H15)</f>
        <v>5278749</v>
      </c>
      <c r="J15" s="373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120</v>
      </c>
      <c r="D17" s="112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113" t="s">
        <v>34</v>
      </c>
      <c r="H18" s="113" t="s">
        <v>35</v>
      </c>
      <c r="I18" s="113" t="s">
        <v>2</v>
      </c>
      <c r="J18" s="114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116"/>
      <c r="F19" s="56"/>
      <c r="G19" s="121">
        <v>69</v>
      </c>
      <c r="H19" s="121">
        <v>555</v>
      </c>
      <c r="I19" s="370">
        <f>SUM(G19:H19)</f>
        <v>624</v>
      </c>
      <c r="J19" s="371"/>
      <c r="K19" s="36"/>
      <c r="L19" s="36"/>
    </row>
    <row r="20" spans="2:12" s="15" customFormat="1" ht="15.75" customHeight="1" thickBot="1">
      <c r="B20" s="36"/>
      <c r="C20" s="36"/>
      <c r="D20" s="59" t="s">
        <v>119</v>
      </c>
      <c r="E20" s="60"/>
      <c r="F20" s="60"/>
      <c r="G20" s="122">
        <v>537900</v>
      </c>
      <c r="H20" s="122">
        <v>3199621</v>
      </c>
      <c r="I20" s="372">
        <f>SUM(G20:H20)</f>
        <v>3737521</v>
      </c>
      <c r="J20" s="373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121</v>
      </c>
      <c r="D22" s="112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113" t="s">
        <v>34</v>
      </c>
      <c r="H23" s="113" t="s">
        <v>35</v>
      </c>
      <c r="I23" s="113" t="s">
        <v>2</v>
      </c>
      <c r="J23" s="114"/>
      <c r="K23" s="36"/>
      <c r="L23" s="36"/>
    </row>
    <row r="24" spans="2:12" s="15" customFormat="1" ht="15.75" customHeight="1">
      <c r="B24" s="36"/>
      <c r="C24" s="36"/>
      <c r="D24" s="117" t="s">
        <v>36</v>
      </c>
      <c r="E24" s="116"/>
      <c r="F24" s="116"/>
      <c r="G24" s="121">
        <v>82</v>
      </c>
      <c r="H24" s="121">
        <v>2405</v>
      </c>
      <c r="I24" s="370">
        <f>SUM(G24:H24)</f>
        <v>2487</v>
      </c>
      <c r="J24" s="371"/>
      <c r="K24" s="36"/>
      <c r="L24" s="36"/>
    </row>
    <row r="25" spans="2:12" s="15" customFormat="1" ht="15.75" customHeight="1" thickBot="1">
      <c r="B25" s="36"/>
      <c r="C25" s="36"/>
      <c r="D25" s="59" t="s">
        <v>119</v>
      </c>
      <c r="E25" s="60"/>
      <c r="F25" s="60"/>
      <c r="G25" s="123">
        <v>830893</v>
      </c>
      <c r="H25" s="123">
        <v>28388120</v>
      </c>
      <c r="I25" s="372">
        <f>SUM(G25:H25)</f>
        <v>29219013</v>
      </c>
      <c r="J25" s="373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122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118" t="s">
        <v>34</v>
      </c>
      <c r="H28" s="113" t="s">
        <v>35</v>
      </c>
      <c r="I28" s="113" t="s">
        <v>2</v>
      </c>
      <c r="J28" s="114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121">
        <v>0</v>
      </c>
      <c r="H29" s="121">
        <v>9</v>
      </c>
      <c r="I29" s="370">
        <f>SUM(G29:H29)</f>
        <v>9</v>
      </c>
      <c r="J29" s="371"/>
      <c r="K29" s="36"/>
      <c r="L29" s="36"/>
    </row>
    <row r="30" spans="2:12" s="15" customFormat="1" ht="15.75" customHeight="1" thickBot="1">
      <c r="B30" s="36"/>
      <c r="C30" s="36"/>
      <c r="D30" s="59" t="s">
        <v>119</v>
      </c>
      <c r="E30" s="60"/>
      <c r="F30" s="60"/>
      <c r="G30" s="122">
        <v>0</v>
      </c>
      <c r="H30" s="122">
        <v>94349</v>
      </c>
      <c r="I30" s="372">
        <f>SUM(G30:H30)</f>
        <v>94349</v>
      </c>
      <c r="J30" s="373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119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123</v>
      </c>
      <c r="D32" s="36"/>
      <c r="E32" s="36"/>
      <c r="F32" s="36"/>
      <c r="G32" s="115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118" t="s">
        <v>34</v>
      </c>
      <c r="H33" s="113" t="s">
        <v>132</v>
      </c>
      <c r="I33" s="113" t="s">
        <v>2</v>
      </c>
      <c r="J33" s="114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116"/>
      <c r="F34" s="56"/>
      <c r="G34" s="121">
        <f>SUM(G14,G19,G24,G29)</f>
        <v>407</v>
      </c>
      <c r="H34" s="121">
        <f>SUM(H14,H19,H24,H29)</f>
        <v>3381</v>
      </c>
      <c r="I34" s="370">
        <f>SUM(G34:H34)</f>
        <v>3788</v>
      </c>
      <c r="J34" s="371"/>
      <c r="K34" s="36"/>
      <c r="L34" s="36"/>
    </row>
    <row r="35" spans="2:12" s="15" customFormat="1" ht="15.75" customHeight="1" thickBot="1">
      <c r="B35" s="36"/>
      <c r="C35" s="36"/>
      <c r="D35" s="59" t="s">
        <v>119</v>
      </c>
      <c r="E35" s="60"/>
      <c r="F35" s="60"/>
      <c r="G35" s="121">
        <f>SUM(G15,G20,G25,G30)</f>
        <v>2813765</v>
      </c>
      <c r="H35" s="205">
        <f>SUM(H15,H20,H25,H30)</f>
        <v>35515867</v>
      </c>
      <c r="I35" s="372">
        <f>SUM(G35:H35)</f>
        <v>38329632</v>
      </c>
      <c r="J35" s="373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119"/>
      <c r="H36" s="36"/>
      <c r="I36" s="36"/>
      <c r="J36" s="36"/>
      <c r="K36" s="36"/>
      <c r="L36" s="36"/>
    </row>
    <row r="37" spans="2:12" s="15" customFormat="1" ht="17.25" customHeight="1">
      <c r="B37" s="16" t="s">
        <v>133</v>
      </c>
      <c r="C37" s="112"/>
      <c r="D37" s="36"/>
      <c r="E37" s="36"/>
      <c r="F37" s="36"/>
      <c r="G37" s="36"/>
      <c r="H37" s="36"/>
      <c r="I37" s="36"/>
      <c r="J37" s="36"/>
      <c r="K37" s="36"/>
      <c r="L37" s="36"/>
    </row>
    <row r="38" spans="2:12" s="15" customFormat="1" ht="17.25" customHeight="1">
      <c r="B38" s="8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12" s="15" customFormat="1" ht="15.75" customHeight="1" thickBot="1">
      <c r="B39" s="36"/>
      <c r="C39" s="11" t="s">
        <v>124</v>
      </c>
      <c r="D39" s="112"/>
      <c r="E39" s="36"/>
      <c r="F39" s="36"/>
      <c r="G39" s="36"/>
      <c r="H39" s="36"/>
      <c r="I39" s="36"/>
      <c r="J39" s="36"/>
      <c r="K39" s="36"/>
      <c r="L39" s="36"/>
    </row>
    <row r="40" spans="2:9" s="15" customFormat="1" ht="15.75" customHeight="1">
      <c r="B40" s="36"/>
      <c r="C40" s="36"/>
      <c r="D40" s="17" t="s">
        <v>36</v>
      </c>
      <c r="E40" s="18"/>
      <c r="F40" s="18"/>
      <c r="G40" s="106">
        <v>2</v>
      </c>
      <c r="H40" s="36"/>
      <c r="I40" s="36"/>
    </row>
    <row r="41" spans="2:9" s="15" customFormat="1" ht="15.75" customHeight="1" thickBot="1">
      <c r="B41" s="36"/>
      <c r="C41" s="36"/>
      <c r="D41" s="59" t="s">
        <v>119</v>
      </c>
      <c r="E41" s="60"/>
      <c r="F41" s="60"/>
      <c r="G41" s="127">
        <v>54755</v>
      </c>
      <c r="H41" s="36"/>
      <c r="I41" s="36"/>
    </row>
    <row r="42" spans="2:12" s="15" customFormat="1" ht="15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s="15" customFormat="1" ht="15.75" customHeight="1" thickBot="1">
      <c r="B43" s="36"/>
      <c r="C43" s="11" t="s">
        <v>125</v>
      </c>
      <c r="D43" s="112"/>
      <c r="E43" s="36"/>
      <c r="F43" s="36"/>
      <c r="G43" s="36"/>
      <c r="H43" s="36"/>
      <c r="I43" s="36"/>
      <c r="J43" s="36"/>
      <c r="K43" s="36"/>
      <c r="L43" s="36"/>
    </row>
    <row r="44" spans="2:9" s="15" customFormat="1" ht="15.75" customHeight="1">
      <c r="B44" s="36"/>
      <c r="C44" s="36"/>
      <c r="D44" s="17" t="s">
        <v>36</v>
      </c>
      <c r="E44" s="18"/>
      <c r="F44" s="18"/>
      <c r="G44" s="106">
        <v>1</v>
      </c>
      <c r="H44" s="36"/>
      <c r="I44" s="36"/>
    </row>
    <row r="45" spans="2:9" s="15" customFormat="1" ht="15.75" customHeight="1" thickBot="1">
      <c r="B45" s="36"/>
      <c r="C45" s="36"/>
      <c r="D45" s="59" t="s">
        <v>119</v>
      </c>
      <c r="E45" s="60"/>
      <c r="F45" s="60"/>
      <c r="G45" s="127">
        <v>259</v>
      </c>
      <c r="H45" s="36"/>
      <c r="I45" s="36"/>
    </row>
    <row r="46" spans="2:9" s="15" customFormat="1" ht="15.75" customHeight="1">
      <c r="B46" s="36"/>
      <c r="C46" s="36"/>
      <c r="D46" s="36"/>
      <c r="E46" s="36"/>
      <c r="F46" s="36"/>
      <c r="G46" s="36"/>
      <c r="H46" s="36"/>
      <c r="I46" s="36"/>
    </row>
    <row r="47" spans="2:9" s="15" customFormat="1" ht="15.75" customHeight="1" thickBot="1">
      <c r="B47" s="36"/>
      <c r="C47" s="11" t="s">
        <v>126</v>
      </c>
      <c r="D47" s="112"/>
      <c r="E47" s="36"/>
      <c r="F47" s="36"/>
      <c r="G47" s="36"/>
      <c r="H47" s="36"/>
      <c r="I47" s="36"/>
    </row>
    <row r="48" spans="2:9" s="15" customFormat="1" ht="15.75" customHeight="1">
      <c r="B48" s="36"/>
      <c r="C48" s="36"/>
      <c r="D48" s="17" t="s">
        <v>36</v>
      </c>
      <c r="E48" s="18"/>
      <c r="F48" s="18"/>
      <c r="G48" s="106">
        <v>5</v>
      </c>
      <c r="H48" s="36"/>
      <c r="I48" s="36"/>
    </row>
    <row r="49" spans="2:9" s="15" customFormat="1" ht="15.75" customHeight="1" thickBot="1">
      <c r="B49" s="36"/>
      <c r="C49" s="36"/>
      <c r="D49" s="59" t="s">
        <v>119</v>
      </c>
      <c r="E49" s="60"/>
      <c r="F49" s="60"/>
      <c r="G49" s="127">
        <v>268250</v>
      </c>
      <c r="H49" s="36"/>
      <c r="I49" s="36"/>
    </row>
    <row r="50" spans="2:9" s="15" customFormat="1" ht="15.75" customHeight="1">
      <c r="B50" s="36"/>
      <c r="C50" s="36"/>
      <c r="D50" s="36"/>
      <c r="E50" s="36"/>
      <c r="F50" s="36"/>
      <c r="G50" s="36"/>
      <c r="H50" s="36"/>
      <c r="I50" s="36"/>
    </row>
    <row r="51" spans="2:9" s="15" customFormat="1" ht="15.75" customHeight="1" thickBot="1">
      <c r="B51" s="36"/>
      <c r="C51" s="11" t="s">
        <v>127</v>
      </c>
      <c r="D51" s="36"/>
      <c r="E51" s="36"/>
      <c r="F51" s="36"/>
      <c r="G51" s="36"/>
      <c r="H51" s="36"/>
      <c r="I51" s="36"/>
    </row>
    <row r="52" spans="2:9" s="15" customFormat="1" ht="15.75" customHeight="1">
      <c r="B52" s="36"/>
      <c r="C52" s="36"/>
      <c r="D52" s="17" t="s">
        <v>36</v>
      </c>
      <c r="E52" s="18"/>
      <c r="F52" s="18"/>
      <c r="G52" s="106">
        <v>9</v>
      </c>
      <c r="H52" s="36"/>
      <c r="I52" s="36"/>
    </row>
    <row r="53" spans="2:9" s="15" customFormat="1" ht="15.75" customHeight="1" thickBot="1">
      <c r="B53" s="36"/>
      <c r="C53" s="36"/>
      <c r="D53" s="59" t="s">
        <v>119</v>
      </c>
      <c r="E53" s="60"/>
      <c r="F53" s="60"/>
      <c r="G53" s="127">
        <v>92671</v>
      </c>
      <c r="H53" s="36"/>
      <c r="I53" s="36"/>
    </row>
    <row r="54" spans="2:9" s="15" customFormat="1" ht="15.75" customHeight="1">
      <c r="B54" s="36"/>
      <c r="C54" s="36"/>
      <c r="D54" s="36"/>
      <c r="E54" s="36"/>
      <c r="F54" s="36"/>
      <c r="G54" s="119"/>
      <c r="H54" s="36"/>
      <c r="I54" s="36"/>
    </row>
    <row r="55" spans="2:9" s="15" customFormat="1" ht="15.75" customHeight="1" thickBot="1">
      <c r="B55" s="36"/>
      <c r="C55" s="11" t="s">
        <v>123</v>
      </c>
      <c r="D55" s="36"/>
      <c r="E55" s="36"/>
      <c r="F55" s="36"/>
      <c r="G55" s="115"/>
      <c r="H55" s="36"/>
      <c r="I55" s="36"/>
    </row>
    <row r="56" spans="2:9" s="15" customFormat="1" ht="15.75" customHeight="1">
      <c r="B56" s="36"/>
      <c r="C56" s="36"/>
      <c r="D56" s="17" t="s">
        <v>36</v>
      </c>
      <c r="E56" s="18"/>
      <c r="F56" s="18"/>
      <c r="G56" s="106">
        <f>SUM(G40,G44,G48,G52)</f>
        <v>17</v>
      </c>
      <c r="H56" s="36"/>
      <c r="I56" s="36"/>
    </row>
    <row r="57" spans="2:9" s="15" customFormat="1" ht="15.75" customHeight="1" thickBot="1">
      <c r="B57" s="36"/>
      <c r="C57" s="36"/>
      <c r="D57" s="59" t="s">
        <v>119</v>
      </c>
      <c r="E57" s="60"/>
      <c r="F57" s="60"/>
      <c r="G57" s="127">
        <f>SUM(G41,G45,G49,G53)</f>
        <v>415935</v>
      </c>
      <c r="H57" s="36"/>
      <c r="I57" s="36"/>
    </row>
    <row r="58" spans="2:9" s="15" customFormat="1" ht="15.75" customHeight="1">
      <c r="B58" s="36"/>
      <c r="C58" s="36"/>
      <c r="D58" s="36"/>
      <c r="E58" s="36"/>
      <c r="F58" s="36"/>
      <c r="G58" s="119"/>
      <c r="H58" s="36"/>
      <c r="I58" s="36"/>
    </row>
    <row r="59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2012-12-20T01:00:16Z</cp:lastPrinted>
  <dcterms:created xsi:type="dcterms:W3CDTF">2006-12-27T00:16:47Z</dcterms:created>
  <dcterms:modified xsi:type="dcterms:W3CDTF">2012-12-20T01:44:10Z</dcterms:modified>
  <cp:category/>
  <cp:version/>
  <cp:contentType/>
  <cp:contentStatus/>
</cp:coreProperties>
</file>