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04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<sst xmlns="http://schemas.openxmlformats.org/spreadsheetml/2006/main" count="370" uniqueCount="137">
  <si>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</si>
  <si>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</si>
  <si>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</si>
  <si>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</si>
  <si>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</si>
  <si>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</si>
  <si>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</si>
  <si>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</si>
  <si>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</si>
  <si>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</si>
  <si>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</si>
  <si>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</si>
  <si>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</si>
  <si>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</si>
  <si>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</si>
  <si>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</si>
  <si>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</si>
  <si>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</si>
  <si>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</si>
  <si>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</si>
  <si>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</si>
  <si>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</si>
  <si>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</si>
  <si>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</si>
  <si>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</si>
  <si>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</si>
  <si>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</si>
  <si>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</si>
  <si>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</si>
  <si>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</si>
  <si>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</si>
  <si>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</si>
  <si>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</si>
  <si>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</si>
  <si>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</si>
  <si>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</si>
  <si>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</si>
  <si>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</si>
  <si>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</si>
  <si>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</si>
  <si>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</si>
  <si>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</si>
  <si>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</si>
  <si>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</si>
  <si>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</si>
  <si>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</si>
  <si>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</si>
  <si>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</si>
  <si>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</si>
  <si>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</si>
  <si>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</si>
  <si>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</si>
  <si>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</si>
  <si>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</si>
  <si>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</si>
  <si>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</si>
  <si>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</si>
  <si>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</si>
  <si>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</si>
  <si>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</si>
  <si>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</si>
  <si>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</si>
  <si>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</si>
  <si>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</si>
  <si>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</si>
  <si>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</si>
  <si>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</si>
  <si>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</si>
  <si>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</si>
  <si>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</si>
  <si>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</si>
  <si>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</si>
  <si>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</si>
  <si>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</si>
  <si>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</si>
  <si>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</si>
  <si>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</si>
  <si>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</si>
  <si>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</si>
  <si>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</si>
  <si>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</si>
  <si>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</si>
  <si>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</si>
  <si>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</si>
  <si>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</si>
  <si>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</si>
  <si>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</si>
  <si>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</si>
  <si>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</si>
  <si>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</si>
  <si>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</si>
  <si>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</si>
  <si>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</si>
  <si>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</si>
  <si>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</si>
  <si>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</si>
  <si>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</si>
  <si>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</si>
  <si>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</si>
  <si>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</si>
  <si>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</si>
  <si>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</si>
  <si>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</si>
  <si>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</si>
  <si>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</si>
  <si>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</si>
  <si>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</si>
  <si>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</si>
  <si>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</si>
  <si>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</si>
  <si>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</si>
  <si>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</si>
  <si>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</si>
  <si>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</si>
  <si>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</si>
  <si>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</si>
  <si>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</si>
  <si>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</si>
  <si>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</si>
  <si>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</si>
  <si>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</si>
  <si>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</si>
  <si>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</si>
  <si>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</si>
  <si>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</si>
  <si>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平成２４年６月月報</t>
  </si>
  <si>
    <t>① 総  数</t>
  </si>
  <si>
    <t>ア 現役並み所得者　（上位所得者）</t>
  </si>
  <si>
    <t>イ 一般</t>
  </si>
  <si>
    <t>ウ 低所者Ⅱ</t>
  </si>
  <si>
    <t>エ 低所得者Ⅰ</t>
  </si>
  <si>
    <t>（４）高額医療合算介護（介護予防）サービス　　※４月支給決定分と５月支給決定分</t>
  </si>
  <si>
    <t>定期巡回・随時対応型訪問介護看護</t>
  </si>
  <si>
    <t>複合型サービス</t>
  </si>
  <si>
    <t>（様式２の５)</t>
  </si>
  <si>
    <t>① 総  数</t>
  </si>
  <si>
    <t>そ　の　他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</si>
</sst>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>
        <color indexed="63"/>
      </left>
      <right style="thin"/>
      <top style="hair"/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49" xfId="21" applyFont="1" applyFill="1" applyBorder="1" applyAlignment="1">
      <alignment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50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horizontal="centerContinuous" vertical="center"/>
      <protection/>
    </xf>
    <xf numFmtId="0" fontId="11" fillId="0" borderId="74" xfId="21" applyFont="1" applyFill="1" applyBorder="1" applyAlignment="1">
      <alignment vertical="center"/>
      <protection/>
    </xf>
    <xf numFmtId="38" fontId="6" fillId="0" borderId="0" xfId="17" applyFont="1" applyFill="1" applyAlignment="1">
      <alignment horizontal="centerContinuous"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75" xfId="17" applyFont="1" applyFill="1" applyBorder="1" applyAlignment="1">
      <alignment horizontal="center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7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79" xfId="17" applyFont="1" applyFill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51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2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98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11" xfId="17" applyFont="1" applyBorder="1" applyAlignment="1">
      <alignment horizontal="right" vertical="center"/>
    </xf>
    <xf numFmtId="38" fontId="11" fillId="0" borderId="112" xfId="17" applyFont="1" applyBorder="1" applyAlignment="1">
      <alignment horizontal="right" vertical="center"/>
    </xf>
    <xf numFmtId="38" fontId="11" fillId="0" borderId="113" xfId="17" applyFont="1" applyBorder="1" applyAlignment="1">
      <alignment horizontal="right" vertical="center"/>
    </xf>
    <xf numFmtId="38" fontId="6" fillId="0" borderId="0" xfId="17" applyFont="1" applyFill="1" applyAlignment="1">
      <alignment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33" xfId="17" applyFont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63" xfId="17" applyFont="1" applyFill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75" xfId="21" applyFont="1" applyFill="1" applyBorder="1" applyAlignment="1">
      <alignment horizontal="center" vertical="center"/>
      <protection/>
    </xf>
    <xf numFmtId="0" fontId="24" fillId="0" borderId="52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64" xfId="21" applyFont="1" applyFill="1" applyBorder="1" applyAlignment="1">
      <alignment vertical="center"/>
      <protection/>
    </xf>
    <xf numFmtId="38" fontId="24" fillId="0" borderId="102" xfId="17" applyFont="1" applyFill="1" applyBorder="1" applyAlignment="1">
      <alignment horizontal="right" vertical="center"/>
    </xf>
    <xf numFmtId="38" fontId="24" fillId="0" borderId="105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38" fontId="24" fillId="0" borderId="79" xfId="17" applyFont="1" applyFill="1" applyBorder="1" applyAlignment="1">
      <alignment horizontal="right" vertical="center"/>
    </xf>
    <xf numFmtId="38" fontId="24" fillId="0" borderId="64" xfId="17" applyFont="1" applyFill="1" applyBorder="1" applyAlignment="1">
      <alignment horizontal="right" vertical="center"/>
    </xf>
    <xf numFmtId="38" fontId="24" fillId="0" borderId="80" xfId="17" applyFont="1" applyFill="1" applyBorder="1" applyAlignment="1">
      <alignment horizontal="right" vertical="center"/>
    </xf>
    <xf numFmtId="0" fontId="24" fillId="0" borderId="96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0" fontId="24" fillId="0" borderId="57" xfId="21" applyFont="1" applyFill="1" applyBorder="1" applyAlignment="1">
      <alignment vertical="center"/>
      <protection/>
    </xf>
    <xf numFmtId="38" fontId="24" fillId="0" borderId="103" xfId="17" applyFont="1" applyFill="1" applyBorder="1" applyAlignment="1">
      <alignment horizontal="right" vertical="center"/>
    </xf>
    <xf numFmtId="38" fontId="24" fillId="0" borderId="91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106" xfId="17" applyFont="1" applyFill="1" applyBorder="1" applyAlignment="1">
      <alignment horizontal="right" vertical="center"/>
    </xf>
    <xf numFmtId="0" fontId="24" fillId="0" borderId="118" xfId="21" applyFont="1" applyFill="1" applyBorder="1" applyAlignment="1">
      <alignment vertical="center"/>
      <protection/>
    </xf>
    <xf numFmtId="38" fontId="24" fillId="0" borderId="104" xfId="17" applyFont="1" applyFill="1" applyBorder="1" applyAlignment="1">
      <alignment horizontal="right" vertical="center"/>
    </xf>
    <xf numFmtId="38" fontId="24" fillId="0" borderId="110" xfId="17" applyFont="1" applyFill="1" applyBorder="1" applyAlignment="1">
      <alignment horizontal="right" vertical="center"/>
    </xf>
    <xf numFmtId="38" fontId="24" fillId="0" borderId="119" xfId="17" applyFont="1" applyFill="1" applyBorder="1" applyAlignment="1">
      <alignment horizontal="right" vertical="center"/>
    </xf>
    <xf numFmtId="38" fontId="24" fillId="0" borderId="120" xfId="17" applyFont="1" applyFill="1" applyBorder="1" applyAlignment="1">
      <alignment horizontal="right" vertical="center"/>
    </xf>
    <xf numFmtId="38" fontId="24" fillId="0" borderId="121" xfId="17" applyFont="1" applyFill="1" applyBorder="1" applyAlignment="1">
      <alignment horizontal="right" vertical="center"/>
    </xf>
    <xf numFmtId="38" fontId="24" fillId="0" borderId="122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86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67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110" xfId="21" applyFont="1" applyFill="1" applyBorder="1" applyAlignment="1">
      <alignment vertical="center"/>
      <protection/>
    </xf>
    <xf numFmtId="0" fontId="24" fillId="0" borderId="69" xfId="21" applyFont="1" applyFill="1" applyBorder="1" applyAlignment="1">
      <alignment vertical="center"/>
      <protection/>
    </xf>
    <xf numFmtId="38" fontId="24" fillId="0" borderId="81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123" xfId="17" applyFont="1" applyFill="1" applyBorder="1" applyAlignment="1">
      <alignment horizontal="right" vertical="center"/>
    </xf>
    <xf numFmtId="38" fontId="24" fillId="0" borderId="124" xfId="17" applyFont="1" applyFill="1" applyBorder="1" applyAlignment="1">
      <alignment horizontal="right" vertical="center"/>
    </xf>
    <xf numFmtId="38" fontId="24" fillId="0" borderId="125" xfId="17" applyFont="1" applyFill="1" applyBorder="1" applyAlignment="1">
      <alignment horizontal="right" vertical="center"/>
    </xf>
    <xf numFmtId="38" fontId="24" fillId="0" borderId="126" xfId="17" applyFont="1" applyFill="1" applyBorder="1" applyAlignment="1">
      <alignment horizontal="right" vertical="center"/>
    </xf>
    <xf numFmtId="38" fontId="24" fillId="0" borderId="127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128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0" fontId="24" fillId="0" borderId="129" xfId="21" applyFont="1" applyFill="1" applyBorder="1" applyAlignment="1">
      <alignment vertical="center"/>
      <protection/>
    </xf>
    <xf numFmtId="0" fontId="24" fillId="0" borderId="72" xfId="21" applyFont="1" applyFill="1" applyBorder="1" applyAlignment="1">
      <alignment vertical="center"/>
      <protection/>
    </xf>
    <xf numFmtId="0" fontId="24" fillId="0" borderId="73" xfId="21" applyFont="1" applyFill="1" applyBorder="1" applyAlignment="1">
      <alignment horizontal="centerContinuous" vertical="center"/>
      <protection/>
    </xf>
    <xf numFmtId="38" fontId="24" fillId="0" borderId="99" xfId="17" applyFont="1" applyFill="1" applyBorder="1" applyAlignment="1">
      <alignment horizontal="right" vertical="center"/>
    </xf>
    <xf numFmtId="38" fontId="24" fillId="0" borderId="98" xfId="17" applyFont="1" applyFill="1" applyBorder="1" applyAlignment="1">
      <alignment horizontal="right" vertical="center"/>
    </xf>
    <xf numFmtId="38" fontId="24" fillId="0" borderId="100" xfId="17" applyFont="1" applyFill="1" applyBorder="1" applyAlignment="1">
      <alignment horizontal="right" vertical="center"/>
    </xf>
    <xf numFmtId="38" fontId="24" fillId="0" borderId="101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3" fillId="0" borderId="98" xfId="17" applyFont="1" applyBorder="1" applyAlignment="1">
      <alignment horizontal="right" vertical="center"/>
    </xf>
    <xf numFmtId="38" fontId="13" fillId="0" borderId="73" xfId="17" applyFont="1" applyBorder="1" applyAlignment="1">
      <alignment horizontal="right" vertical="center"/>
    </xf>
    <xf numFmtId="38" fontId="13" fillId="0" borderId="109" xfId="17" applyFont="1" applyBorder="1" applyAlignment="1">
      <alignment horizontal="right" vertical="center"/>
    </xf>
    <xf numFmtId="38" fontId="13" fillId="0" borderId="130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5" fillId="0" borderId="13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8" xfId="21" applyFont="1" applyBorder="1" applyAlignment="1">
      <alignment horizontal="center" vertical="center"/>
      <protection/>
    </xf>
    <xf numFmtId="0" fontId="11" fillId="0" borderId="55" xfId="21" applyFont="1" applyFill="1" applyBorder="1" applyAlignment="1">
      <alignment horizontal="left" vertical="center" shrinkToFit="1"/>
      <protection/>
    </xf>
    <xf numFmtId="0" fontId="11" fillId="0" borderId="57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9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5" xfId="21" applyFont="1" applyFill="1" applyBorder="1" applyAlignment="1">
      <alignment horizontal="left" vertical="center" wrapText="1"/>
      <protection/>
    </xf>
    <xf numFmtId="0" fontId="11" fillId="0" borderId="63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48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24" fillId="0" borderId="55" xfId="21" applyFont="1" applyFill="1" applyBorder="1" applyAlignment="1">
      <alignment horizontal="left" vertical="center" shrinkToFit="1"/>
      <protection/>
    </xf>
    <xf numFmtId="0" fontId="24" fillId="0" borderId="63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5" xfId="21" applyFont="1" applyFill="1" applyBorder="1" applyAlignment="1">
      <alignment horizontal="center" vertical="center"/>
      <protection/>
    </xf>
    <xf numFmtId="0" fontId="24" fillId="0" borderId="138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9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0" fontId="24" fillId="0" borderId="66" xfId="21" applyFont="1" applyFill="1" applyBorder="1" applyAlignment="1">
      <alignment horizontal="left" vertical="center" shrinkToFit="1"/>
      <protection/>
    </xf>
    <xf numFmtId="0" fontId="24" fillId="0" borderId="71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0" fontId="24" fillId="0" borderId="142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75" xfId="17" applyFont="1" applyBorder="1" applyAlignment="1">
      <alignment horizontal="right" vertical="center"/>
    </xf>
    <xf numFmtId="38" fontId="11" fillId="0" borderId="98" xfId="17" applyFont="1" applyBorder="1" applyAlignment="1">
      <alignment horizontal="right" vertical="center"/>
    </xf>
    <xf numFmtId="38" fontId="11" fillId="0" borderId="130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M4" sqref="M4:N4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9">
        <v>50746</v>
      </c>
      <c r="E14" s="311"/>
      <c r="F14" s="311"/>
      <c r="G14" s="311"/>
      <c r="H14" s="31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9">
        <v>51024</v>
      </c>
      <c r="T14" s="310"/>
    </row>
    <row r="15" spans="3:20" ht="21.75" customHeight="1">
      <c r="C15" s="73" t="s">
        <v>18</v>
      </c>
      <c r="D15" s="309">
        <v>44757</v>
      </c>
      <c r="E15" s="311"/>
      <c r="F15" s="311"/>
      <c r="G15" s="311"/>
      <c r="H15" s="31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9">
        <v>44846</v>
      </c>
      <c r="T15" s="310"/>
    </row>
    <row r="16" spans="3:20" ht="21.75" customHeight="1">
      <c r="C16" s="75" t="s">
        <v>19</v>
      </c>
      <c r="D16" s="309">
        <v>971</v>
      </c>
      <c r="E16" s="311"/>
      <c r="F16" s="311"/>
      <c r="G16" s="311"/>
      <c r="H16" s="31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9">
        <v>966</v>
      </c>
      <c r="T16" s="310"/>
    </row>
    <row r="17" spans="3:20" ht="21.75" customHeight="1">
      <c r="C17" s="75" t="s">
        <v>20</v>
      </c>
      <c r="D17" s="309">
        <v>352</v>
      </c>
      <c r="E17" s="311"/>
      <c r="F17" s="311"/>
      <c r="G17" s="311"/>
      <c r="H17" s="31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9">
        <v>355</v>
      </c>
      <c r="T17" s="310"/>
    </row>
    <row r="18" spans="3:20" ht="21.75" customHeight="1" thickBot="1">
      <c r="C18" s="76" t="s">
        <v>2</v>
      </c>
      <c r="D18" s="305">
        <f>SUM(D14:H15)</f>
        <v>95503</v>
      </c>
      <c r="E18" s="306"/>
      <c r="F18" s="306"/>
      <c r="G18" s="306"/>
      <c r="H18" s="307"/>
      <c r="I18" s="77" t="s">
        <v>21</v>
      </c>
      <c r="J18" s="78"/>
      <c r="K18" s="306">
        <v>697</v>
      </c>
      <c r="L18" s="306"/>
      <c r="M18" s="307"/>
      <c r="N18" s="77" t="s">
        <v>22</v>
      </c>
      <c r="O18" s="78"/>
      <c r="P18" s="306">
        <v>330</v>
      </c>
      <c r="Q18" s="306"/>
      <c r="R18" s="307"/>
      <c r="S18" s="305">
        <f>SUM(S14:T15)</f>
        <v>95870</v>
      </c>
      <c r="T18" s="308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1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7" t="s">
        <v>37</v>
      </c>
      <c r="N22" s="318"/>
      <c r="O22" s="31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4"/>
      <c r="D23" s="309">
        <v>101</v>
      </c>
      <c r="E23" s="311"/>
      <c r="F23" s="312"/>
      <c r="G23" s="309">
        <v>3</v>
      </c>
      <c r="H23" s="311"/>
      <c r="I23" s="312"/>
      <c r="J23" s="309">
        <v>587</v>
      </c>
      <c r="K23" s="311"/>
      <c r="L23" s="312"/>
      <c r="M23" s="309">
        <v>0</v>
      </c>
      <c r="N23" s="311"/>
      <c r="O23" s="312"/>
      <c r="P23" s="309">
        <v>6</v>
      </c>
      <c r="Q23" s="311"/>
      <c r="R23" s="312"/>
      <c r="S23" s="89">
        <f>SUM(D23:R23)</f>
        <v>697</v>
      </c>
      <c r="T23" s="11"/>
    </row>
    <row r="24" spans="3:20" ht="24.75" customHeight="1">
      <c r="C24" s="31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20" t="s">
        <v>38</v>
      </c>
      <c r="N24" s="321"/>
      <c r="O24" s="32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6"/>
      <c r="D25" s="305">
        <v>94</v>
      </c>
      <c r="E25" s="306"/>
      <c r="F25" s="307"/>
      <c r="G25" s="305">
        <v>0</v>
      </c>
      <c r="H25" s="306"/>
      <c r="I25" s="307"/>
      <c r="J25" s="305">
        <v>223</v>
      </c>
      <c r="K25" s="306"/>
      <c r="L25" s="307"/>
      <c r="M25" s="305">
        <v>0</v>
      </c>
      <c r="N25" s="306"/>
      <c r="O25" s="307"/>
      <c r="P25" s="305">
        <v>13</v>
      </c>
      <c r="Q25" s="306"/>
      <c r="R25" s="307"/>
      <c r="S25" s="90">
        <f>SUM(D25:R25)</f>
        <v>330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K14" sqref="K1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平成２４年６月月報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3248</v>
      </c>
      <c r="G12" s="91">
        <f>SUM(G13:G14)</f>
        <v>2105</v>
      </c>
      <c r="H12" s="92">
        <f>SUM(F12:G12)</f>
        <v>5353</v>
      </c>
      <c r="I12" s="214"/>
      <c r="J12" s="95">
        <f>SUM(J13:J14)</f>
        <v>2745</v>
      </c>
      <c r="K12" s="91">
        <f>SUM(K13:K14)</f>
        <v>2195</v>
      </c>
      <c r="L12" s="91">
        <f>SUM(L13:L14)</f>
        <v>2006</v>
      </c>
      <c r="M12" s="91">
        <f>SUM(M13:M14)</f>
        <v>1413</v>
      </c>
      <c r="N12" s="91">
        <f>SUM(N13:N14)</f>
        <v>1598</v>
      </c>
      <c r="O12" s="91">
        <f>SUM(I12:N12)</f>
        <v>9957</v>
      </c>
      <c r="P12" s="94">
        <f>H12+O12</f>
        <v>15310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471</v>
      </c>
      <c r="G13" s="91">
        <v>311</v>
      </c>
      <c r="H13" s="92">
        <f>SUM(F13:G13)</f>
        <v>782</v>
      </c>
      <c r="I13" s="215"/>
      <c r="J13" s="95">
        <v>362</v>
      </c>
      <c r="K13" s="91">
        <v>267</v>
      </c>
      <c r="L13" s="91">
        <v>233</v>
      </c>
      <c r="M13" s="91">
        <v>154</v>
      </c>
      <c r="N13" s="91">
        <v>193</v>
      </c>
      <c r="O13" s="91">
        <f>SUM(I13:N13)</f>
        <v>1209</v>
      </c>
      <c r="P13" s="94">
        <f>H13+O13</f>
        <v>1991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2777</v>
      </c>
      <c r="G14" s="91">
        <v>1794</v>
      </c>
      <c r="H14" s="92">
        <f>SUM(F14:G14)</f>
        <v>4571</v>
      </c>
      <c r="I14" s="215"/>
      <c r="J14" s="95">
        <v>2383</v>
      </c>
      <c r="K14" s="91">
        <v>1928</v>
      </c>
      <c r="L14" s="91">
        <v>1773</v>
      </c>
      <c r="M14" s="91">
        <v>1259</v>
      </c>
      <c r="N14" s="91">
        <v>1405</v>
      </c>
      <c r="O14" s="91">
        <f>SUM(I14:N14)</f>
        <v>8748</v>
      </c>
      <c r="P14" s="94">
        <f>H14+O14</f>
        <v>13319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67</v>
      </c>
      <c r="G15" s="91">
        <v>75</v>
      </c>
      <c r="H15" s="92">
        <f>SUM(F15:G15)</f>
        <v>142</v>
      </c>
      <c r="I15" s="215"/>
      <c r="J15" s="95">
        <v>94</v>
      </c>
      <c r="K15" s="91">
        <v>60</v>
      </c>
      <c r="L15" s="91">
        <v>54</v>
      </c>
      <c r="M15" s="91">
        <v>44</v>
      </c>
      <c r="N15" s="91">
        <v>63</v>
      </c>
      <c r="O15" s="91">
        <f>SUM(I15:N15)</f>
        <v>315</v>
      </c>
      <c r="P15" s="94">
        <f>H15+O15</f>
        <v>457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3315</v>
      </c>
      <c r="G16" s="96">
        <f>G12+G15</f>
        <v>2180</v>
      </c>
      <c r="H16" s="97">
        <f>SUM(F16:G16)</f>
        <v>5495</v>
      </c>
      <c r="I16" s="216"/>
      <c r="J16" s="100">
        <f>J12+J15</f>
        <v>2839</v>
      </c>
      <c r="K16" s="96">
        <f>K12+K15</f>
        <v>2255</v>
      </c>
      <c r="L16" s="96">
        <f>L12+L15</f>
        <v>2060</v>
      </c>
      <c r="M16" s="96">
        <f>M12+M15</f>
        <v>1457</v>
      </c>
      <c r="N16" s="96">
        <f>N12+N15</f>
        <v>1661</v>
      </c>
      <c r="O16" s="96">
        <f>SUM(I16:N16)</f>
        <v>10272</v>
      </c>
      <c r="P16" s="99">
        <f>H16+O16</f>
        <v>15767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38" t="s">
        <v>49</v>
      </c>
      <c r="G19" s="323"/>
      <c r="H19" s="324"/>
      <c r="I19" s="328" t="s">
        <v>50</v>
      </c>
      <c r="J19" s="323"/>
      <c r="K19" s="323"/>
      <c r="L19" s="323"/>
      <c r="M19" s="323"/>
      <c r="N19" s="323"/>
      <c r="O19" s="324"/>
      <c r="P19" s="325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7"/>
      <c r="Q20" s="3"/>
    </row>
    <row r="21" spans="3:17" s="15" customFormat="1" ht="18.75" customHeight="1">
      <c r="C21" s="40" t="s">
        <v>29</v>
      </c>
      <c r="D21" s="28"/>
      <c r="E21" s="28"/>
      <c r="F21" s="91">
        <v>2270</v>
      </c>
      <c r="G21" s="91">
        <v>1625</v>
      </c>
      <c r="H21" s="92">
        <f>SUM(F21:G21)</f>
        <v>3895</v>
      </c>
      <c r="I21" s="93">
        <v>0</v>
      </c>
      <c r="J21" s="95">
        <v>2058</v>
      </c>
      <c r="K21" s="91">
        <v>1529</v>
      </c>
      <c r="L21" s="91">
        <v>1155</v>
      </c>
      <c r="M21" s="91">
        <v>685</v>
      </c>
      <c r="N21" s="91">
        <v>643</v>
      </c>
      <c r="O21" s="101">
        <f>SUM(I21:N21)</f>
        <v>6070</v>
      </c>
      <c r="P21" s="94">
        <f>O21+H21</f>
        <v>9965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44</v>
      </c>
      <c r="G22" s="91">
        <v>58</v>
      </c>
      <c r="H22" s="92">
        <f>SUM(F22:G22)</f>
        <v>102</v>
      </c>
      <c r="I22" s="93">
        <v>0</v>
      </c>
      <c r="J22" s="95">
        <v>70</v>
      </c>
      <c r="K22" s="91">
        <v>45</v>
      </c>
      <c r="L22" s="91">
        <v>38</v>
      </c>
      <c r="M22" s="91">
        <v>32</v>
      </c>
      <c r="N22" s="91">
        <v>31</v>
      </c>
      <c r="O22" s="101">
        <f>SUM(I22:N22)</f>
        <v>216</v>
      </c>
      <c r="P22" s="94">
        <f>O22+H22</f>
        <v>318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2314</v>
      </c>
      <c r="G23" s="96">
        <f aca="true" t="shared" si="0" ref="G23:N23">SUM(G21:G22)</f>
        <v>1683</v>
      </c>
      <c r="H23" s="97">
        <f>SUM(F23:G23)</f>
        <v>3997</v>
      </c>
      <c r="I23" s="98">
        <f t="shared" si="0"/>
        <v>0</v>
      </c>
      <c r="J23" s="100">
        <f t="shared" si="0"/>
        <v>2128</v>
      </c>
      <c r="K23" s="100">
        <f t="shared" si="0"/>
        <v>1574</v>
      </c>
      <c r="L23" s="96">
        <f t="shared" si="0"/>
        <v>1193</v>
      </c>
      <c r="M23" s="96">
        <f t="shared" si="0"/>
        <v>717</v>
      </c>
      <c r="N23" s="96">
        <f t="shared" si="0"/>
        <v>674</v>
      </c>
      <c r="O23" s="102">
        <f>SUM(I23:N23)</f>
        <v>6286</v>
      </c>
      <c r="P23" s="99">
        <f>O23+H23</f>
        <v>10283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38" t="s">
        <v>49</v>
      </c>
      <c r="G26" s="323"/>
      <c r="H26" s="324"/>
      <c r="I26" s="328" t="s">
        <v>50</v>
      </c>
      <c r="J26" s="329"/>
      <c r="K26" s="323"/>
      <c r="L26" s="323"/>
      <c r="M26" s="323"/>
      <c r="N26" s="323"/>
      <c r="O26" s="324"/>
      <c r="P26" s="325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7"/>
      <c r="Q27" s="3"/>
    </row>
    <row r="28" spans="3:17" s="15" customFormat="1" ht="18.75" customHeight="1">
      <c r="C28" s="40" t="s">
        <v>29</v>
      </c>
      <c r="D28" s="28"/>
      <c r="E28" s="28"/>
      <c r="F28" s="91">
        <v>8</v>
      </c>
      <c r="G28" s="91">
        <v>13</v>
      </c>
      <c r="H28" s="92">
        <f>SUM(F28:G28)</f>
        <v>21</v>
      </c>
      <c r="I28" s="93">
        <v>0</v>
      </c>
      <c r="J28" s="95">
        <v>125</v>
      </c>
      <c r="K28" s="91">
        <v>127</v>
      </c>
      <c r="L28" s="91">
        <v>150</v>
      </c>
      <c r="M28" s="91">
        <v>91</v>
      </c>
      <c r="N28" s="91">
        <v>63</v>
      </c>
      <c r="O28" s="101">
        <f>SUM(I28:N28)</f>
        <v>556</v>
      </c>
      <c r="P28" s="94">
        <f>O28+H28</f>
        <v>577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3</v>
      </c>
      <c r="M29" s="91">
        <v>3</v>
      </c>
      <c r="N29" s="91">
        <v>1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8</v>
      </c>
      <c r="G30" s="96">
        <f>SUM(G28:G29)</f>
        <v>13</v>
      </c>
      <c r="H30" s="97">
        <f>SUM(F30:G30)</f>
        <v>21</v>
      </c>
      <c r="I30" s="98">
        <f aca="true" t="shared" si="1" ref="I30:N30">SUM(I28:I29)</f>
        <v>0</v>
      </c>
      <c r="J30" s="100">
        <f t="shared" si="1"/>
        <v>125</v>
      </c>
      <c r="K30" s="96">
        <f t="shared" si="1"/>
        <v>129</v>
      </c>
      <c r="L30" s="96">
        <f t="shared" si="1"/>
        <v>153</v>
      </c>
      <c r="M30" s="96">
        <f t="shared" si="1"/>
        <v>94</v>
      </c>
      <c r="N30" s="96">
        <f t="shared" si="1"/>
        <v>64</v>
      </c>
      <c r="O30" s="102">
        <f>SUM(I30:N30)</f>
        <v>565</v>
      </c>
      <c r="P30" s="99">
        <f>O30+H30</f>
        <v>586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38" t="s">
        <v>49</v>
      </c>
      <c r="G33" s="323"/>
      <c r="H33" s="324"/>
      <c r="I33" s="330" t="s">
        <v>40</v>
      </c>
      <c r="J33" s="323"/>
      <c r="K33" s="323"/>
      <c r="L33" s="323"/>
      <c r="M33" s="323"/>
      <c r="N33" s="324"/>
      <c r="O33" s="325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6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41</v>
      </c>
      <c r="J35" s="105">
        <f t="shared" si="2"/>
        <v>162</v>
      </c>
      <c r="K35" s="105">
        <f t="shared" si="2"/>
        <v>339</v>
      </c>
      <c r="L35" s="105">
        <f t="shared" si="2"/>
        <v>362</v>
      </c>
      <c r="M35" s="105">
        <f t="shared" si="2"/>
        <v>402</v>
      </c>
      <c r="N35" s="106">
        <f aca="true" t="shared" si="4" ref="N35:N43">SUM(I35:M35)</f>
        <v>1306</v>
      </c>
      <c r="O35" s="107">
        <f aca="true" t="shared" si="5" ref="O35:O43">SUM(H35+N35)</f>
        <v>1306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41</v>
      </c>
      <c r="J36" s="91">
        <v>161</v>
      </c>
      <c r="K36" s="91">
        <v>339</v>
      </c>
      <c r="L36" s="91">
        <v>360</v>
      </c>
      <c r="M36" s="91">
        <v>398</v>
      </c>
      <c r="N36" s="101">
        <f t="shared" si="4"/>
        <v>1299</v>
      </c>
      <c r="O36" s="94">
        <f t="shared" si="5"/>
        <v>1299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1</v>
      </c>
      <c r="K37" s="96">
        <v>0</v>
      </c>
      <c r="L37" s="96">
        <v>2</v>
      </c>
      <c r="M37" s="96">
        <v>4</v>
      </c>
      <c r="N37" s="102">
        <v>7</v>
      </c>
      <c r="O37" s="99">
        <f t="shared" si="5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161</v>
      </c>
      <c r="J38" s="105">
        <f>SUM(J39:J40)</f>
        <v>191</v>
      </c>
      <c r="K38" s="105">
        <f>SUM(K39:K40)</f>
        <v>261</v>
      </c>
      <c r="L38" s="105">
        <f>SUM(L39:L40)</f>
        <v>199</v>
      </c>
      <c r="M38" s="105">
        <f>SUM(M39:M40)</f>
        <v>165</v>
      </c>
      <c r="N38" s="106">
        <f>SUM(I38:M38)</f>
        <v>977</v>
      </c>
      <c r="O38" s="107">
        <f t="shared" si="5"/>
        <v>977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160</v>
      </c>
      <c r="J39" s="91">
        <v>186</v>
      </c>
      <c r="K39" s="91">
        <v>259</v>
      </c>
      <c r="L39" s="91">
        <v>194</v>
      </c>
      <c r="M39" s="91">
        <v>159</v>
      </c>
      <c r="N39" s="101">
        <f t="shared" si="4"/>
        <v>958</v>
      </c>
      <c r="O39" s="94">
        <f t="shared" si="5"/>
        <v>958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5</v>
      </c>
      <c r="K40" s="96">
        <v>2</v>
      </c>
      <c r="L40" s="96">
        <v>5</v>
      </c>
      <c r="M40" s="96">
        <v>6</v>
      </c>
      <c r="N40" s="102">
        <f t="shared" si="4"/>
        <v>19</v>
      </c>
      <c r="O40" s="99">
        <f t="shared" si="5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v>2</v>
      </c>
      <c r="K41" s="105">
        <v>7</v>
      </c>
      <c r="L41" s="105">
        <v>28</v>
      </c>
      <c r="M41" s="105">
        <v>111</v>
      </c>
      <c r="N41" s="106">
        <f t="shared" si="4"/>
        <v>150</v>
      </c>
      <c r="O41" s="107">
        <f t="shared" si="5"/>
        <v>150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7</v>
      </c>
      <c r="L42" s="91">
        <v>28</v>
      </c>
      <c r="M42" s="91">
        <v>107</v>
      </c>
      <c r="N42" s="101">
        <v>146</v>
      </c>
      <c r="O42" s="94">
        <f t="shared" si="5"/>
        <v>146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204</v>
      </c>
      <c r="J44" s="100">
        <v>353</v>
      </c>
      <c r="K44" s="100">
        <v>595</v>
      </c>
      <c r="L44" s="100">
        <v>564</v>
      </c>
      <c r="M44" s="100">
        <v>672</v>
      </c>
      <c r="N44" s="102">
        <v>2388</v>
      </c>
      <c r="O44" s="110">
        <f>H44+N44</f>
        <v>2388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G124">
      <selection activeCell="K138" sqref="K138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52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13"/>
    </row>
    <row r="4" spans="1:18" s="112" customFormat="1" ht="19.5" customHeight="1">
      <c r="A4" s="113" t="str">
        <f>'様式１'!A5</f>
        <v>平成２４年６月月報</v>
      </c>
      <c r="B4" s="113"/>
      <c r="C4" s="113"/>
      <c r="D4" s="113"/>
      <c r="E4" s="113"/>
      <c r="F4" s="113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218"/>
      <c r="H5" s="218"/>
      <c r="I5" s="218"/>
      <c r="J5" s="218"/>
      <c r="K5" s="218"/>
      <c r="L5" s="218"/>
      <c r="M5" s="219"/>
      <c r="N5" s="219"/>
      <c r="O5" s="219"/>
      <c r="P5" s="219"/>
      <c r="Q5" s="219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126</v>
      </c>
    </row>
    <row r="9" spans="2:17" ht="18.75" customHeight="1">
      <c r="B9" s="117"/>
      <c r="C9" s="336" t="s">
        <v>68</v>
      </c>
      <c r="D9" s="337"/>
      <c r="E9" s="337"/>
      <c r="F9" s="338"/>
      <c r="G9" s="344" t="s">
        <v>49</v>
      </c>
      <c r="H9" s="345"/>
      <c r="I9" s="346"/>
      <c r="J9" s="347" t="s">
        <v>50</v>
      </c>
      <c r="K9" s="345"/>
      <c r="L9" s="345"/>
      <c r="M9" s="345"/>
      <c r="N9" s="345"/>
      <c r="O9" s="345"/>
      <c r="P9" s="346"/>
      <c r="Q9" s="334" t="s">
        <v>47</v>
      </c>
    </row>
    <row r="10" spans="1:18" ht="28.5" customHeight="1">
      <c r="A10" s="118"/>
      <c r="B10" s="118"/>
      <c r="C10" s="339"/>
      <c r="D10" s="340"/>
      <c r="E10" s="340"/>
      <c r="F10" s="341"/>
      <c r="G10" s="153" t="s">
        <v>88</v>
      </c>
      <c r="H10" s="154" t="s">
        <v>89</v>
      </c>
      <c r="I10" s="155" t="s">
        <v>45</v>
      </c>
      <c r="J10" s="156" t="s">
        <v>46</v>
      </c>
      <c r="K10" s="154" t="s">
        <v>10</v>
      </c>
      <c r="L10" s="153" t="s">
        <v>11</v>
      </c>
      <c r="M10" s="153" t="s">
        <v>12</v>
      </c>
      <c r="N10" s="153" t="s">
        <v>13</v>
      </c>
      <c r="O10" s="154" t="s">
        <v>14</v>
      </c>
      <c r="P10" s="155" t="s">
        <v>2</v>
      </c>
      <c r="Q10" s="335"/>
      <c r="R10" s="118"/>
    </row>
    <row r="11" spans="1:18" ht="18" customHeight="1">
      <c r="A11" s="118"/>
      <c r="B11" s="118"/>
      <c r="C11" s="348" t="s">
        <v>69</v>
      </c>
      <c r="D11" s="349"/>
      <c r="E11" s="349"/>
      <c r="F11" s="349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8"/>
      <c r="R11" s="118"/>
    </row>
    <row r="12" spans="1:18" ht="18" customHeight="1">
      <c r="A12" s="118"/>
      <c r="B12" s="118"/>
      <c r="C12" s="121" t="s">
        <v>70</v>
      </c>
      <c r="D12" s="122"/>
      <c r="E12" s="122"/>
      <c r="F12" s="123"/>
      <c r="G12" s="159">
        <f>G13+G19+G22+G26+G30+G31</f>
        <v>5501</v>
      </c>
      <c r="H12" s="160">
        <f aca="true" t="shared" si="0" ref="H12:O12">H13+H19+H22+H26+H30+H31</f>
        <v>4552</v>
      </c>
      <c r="I12" s="161">
        <f>I13+I19+I22+I26+I30+I31</f>
        <v>10053</v>
      </c>
      <c r="J12" s="162">
        <f>J13+J19+J22+J26+J30+J31</f>
        <v>0</v>
      </c>
      <c r="K12" s="160">
        <f t="shared" si="0"/>
        <v>6723</v>
      </c>
      <c r="L12" s="159">
        <f t="shared" si="0"/>
        <v>5353</v>
      </c>
      <c r="M12" s="159">
        <f t="shared" si="0"/>
        <v>4372</v>
      </c>
      <c r="N12" s="159">
        <f t="shared" si="0"/>
        <v>2893</v>
      </c>
      <c r="O12" s="160">
        <f t="shared" si="0"/>
        <v>3025</v>
      </c>
      <c r="P12" s="159">
        <f>P13+P19+P22+P26+P30+P31</f>
        <v>22366</v>
      </c>
      <c r="Q12" s="163">
        <f>Q13+Q19+Q22+Q26+Q30+Q31</f>
        <v>32419</v>
      </c>
      <c r="R12" s="118"/>
    </row>
    <row r="13" spans="1:18" ht="18" customHeight="1">
      <c r="A13" s="118"/>
      <c r="B13" s="118"/>
      <c r="C13" s="124"/>
      <c r="D13" s="125" t="s">
        <v>90</v>
      </c>
      <c r="E13" s="126"/>
      <c r="F13" s="126"/>
      <c r="G13" s="164">
        <f>SUM(G14:G18)</f>
        <v>1773</v>
      </c>
      <c r="H13" s="164">
        <f>SUM(H14:H18)</f>
        <v>1302</v>
      </c>
      <c r="I13" s="166">
        <f aca="true" t="shared" si="1" ref="I13:Q13">SUM(I14:I18)</f>
        <v>3075</v>
      </c>
      <c r="J13" s="167">
        <f t="shared" si="1"/>
        <v>0</v>
      </c>
      <c r="K13" s="165">
        <f t="shared" si="1"/>
        <v>2077</v>
      </c>
      <c r="L13" s="165">
        <f t="shared" si="1"/>
        <v>1617</v>
      </c>
      <c r="M13" s="165">
        <f t="shared" si="1"/>
        <v>1464</v>
      </c>
      <c r="N13" s="165">
        <f t="shared" si="1"/>
        <v>1077</v>
      </c>
      <c r="O13" s="165">
        <f t="shared" si="1"/>
        <v>1422</v>
      </c>
      <c r="P13" s="164">
        <f t="shared" si="1"/>
        <v>7657</v>
      </c>
      <c r="Q13" s="168">
        <f t="shared" si="1"/>
        <v>10732</v>
      </c>
      <c r="R13" s="118"/>
    </row>
    <row r="14" spans="1:18" ht="18" customHeight="1">
      <c r="A14" s="118"/>
      <c r="B14" s="118"/>
      <c r="C14" s="124"/>
      <c r="D14" s="127"/>
      <c r="E14" s="128" t="s">
        <v>91</v>
      </c>
      <c r="F14" s="129"/>
      <c r="G14" s="164">
        <v>1502</v>
      </c>
      <c r="H14" s="165">
        <v>916</v>
      </c>
      <c r="I14" s="166">
        <f>SUM(G14:H14)</f>
        <v>2418</v>
      </c>
      <c r="J14" s="167">
        <v>0</v>
      </c>
      <c r="K14" s="165">
        <v>1259</v>
      </c>
      <c r="L14" s="164">
        <v>812</v>
      </c>
      <c r="M14" s="164">
        <v>648</v>
      </c>
      <c r="N14" s="164">
        <v>445</v>
      </c>
      <c r="O14" s="165">
        <v>512</v>
      </c>
      <c r="P14" s="164">
        <f>SUM(J14:O14)</f>
        <v>3676</v>
      </c>
      <c r="Q14" s="168">
        <f>I14+P14</f>
        <v>6094</v>
      </c>
      <c r="R14" s="118"/>
    </row>
    <row r="15" spans="1:18" ht="18" customHeight="1">
      <c r="A15" s="118"/>
      <c r="B15" s="118"/>
      <c r="C15" s="124"/>
      <c r="D15" s="127"/>
      <c r="E15" s="128" t="s">
        <v>92</v>
      </c>
      <c r="F15" s="129"/>
      <c r="G15" s="164">
        <v>0</v>
      </c>
      <c r="H15" s="165">
        <v>2</v>
      </c>
      <c r="I15" s="166">
        <f>SUM(G15:H15)</f>
        <v>2</v>
      </c>
      <c r="J15" s="167">
        <v>0</v>
      </c>
      <c r="K15" s="165">
        <v>4</v>
      </c>
      <c r="L15" s="164">
        <v>13</v>
      </c>
      <c r="M15" s="164">
        <v>25</v>
      </c>
      <c r="N15" s="164">
        <v>54</v>
      </c>
      <c r="O15" s="165">
        <v>180</v>
      </c>
      <c r="P15" s="164">
        <f>SUM(J15:O15)</f>
        <v>276</v>
      </c>
      <c r="Q15" s="168">
        <f>I15+P15</f>
        <v>278</v>
      </c>
      <c r="R15" s="118"/>
    </row>
    <row r="16" spans="1:18" ht="18" customHeight="1">
      <c r="A16" s="118"/>
      <c r="B16" s="118"/>
      <c r="C16" s="124"/>
      <c r="D16" s="127"/>
      <c r="E16" s="128" t="s">
        <v>93</v>
      </c>
      <c r="F16" s="129"/>
      <c r="G16" s="164">
        <v>117</v>
      </c>
      <c r="H16" s="165">
        <v>224</v>
      </c>
      <c r="I16" s="166">
        <f>SUM(G16:H16)</f>
        <v>341</v>
      </c>
      <c r="J16" s="167">
        <v>0</v>
      </c>
      <c r="K16" s="165">
        <v>362</v>
      </c>
      <c r="L16" s="164">
        <v>322</v>
      </c>
      <c r="M16" s="164">
        <v>306</v>
      </c>
      <c r="N16" s="164">
        <v>236</v>
      </c>
      <c r="O16" s="165">
        <v>324</v>
      </c>
      <c r="P16" s="164">
        <f>SUM(J16:O16)</f>
        <v>1550</v>
      </c>
      <c r="Q16" s="168">
        <f>I16+P16</f>
        <v>1891</v>
      </c>
      <c r="R16" s="118"/>
    </row>
    <row r="17" spans="1:18" ht="18" customHeight="1">
      <c r="A17" s="118"/>
      <c r="B17" s="118"/>
      <c r="C17" s="124"/>
      <c r="D17" s="127"/>
      <c r="E17" s="128" t="s">
        <v>94</v>
      </c>
      <c r="F17" s="129"/>
      <c r="G17" s="164">
        <v>16</v>
      </c>
      <c r="H17" s="165">
        <v>18</v>
      </c>
      <c r="I17" s="166">
        <f>SUM(G17:H17)</f>
        <v>34</v>
      </c>
      <c r="J17" s="167">
        <v>0</v>
      </c>
      <c r="K17" s="165">
        <v>31</v>
      </c>
      <c r="L17" s="164">
        <v>26</v>
      </c>
      <c r="M17" s="164">
        <v>20</v>
      </c>
      <c r="N17" s="164">
        <v>17</v>
      </c>
      <c r="O17" s="165">
        <v>17</v>
      </c>
      <c r="P17" s="164">
        <f>SUM(J17:O17)</f>
        <v>111</v>
      </c>
      <c r="Q17" s="168">
        <f>I17+P17</f>
        <v>145</v>
      </c>
      <c r="R17" s="118"/>
    </row>
    <row r="18" spans="1:18" ht="18" customHeight="1">
      <c r="A18" s="118"/>
      <c r="B18" s="118"/>
      <c r="C18" s="124"/>
      <c r="D18" s="127"/>
      <c r="E18" s="342" t="s">
        <v>103</v>
      </c>
      <c r="F18" s="343"/>
      <c r="G18" s="164">
        <v>138</v>
      </c>
      <c r="H18" s="165">
        <v>142</v>
      </c>
      <c r="I18" s="166">
        <f>SUM(G18:H18)</f>
        <v>280</v>
      </c>
      <c r="J18" s="167">
        <v>0</v>
      </c>
      <c r="K18" s="165">
        <v>421</v>
      </c>
      <c r="L18" s="164">
        <v>444</v>
      </c>
      <c r="M18" s="164">
        <v>465</v>
      </c>
      <c r="N18" s="164">
        <v>325</v>
      </c>
      <c r="O18" s="165">
        <v>389</v>
      </c>
      <c r="P18" s="164">
        <f>SUM(J18:O18)</f>
        <v>2044</v>
      </c>
      <c r="Q18" s="168">
        <f>I18+P18</f>
        <v>2324</v>
      </c>
      <c r="R18" s="118"/>
    </row>
    <row r="19" spans="1:18" ht="18" customHeight="1">
      <c r="A19" s="118"/>
      <c r="B19" s="118"/>
      <c r="C19" s="124"/>
      <c r="D19" s="125" t="s">
        <v>71</v>
      </c>
      <c r="E19" s="130"/>
      <c r="F19" s="129"/>
      <c r="G19" s="164">
        <f>SUM(G20:G21)</f>
        <v>745</v>
      </c>
      <c r="H19" s="165">
        <f aca="true" t="shared" si="2" ref="H19:Q19">SUM(H20:H21)</f>
        <v>781</v>
      </c>
      <c r="I19" s="166">
        <f t="shared" si="2"/>
        <v>1526</v>
      </c>
      <c r="J19" s="167">
        <f t="shared" si="2"/>
        <v>0</v>
      </c>
      <c r="K19" s="165">
        <f>SUM(K20:K21)</f>
        <v>1280</v>
      </c>
      <c r="L19" s="164">
        <f>SUM(L20:L21)</f>
        <v>1013</v>
      </c>
      <c r="M19" s="164">
        <f t="shared" si="2"/>
        <v>752</v>
      </c>
      <c r="N19" s="164">
        <f t="shared" si="2"/>
        <v>404</v>
      </c>
      <c r="O19" s="165">
        <f t="shared" si="2"/>
        <v>219</v>
      </c>
      <c r="P19" s="164">
        <f>SUM(P20:P21)</f>
        <v>3668</v>
      </c>
      <c r="Q19" s="168">
        <f t="shared" si="2"/>
        <v>5194</v>
      </c>
      <c r="R19" s="118"/>
    </row>
    <row r="20" spans="1:18" ht="18" customHeight="1">
      <c r="A20" s="118"/>
      <c r="B20" s="118"/>
      <c r="C20" s="124"/>
      <c r="D20" s="127"/>
      <c r="E20" s="131" t="s">
        <v>95</v>
      </c>
      <c r="F20" s="131"/>
      <c r="G20" s="164">
        <v>624</v>
      </c>
      <c r="H20" s="165">
        <v>640</v>
      </c>
      <c r="I20" s="166">
        <f>SUM(G20:H20)</f>
        <v>1264</v>
      </c>
      <c r="J20" s="167">
        <v>0</v>
      </c>
      <c r="K20" s="165">
        <v>1066</v>
      </c>
      <c r="L20" s="164">
        <v>812</v>
      </c>
      <c r="M20" s="164">
        <v>589</v>
      </c>
      <c r="N20" s="164">
        <v>338</v>
      </c>
      <c r="O20" s="165">
        <v>192</v>
      </c>
      <c r="P20" s="164">
        <f>SUM(J20:O20)</f>
        <v>2997</v>
      </c>
      <c r="Q20" s="168">
        <f>I20+P20</f>
        <v>4261</v>
      </c>
      <c r="R20" s="118"/>
    </row>
    <row r="21" spans="1:18" ht="18" customHeight="1">
      <c r="A21" s="118"/>
      <c r="B21" s="118"/>
      <c r="C21" s="124"/>
      <c r="D21" s="127"/>
      <c r="E21" s="131" t="s">
        <v>96</v>
      </c>
      <c r="F21" s="131"/>
      <c r="G21" s="164">
        <v>121</v>
      </c>
      <c r="H21" s="165">
        <v>141</v>
      </c>
      <c r="I21" s="166">
        <f>SUM(G21:H21)</f>
        <v>262</v>
      </c>
      <c r="J21" s="167">
        <v>0</v>
      </c>
      <c r="K21" s="165">
        <v>214</v>
      </c>
      <c r="L21" s="164">
        <v>201</v>
      </c>
      <c r="M21" s="164">
        <v>163</v>
      </c>
      <c r="N21" s="164">
        <v>66</v>
      </c>
      <c r="O21" s="165">
        <v>27</v>
      </c>
      <c r="P21" s="164">
        <f>SUM(J21:O21)</f>
        <v>671</v>
      </c>
      <c r="Q21" s="168">
        <f>I21+P21</f>
        <v>933</v>
      </c>
      <c r="R21" s="118"/>
    </row>
    <row r="22" spans="1:18" ht="18" customHeight="1">
      <c r="A22" s="118"/>
      <c r="B22" s="118"/>
      <c r="C22" s="124"/>
      <c r="D22" s="125" t="s">
        <v>72</v>
      </c>
      <c r="E22" s="126"/>
      <c r="F22" s="126"/>
      <c r="G22" s="164">
        <f>SUM(G23:G25)</f>
        <v>11</v>
      </c>
      <c r="H22" s="165">
        <f aca="true" t="shared" si="3" ref="H22:Q22">SUM(H23:H25)</f>
        <v>34</v>
      </c>
      <c r="I22" s="166">
        <f t="shared" si="3"/>
        <v>45</v>
      </c>
      <c r="J22" s="167">
        <f t="shared" si="3"/>
        <v>0</v>
      </c>
      <c r="K22" s="165">
        <f t="shared" si="3"/>
        <v>141</v>
      </c>
      <c r="L22" s="164">
        <f t="shared" si="3"/>
        <v>207</v>
      </c>
      <c r="M22" s="164">
        <f t="shared" si="3"/>
        <v>199</v>
      </c>
      <c r="N22" s="164">
        <f t="shared" si="3"/>
        <v>141</v>
      </c>
      <c r="O22" s="165">
        <f t="shared" si="3"/>
        <v>139</v>
      </c>
      <c r="P22" s="164">
        <f t="shared" si="3"/>
        <v>827</v>
      </c>
      <c r="Q22" s="168">
        <f t="shared" si="3"/>
        <v>872</v>
      </c>
      <c r="R22" s="118"/>
    </row>
    <row r="23" spans="1:18" ht="18" customHeight="1">
      <c r="A23" s="118"/>
      <c r="B23" s="118"/>
      <c r="C23" s="124"/>
      <c r="D23" s="127"/>
      <c r="E23" s="128" t="s">
        <v>97</v>
      </c>
      <c r="F23" s="129"/>
      <c r="G23" s="164">
        <v>10</v>
      </c>
      <c r="H23" s="165">
        <v>30</v>
      </c>
      <c r="I23" s="166">
        <f>SUM(G23:H23)</f>
        <v>40</v>
      </c>
      <c r="J23" s="167">
        <v>0</v>
      </c>
      <c r="K23" s="165">
        <v>122</v>
      </c>
      <c r="L23" s="164">
        <v>172</v>
      </c>
      <c r="M23" s="164">
        <v>163</v>
      </c>
      <c r="N23" s="164">
        <v>122</v>
      </c>
      <c r="O23" s="165">
        <v>111</v>
      </c>
      <c r="P23" s="164">
        <f>SUM(J23:O23)</f>
        <v>690</v>
      </c>
      <c r="Q23" s="168">
        <f>I23+P23</f>
        <v>730</v>
      </c>
      <c r="R23" s="118"/>
    </row>
    <row r="24" spans="1:18" ht="18" customHeight="1">
      <c r="A24" s="118"/>
      <c r="B24" s="118"/>
      <c r="C24" s="124"/>
      <c r="D24" s="127"/>
      <c r="E24" s="331" t="s">
        <v>98</v>
      </c>
      <c r="F24" s="333"/>
      <c r="G24" s="164">
        <v>1</v>
      </c>
      <c r="H24" s="165">
        <v>4</v>
      </c>
      <c r="I24" s="166">
        <f>SUM(G24:H24)</f>
        <v>5</v>
      </c>
      <c r="J24" s="167">
        <v>0</v>
      </c>
      <c r="K24" s="165">
        <v>19</v>
      </c>
      <c r="L24" s="164">
        <v>35</v>
      </c>
      <c r="M24" s="164">
        <v>36</v>
      </c>
      <c r="N24" s="164">
        <v>19</v>
      </c>
      <c r="O24" s="165">
        <v>28</v>
      </c>
      <c r="P24" s="164">
        <f>SUM(J24:O24)</f>
        <v>137</v>
      </c>
      <c r="Q24" s="168">
        <f>I24+P24</f>
        <v>142</v>
      </c>
      <c r="R24" s="118"/>
    </row>
    <row r="25" spans="1:18" ht="18" customHeight="1">
      <c r="A25" s="118"/>
      <c r="B25" s="118"/>
      <c r="C25" s="124"/>
      <c r="D25" s="131"/>
      <c r="E25" s="331" t="s">
        <v>99</v>
      </c>
      <c r="F25" s="333"/>
      <c r="G25" s="164">
        <v>0</v>
      </c>
      <c r="H25" s="165">
        <v>0</v>
      </c>
      <c r="I25" s="166">
        <f>SUM(G25:H25)</f>
        <v>0</v>
      </c>
      <c r="J25" s="167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f>SUM(J25:O25)</f>
        <v>0</v>
      </c>
      <c r="Q25" s="168">
        <f>I25+P25</f>
        <v>0</v>
      </c>
      <c r="R25" s="118"/>
    </row>
    <row r="26" spans="1:18" ht="18" customHeight="1">
      <c r="A26" s="118"/>
      <c r="B26" s="118"/>
      <c r="C26" s="124"/>
      <c r="D26" s="125" t="s">
        <v>73</v>
      </c>
      <c r="E26" s="126"/>
      <c r="F26" s="132"/>
      <c r="G26" s="164">
        <f aca="true" t="shared" si="4" ref="G26:Q26">SUM(G27:G29)</f>
        <v>658</v>
      </c>
      <c r="H26" s="165">
        <f t="shared" si="4"/>
        <v>755</v>
      </c>
      <c r="I26" s="166">
        <f t="shared" si="4"/>
        <v>1413</v>
      </c>
      <c r="J26" s="167">
        <f t="shared" si="4"/>
        <v>0</v>
      </c>
      <c r="K26" s="165">
        <f>SUM(K27:K29)</f>
        <v>1104</v>
      </c>
      <c r="L26" s="164">
        <f t="shared" si="4"/>
        <v>992</v>
      </c>
      <c r="M26" s="164">
        <f t="shared" si="4"/>
        <v>812</v>
      </c>
      <c r="N26" s="164">
        <f t="shared" si="4"/>
        <v>569</v>
      </c>
      <c r="O26" s="165">
        <f t="shared" si="4"/>
        <v>562</v>
      </c>
      <c r="P26" s="164">
        <f t="shared" si="4"/>
        <v>4039</v>
      </c>
      <c r="Q26" s="168">
        <f t="shared" si="4"/>
        <v>5452</v>
      </c>
      <c r="R26" s="118"/>
    </row>
    <row r="27" spans="1:18" ht="18" customHeight="1">
      <c r="A27" s="118"/>
      <c r="B27" s="118"/>
      <c r="C27" s="124"/>
      <c r="D27" s="127"/>
      <c r="E27" s="133" t="s">
        <v>100</v>
      </c>
      <c r="F27" s="129"/>
      <c r="G27" s="164">
        <v>574</v>
      </c>
      <c r="H27" s="165">
        <v>700</v>
      </c>
      <c r="I27" s="166">
        <f aca="true" t="shared" si="5" ref="I27:I32">SUM(G27:H27)</f>
        <v>1274</v>
      </c>
      <c r="J27" s="167">
        <v>0</v>
      </c>
      <c r="K27" s="165">
        <v>1044</v>
      </c>
      <c r="L27" s="164">
        <v>943</v>
      </c>
      <c r="M27" s="164">
        <v>775</v>
      </c>
      <c r="N27" s="164">
        <v>537</v>
      </c>
      <c r="O27" s="165">
        <v>556</v>
      </c>
      <c r="P27" s="164">
        <f>SUM(J27:O27)</f>
        <v>3855</v>
      </c>
      <c r="Q27" s="168">
        <f>I27+P27</f>
        <v>5129</v>
      </c>
      <c r="R27" s="118"/>
    </row>
    <row r="28" spans="1:18" ht="18" customHeight="1">
      <c r="A28" s="118"/>
      <c r="B28" s="118"/>
      <c r="C28" s="124"/>
      <c r="D28" s="134"/>
      <c r="E28" s="131" t="s">
        <v>74</v>
      </c>
      <c r="F28" s="135"/>
      <c r="G28" s="164">
        <v>43</v>
      </c>
      <c r="H28" s="165">
        <v>32</v>
      </c>
      <c r="I28" s="166">
        <f t="shared" si="5"/>
        <v>75</v>
      </c>
      <c r="J28" s="167">
        <v>0</v>
      </c>
      <c r="K28" s="165">
        <v>28</v>
      </c>
      <c r="L28" s="164">
        <v>28</v>
      </c>
      <c r="M28" s="164">
        <v>23</v>
      </c>
      <c r="N28" s="164">
        <v>24</v>
      </c>
      <c r="O28" s="165">
        <v>5</v>
      </c>
      <c r="P28" s="164">
        <f>SUM(J28:O28)</f>
        <v>108</v>
      </c>
      <c r="Q28" s="168">
        <f>I28+P28</f>
        <v>183</v>
      </c>
      <c r="R28" s="118"/>
    </row>
    <row r="29" spans="1:18" ht="18" customHeight="1">
      <c r="A29" s="118"/>
      <c r="B29" s="118"/>
      <c r="C29" s="124"/>
      <c r="D29" s="136"/>
      <c r="E29" s="128" t="s">
        <v>75</v>
      </c>
      <c r="F29" s="137"/>
      <c r="G29" s="164">
        <v>41</v>
      </c>
      <c r="H29" s="165">
        <v>23</v>
      </c>
      <c r="I29" s="166">
        <f t="shared" si="5"/>
        <v>64</v>
      </c>
      <c r="J29" s="167">
        <v>0</v>
      </c>
      <c r="K29" s="165">
        <v>32</v>
      </c>
      <c r="L29" s="164">
        <v>21</v>
      </c>
      <c r="M29" s="164">
        <v>14</v>
      </c>
      <c r="N29" s="164">
        <v>8</v>
      </c>
      <c r="O29" s="165">
        <v>1</v>
      </c>
      <c r="P29" s="164">
        <f>SUM(J29:O29)</f>
        <v>76</v>
      </c>
      <c r="Q29" s="168">
        <f>I29+P29</f>
        <v>140</v>
      </c>
      <c r="R29" s="118"/>
    </row>
    <row r="30" spans="1:18" ht="18" customHeight="1">
      <c r="A30" s="118"/>
      <c r="B30" s="118"/>
      <c r="C30" s="124"/>
      <c r="D30" s="127" t="s">
        <v>76</v>
      </c>
      <c r="E30" s="138"/>
      <c r="F30" s="138"/>
      <c r="G30" s="164">
        <v>96</v>
      </c>
      <c r="H30" s="165">
        <v>68</v>
      </c>
      <c r="I30" s="166">
        <f t="shared" si="5"/>
        <v>164</v>
      </c>
      <c r="J30" s="167">
        <v>0</v>
      </c>
      <c r="K30" s="165">
        <v>146</v>
      </c>
      <c r="L30" s="164">
        <v>132</v>
      </c>
      <c r="M30" s="164">
        <v>125</v>
      </c>
      <c r="N30" s="164">
        <v>90</v>
      </c>
      <c r="O30" s="165">
        <v>81</v>
      </c>
      <c r="P30" s="164">
        <f>SUM(J30:O30)</f>
        <v>574</v>
      </c>
      <c r="Q30" s="168">
        <f>I30+P30</f>
        <v>738</v>
      </c>
      <c r="R30" s="118"/>
    </row>
    <row r="31" spans="1:18" ht="18" customHeight="1">
      <c r="A31" s="118"/>
      <c r="B31" s="118"/>
      <c r="C31" s="139"/>
      <c r="D31" s="140" t="s">
        <v>101</v>
      </c>
      <c r="E31" s="141"/>
      <c r="F31" s="141"/>
      <c r="G31" s="169">
        <v>2218</v>
      </c>
      <c r="H31" s="170">
        <v>1612</v>
      </c>
      <c r="I31" s="171">
        <f t="shared" si="5"/>
        <v>3830</v>
      </c>
      <c r="J31" s="172">
        <v>0</v>
      </c>
      <c r="K31" s="170">
        <v>1975</v>
      </c>
      <c r="L31" s="169">
        <v>1392</v>
      </c>
      <c r="M31" s="169">
        <v>1020</v>
      </c>
      <c r="N31" s="169">
        <v>612</v>
      </c>
      <c r="O31" s="170">
        <v>602</v>
      </c>
      <c r="P31" s="171">
        <f>SUM(J31:O31)</f>
        <v>5601</v>
      </c>
      <c r="Q31" s="173">
        <f>I31+P31</f>
        <v>9431</v>
      </c>
      <c r="R31" s="118"/>
    </row>
    <row r="32" spans="1:18" ht="18" customHeight="1">
      <c r="A32" s="118"/>
      <c r="B32" s="118"/>
      <c r="C32" s="121" t="s">
        <v>77</v>
      </c>
      <c r="D32" s="142"/>
      <c r="E32" s="143"/>
      <c r="F32" s="144"/>
      <c r="G32" s="159">
        <f>SUM(G34:G40)</f>
        <v>9</v>
      </c>
      <c r="H32" s="160">
        <f>SUM(H34:H40)</f>
        <v>13</v>
      </c>
      <c r="I32" s="161">
        <f t="shared" si="5"/>
        <v>22</v>
      </c>
      <c r="J32" s="162">
        <f aca="true" t="shared" si="6" ref="J32:P32">SUM(J34:J40)</f>
        <v>0</v>
      </c>
      <c r="K32" s="160">
        <f t="shared" si="6"/>
        <v>130</v>
      </c>
      <c r="L32" s="159">
        <f t="shared" si="6"/>
        <v>136</v>
      </c>
      <c r="M32" s="159">
        <f t="shared" si="6"/>
        <v>163</v>
      </c>
      <c r="N32" s="159">
        <f t="shared" si="6"/>
        <v>97</v>
      </c>
      <c r="O32" s="160">
        <f t="shared" si="6"/>
        <v>66</v>
      </c>
      <c r="P32" s="161">
        <f t="shared" si="6"/>
        <v>592</v>
      </c>
      <c r="Q32" s="163">
        <f>SUM(Q33:Q40)</f>
        <v>614</v>
      </c>
      <c r="R32" s="118"/>
    </row>
    <row r="33" spans="1:18" ht="18" customHeight="1">
      <c r="A33" s="118"/>
      <c r="B33" s="118"/>
      <c r="C33" s="124"/>
      <c r="D33" s="331" t="s">
        <v>132</v>
      </c>
      <c r="E33" s="332"/>
      <c r="F33" s="333"/>
      <c r="G33" s="164">
        <v>0</v>
      </c>
      <c r="H33" s="165">
        <v>0</v>
      </c>
      <c r="I33" s="166">
        <f aca="true" t="shared" si="7" ref="I33:I39">SUM(G33:H33)</f>
        <v>0</v>
      </c>
      <c r="J33" s="224"/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f>SUM(J33:O33)</f>
        <v>0</v>
      </c>
      <c r="Q33" s="168">
        <f aca="true" t="shared" si="8" ref="Q33:Q40">I33+P33</f>
        <v>0</v>
      </c>
      <c r="R33" s="118"/>
    </row>
    <row r="34" spans="1:18" ht="18" customHeight="1">
      <c r="A34" s="118"/>
      <c r="B34" s="118"/>
      <c r="C34" s="124"/>
      <c r="D34" s="331" t="s">
        <v>78</v>
      </c>
      <c r="E34" s="332"/>
      <c r="F34" s="333"/>
      <c r="G34" s="191">
        <v>0</v>
      </c>
      <c r="H34" s="191">
        <v>0</v>
      </c>
      <c r="I34" s="166">
        <f t="shared" si="7"/>
        <v>0</v>
      </c>
      <c r="J34" s="224"/>
      <c r="K34" s="165">
        <v>25</v>
      </c>
      <c r="L34" s="164">
        <v>25</v>
      </c>
      <c r="M34" s="164">
        <v>34</v>
      </c>
      <c r="N34" s="164">
        <v>30</v>
      </c>
      <c r="O34" s="165">
        <v>22</v>
      </c>
      <c r="P34" s="164">
        <f>SUM(J34:O34)</f>
        <v>136</v>
      </c>
      <c r="Q34" s="168">
        <f t="shared" si="8"/>
        <v>136</v>
      </c>
      <c r="R34" s="118"/>
    </row>
    <row r="35" spans="1:18" ht="18" customHeight="1">
      <c r="A35" s="118"/>
      <c r="B35" s="118"/>
      <c r="C35" s="124"/>
      <c r="D35" s="331" t="s">
        <v>79</v>
      </c>
      <c r="E35" s="332"/>
      <c r="F35" s="333"/>
      <c r="G35" s="164">
        <v>4</v>
      </c>
      <c r="H35" s="165">
        <v>2</v>
      </c>
      <c r="I35" s="166">
        <f t="shared" si="7"/>
        <v>6</v>
      </c>
      <c r="J35" s="167">
        <v>0</v>
      </c>
      <c r="K35" s="165">
        <v>27</v>
      </c>
      <c r="L35" s="164">
        <v>25</v>
      </c>
      <c r="M35" s="164">
        <v>26</v>
      </c>
      <c r="N35" s="164">
        <v>11</v>
      </c>
      <c r="O35" s="165">
        <v>7</v>
      </c>
      <c r="P35" s="164">
        <f aca="true" t="shared" si="9" ref="P35:P40">SUM(J35:O35)</f>
        <v>96</v>
      </c>
      <c r="Q35" s="168">
        <f t="shared" si="8"/>
        <v>102</v>
      </c>
      <c r="R35" s="118"/>
    </row>
    <row r="36" spans="1:18" ht="18" customHeight="1">
      <c r="A36" s="118"/>
      <c r="B36" s="118"/>
      <c r="C36" s="124"/>
      <c r="D36" s="331" t="s">
        <v>80</v>
      </c>
      <c r="E36" s="332"/>
      <c r="F36" s="333"/>
      <c r="G36" s="164">
        <v>5</v>
      </c>
      <c r="H36" s="165">
        <v>5</v>
      </c>
      <c r="I36" s="166">
        <f t="shared" si="7"/>
        <v>10</v>
      </c>
      <c r="J36" s="167">
        <v>0</v>
      </c>
      <c r="K36" s="165">
        <v>75</v>
      </c>
      <c r="L36" s="164">
        <v>85</v>
      </c>
      <c r="M36" s="164">
        <v>98</v>
      </c>
      <c r="N36" s="164">
        <v>48</v>
      </c>
      <c r="O36" s="165">
        <v>34</v>
      </c>
      <c r="P36" s="164">
        <f t="shared" si="9"/>
        <v>340</v>
      </c>
      <c r="Q36" s="168">
        <f t="shared" si="8"/>
        <v>350</v>
      </c>
      <c r="R36" s="118"/>
    </row>
    <row r="37" spans="1:18" ht="18" customHeight="1">
      <c r="A37" s="118"/>
      <c r="B37" s="118"/>
      <c r="C37" s="124"/>
      <c r="D37" s="331" t="s">
        <v>81</v>
      </c>
      <c r="E37" s="332"/>
      <c r="F37" s="333"/>
      <c r="G37" s="191">
        <v>0</v>
      </c>
      <c r="H37" s="165">
        <v>6</v>
      </c>
      <c r="I37" s="166">
        <f t="shared" si="7"/>
        <v>6</v>
      </c>
      <c r="J37" s="174"/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f t="shared" si="9"/>
        <v>0</v>
      </c>
      <c r="Q37" s="168">
        <f t="shared" si="8"/>
        <v>6</v>
      </c>
      <c r="R37" s="118"/>
    </row>
    <row r="38" spans="1:18" ht="18" customHeight="1">
      <c r="A38" s="118"/>
      <c r="B38" s="118"/>
      <c r="C38" s="124"/>
      <c r="D38" s="331" t="s">
        <v>82</v>
      </c>
      <c r="E38" s="332"/>
      <c r="F38" s="333"/>
      <c r="G38" s="191">
        <v>0</v>
      </c>
      <c r="H38" s="191">
        <v>0</v>
      </c>
      <c r="I38" s="166">
        <f t="shared" si="7"/>
        <v>0</v>
      </c>
      <c r="J38" s="225"/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f t="shared" si="9"/>
        <v>0</v>
      </c>
      <c r="Q38" s="168">
        <f t="shared" si="8"/>
        <v>0</v>
      </c>
      <c r="R38" s="118"/>
    </row>
    <row r="39" spans="1:18" ht="18" customHeight="1">
      <c r="A39" s="118"/>
      <c r="B39" s="118"/>
      <c r="C39" s="150"/>
      <c r="D39" s="331" t="s">
        <v>83</v>
      </c>
      <c r="E39" s="332"/>
      <c r="F39" s="333"/>
      <c r="G39" s="200">
        <v>0</v>
      </c>
      <c r="H39" s="223">
        <v>0</v>
      </c>
      <c r="I39" s="222">
        <f t="shared" si="7"/>
        <v>0</v>
      </c>
      <c r="J39" s="174"/>
      <c r="K39" s="191">
        <v>3</v>
      </c>
      <c r="L39" s="194">
        <v>1</v>
      </c>
      <c r="M39" s="194">
        <v>5</v>
      </c>
      <c r="N39" s="194">
        <v>8</v>
      </c>
      <c r="O39" s="191">
        <v>3</v>
      </c>
      <c r="P39" s="194">
        <f>SUM(J39:O39)</f>
        <v>20</v>
      </c>
      <c r="Q39" s="195">
        <f t="shared" si="8"/>
        <v>20</v>
      </c>
      <c r="R39" s="118"/>
    </row>
    <row r="40" spans="1:18" ht="18" customHeight="1">
      <c r="A40" s="118"/>
      <c r="B40" s="118"/>
      <c r="C40" s="145"/>
      <c r="D40" s="350" t="s">
        <v>133</v>
      </c>
      <c r="E40" s="351"/>
      <c r="F40" s="352"/>
      <c r="G40" s="170">
        <v>0</v>
      </c>
      <c r="H40" s="170">
        <v>0</v>
      </c>
      <c r="I40" s="171">
        <f>SUM(G40:H40)</f>
        <v>0</v>
      </c>
      <c r="J40" s="175"/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f t="shared" si="9"/>
        <v>0</v>
      </c>
      <c r="Q40" s="168">
        <f t="shared" si="8"/>
        <v>0</v>
      </c>
      <c r="R40" s="118"/>
    </row>
    <row r="41" spans="1:18" ht="18" customHeight="1">
      <c r="A41" s="118"/>
      <c r="B41" s="118"/>
      <c r="C41" s="124" t="s">
        <v>102</v>
      </c>
      <c r="D41" s="126"/>
      <c r="E41" s="126"/>
      <c r="F41" s="126"/>
      <c r="G41" s="160">
        <f>SUM(G42:G44)</f>
        <v>0</v>
      </c>
      <c r="H41" s="160">
        <f>SUM(H42:H44)</f>
        <v>0</v>
      </c>
      <c r="I41" s="161">
        <f>SUM(I42:I44)</f>
        <v>0</v>
      </c>
      <c r="J41" s="176"/>
      <c r="K41" s="160">
        <f aca="true" t="shared" si="10" ref="K41:Q41">SUM(K42:K44)</f>
        <v>213</v>
      </c>
      <c r="L41" s="159">
        <f t="shared" si="10"/>
        <v>362</v>
      </c>
      <c r="M41" s="159">
        <f t="shared" si="10"/>
        <v>612</v>
      </c>
      <c r="N41" s="159">
        <f t="shared" si="10"/>
        <v>588</v>
      </c>
      <c r="O41" s="160">
        <f t="shared" si="10"/>
        <v>682</v>
      </c>
      <c r="P41" s="159">
        <f t="shared" si="10"/>
        <v>2457</v>
      </c>
      <c r="Q41" s="163">
        <f t="shared" si="10"/>
        <v>2457</v>
      </c>
      <c r="R41" s="118"/>
    </row>
    <row r="42" spans="1:18" ht="18" customHeight="1">
      <c r="A42" s="118"/>
      <c r="B42" s="118"/>
      <c r="C42" s="124"/>
      <c r="D42" s="133" t="s">
        <v>31</v>
      </c>
      <c r="E42" s="133"/>
      <c r="F42" s="137"/>
      <c r="G42" s="165">
        <v>0</v>
      </c>
      <c r="H42" s="165">
        <v>0</v>
      </c>
      <c r="I42" s="166">
        <f>SUM(G42:H42)</f>
        <v>0</v>
      </c>
      <c r="J42" s="174"/>
      <c r="K42" s="165">
        <v>47</v>
      </c>
      <c r="L42" s="164">
        <v>162</v>
      </c>
      <c r="M42" s="164">
        <v>339</v>
      </c>
      <c r="N42" s="164">
        <v>355</v>
      </c>
      <c r="O42" s="165">
        <v>401</v>
      </c>
      <c r="P42" s="164">
        <f>SUM(J42:O42)</f>
        <v>1304</v>
      </c>
      <c r="Q42" s="168">
        <f>I42+P42</f>
        <v>1304</v>
      </c>
      <c r="R42" s="118"/>
    </row>
    <row r="43" spans="1:18" ht="18" customHeight="1">
      <c r="A43" s="118"/>
      <c r="B43" s="118"/>
      <c r="C43" s="124"/>
      <c r="D43" s="133" t="s">
        <v>32</v>
      </c>
      <c r="E43" s="133"/>
      <c r="F43" s="137"/>
      <c r="G43" s="164">
        <v>0</v>
      </c>
      <c r="H43" s="165">
        <v>0</v>
      </c>
      <c r="I43" s="166">
        <f>SUM(G43:H43)</f>
        <v>0</v>
      </c>
      <c r="J43" s="175"/>
      <c r="K43" s="165">
        <v>164</v>
      </c>
      <c r="L43" s="164">
        <v>198</v>
      </c>
      <c r="M43" s="164">
        <v>266</v>
      </c>
      <c r="N43" s="164">
        <v>204</v>
      </c>
      <c r="O43" s="165">
        <v>168</v>
      </c>
      <c r="P43" s="164">
        <f>SUM(J43:O43)</f>
        <v>1000</v>
      </c>
      <c r="Q43" s="168">
        <f>I43+P43</f>
        <v>1000</v>
      </c>
      <c r="R43" s="118"/>
    </row>
    <row r="44" spans="1:18" ht="18" customHeight="1">
      <c r="A44" s="118"/>
      <c r="B44" s="118"/>
      <c r="C44" s="124"/>
      <c r="D44" s="146" t="s">
        <v>33</v>
      </c>
      <c r="E44" s="146"/>
      <c r="F44" s="147"/>
      <c r="G44" s="177">
        <v>0</v>
      </c>
      <c r="H44" s="178">
        <v>0</v>
      </c>
      <c r="I44" s="179">
        <f>SUM(G44:H44)</f>
        <v>0</v>
      </c>
      <c r="J44" s="180"/>
      <c r="K44" s="181">
        <v>2</v>
      </c>
      <c r="L44" s="182">
        <v>2</v>
      </c>
      <c r="M44" s="182">
        <v>7</v>
      </c>
      <c r="N44" s="182">
        <v>29</v>
      </c>
      <c r="O44" s="181">
        <v>113</v>
      </c>
      <c r="P44" s="182">
        <f>SUM(J44:O44)</f>
        <v>153</v>
      </c>
      <c r="Q44" s="183">
        <f>I44+P44</f>
        <v>153</v>
      </c>
      <c r="R44" s="118"/>
    </row>
    <row r="45" spans="1:18" ht="18" customHeight="1" thickBot="1">
      <c r="A45" s="118"/>
      <c r="B45" s="118"/>
      <c r="C45" s="148"/>
      <c r="D45" s="149" t="s">
        <v>84</v>
      </c>
      <c r="E45" s="149"/>
      <c r="F45" s="149"/>
      <c r="G45" s="184">
        <f aca="true" t="shared" si="11" ref="G45:Q45">G12+G32+G41</f>
        <v>5510</v>
      </c>
      <c r="H45" s="185">
        <f t="shared" si="11"/>
        <v>4565</v>
      </c>
      <c r="I45" s="186">
        <f t="shared" si="11"/>
        <v>10075</v>
      </c>
      <c r="J45" s="187">
        <f t="shared" si="11"/>
        <v>0</v>
      </c>
      <c r="K45" s="185">
        <f t="shared" si="11"/>
        <v>7066</v>
      </c>
      <c r="L45" s="184">
        <f t="shared" si="11"/>
        <v>5851</v>
      </c>
      <c r="M45" s="184">
        <f t="shared" si="11"/>
        <v>5147</v>
      </c>
      <c r="N45" s="184">
        <f t="shared" si="11"/>
        <v>3578</v>
      </c>
      <c r="O45" s="185">
        <f t="shared" si="11"/>
        <v>3773</v>
      </c>
      <c r="P45" s="184">
        <f t="shared" si="11"/>
        <v>25415</v>
      </c>
      <c r="Q45" s="188">
        <f t="shared" si="11"/>
        <v>35490</v>
      </c>
      <c r="R45" s="118"/>
    </row>
    <row r="46" spans="3:17" ht="18" customHeight="1">
      <c r="C46" s="119" t="s">
        <v>85</v>
      </c>
      <c r="D46" s="120"/>
      <c r="E46" s="120"/>
      <c r="F46" s="120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90"/>
    </row>
    <row r="47" spans="3:17" ht="18" customHeight="1">
      <c r="C47" s="121" t="s">
        <v>70</v>
      </c>
      <c r="D47" s="122"/>
      <c r="E47" s="122"/>
      <c r="F47" s="123"/>
      <c r="G47" s="159">
        <f>G48+G54+G57+G61+G63+G64</f>
        <v>6947361</v>
      </c>
      <c r="H47" s="160">
        <f aca="true" t="shared" si="12" ref="H47:O47">H48+H54+H57+H61+H63+H64</f>
        <v>9145246</v>
      </c>
      <c r="I47" s="161">
        <f t="shared" si="12"/>
        <v>16092607</v>
      </c>
      <c r="J47" s="162">
        <f t="shared" si="12"/>
        <v>0</v>
      </c>
      <c r="K47" s="160">
        <f>K48+K54+K57+K61+K63+K64</f>
        <v>20230397</v>
      </c>
      <c r="L47" s="159">
        <f t="shared" si="12"/>
        <v>19891279</v>
      </c>
      <c r="M47" s="159">
        <f t="shared" si="12"/>
        <v>20057913</v>
      </c>
      <c r="N47" s="159">
        <f t="shared" si="12"/>
        <v>14946240</v>
      </c>
      <c r="O47" s="160">
        <f t="shared" si="12"/>
        <v>16891157</v>
      </c>
      <c r="P47" s="159">
        <f>P48+P54+P57+P61+P63+P64</f>
        <v>92016986</v>
      </c>
      <c r="Q47" s="163">
        <f>Q48+Q54+Q57+Q61+Q63+Q64</f>
        <v>108109593</v>
      </c>
    </row>
    <row r="48" spans="3:17" ht="18" customHeight="1">
      <c r="C48" s="124"/>
      <c r="D48" s="125" t="s">
        <v>90</v>
      </c>
      <c r="E48" s="126"/>
      <c r="F48" s="126"/>
      <c r="G48" s="164">
        <f aca="true" t="shared" si="13" ref="G48:Q48">SUM(G49:G53)</f>
        <v>3167438</v>
      </c>
      <c r="H48" s="165">
        <f t="shared" si="13"/>
        <v>3255452</v>
      </c>
      <c r="I48" s="166">
        <f t="shared" si="13"/>
        <v>6422890</v>
      </c>
      <c r="J48" s="167">
        <f t="shared" si="13"/>
        <v>0</v>
      </c>
      <c r="K48" s="165">
        <f t="shared" si="13"/>
        <v>7182835</v>
      </c>
      <c r="L48" s="164">
        <f t="shared" si="13"/>
        <v>6715675</v>
      </c>
      <c r="M48" s="164">
        <f t="shared" si="13"/>
        <v>7502801</v>
      </c>
      <c r="N48" s="164">
        <f t="shared" si="13"/>
        <v>6384166</v>
      </c>
      <c r="O48" s="165">
        <f t="shared" si="13"/>
        <v>9289263</v>
      </c>
      <c r="P48" s="164">
        <f t="shared" si="13"/>
        <v>37074740</v>
      </c>
      <c r="Q48" s="168">
        <f t="shared" si="13"/>
        <v>43497630</v>
      </c>
    </row>
    <row r="49" spans="3:17" ht="18" customHeight="1">
      <c r="C49" s="124"/>
      <c r="D49" s="127"/>
      <c r="E49" s="128" t="s">
        <v>91</v>
      </c>
      <c r="F49" s="129"/>
      <c r="G49" s="164">
        <v>2742127</v>
      </c>
      <c r="H49" s="165">
        <v>2319149</v>
      </c>
      <c r="I49" s="166">
        <f>SUM(G49:H49)</f>
        <v>5061276</v>
      </c>
      <c r="J49" s="167">
        <v>0</v>
      </c>
      <c r="K49" s="165">
        <v>5315622</v>
      </c>
      <c r="L49" s="164">
        <v>4829016</v>
      </c>
      <c r="M49" s="164">
        <v>5519950</v>
      </c>
      <c r="N49" s="164">
        <v>4646840</v>
      </c>
      <c r="O49" s="165">
        <v>5757644</v>
      </c>
      <c r="P49" s="164">
        <f>SUM(J49:O49)</f>
        <v>26069072</v>
      </c>
      <c r="Q49" s="168">
        <f>I49+P49</f>
        <v>31130348</v>
      </c>
    </row>
    <row r="50" spans="3:17" ht="18" customHeight="1">
      <c r="C50" s="124"/>
      <c r="D50" s="127"/>
      <c r="E50" s="128" t="s">
        <v>92</v>
      </c>
      <c r="F50" s="129"/>
      <c r="G50" s="164">
        <v>0</v>
      </c>
      <c r="H50" s="165">
        <v>6954</v>
      </c>
      <c r="I50" s="166">
        <f>SUM(G50:H50)</f>
        <v>6954</v>
      </c>
      <c r="J50" s="167">
        <v>0</v>
      </c>
      <c r="K50" s="165">
        <v>22793</v>
      </c>
      <c r="L50" s="164">
        <v>78597</v>
      </c>
      <c r="M50" s="164">
        <v>140441</v>
      </c>
      <c r="N50" s="164">
        <v>274601</v>
      </c>
      <c r="O50" s="165">
        <v>1134702</v>
      </c>
      <c r="P50" s="164">
        <f>SUM(J50:O50)</f>
        <v>1651134</v>
      </c>
      <c r="Q50" s="168">
        <f>I50+P50</f>
        <v>1658088</v>
      </c>
    </row>
    <row r="51" spans="3:17" ht="18" customHeight="1">
      <c r="C51" s="124"/>
      <c r="D51" s="127"/>
      <c r="E51" s="128" t="s">
        <v>93</v>
      </c>
      <c r="F51" s="129"/>
      <c r="G51" s="164">
        <v>277881</v>
      </c>
      <c r="H51" s="165">
        <v>775004</v>
      </c>
      <c r="I51" s="166">
        <f>SUM(G51:H51)</f>
        <v>1052885</v>
      </c>
      <c r="J51" s="167">
        <v>0</v>
      </c>
      <c r="K51" s="165">
        <v>1421545</v>
      </c>
      <c r="L51" s="164">
        <v>1378444</v>
      </c>
      <c r="M51" s="164">
        <v>1372389</v>
      </c>
      <c r="N51" s="164">
        <v>1143992</v>
      </c>
      <c r="O51" s="165">
        <v>1985066</v>
      </c>
      <c r="P51" s="164">
        <f>SUM(J51:O51)</f>
        <v>7301436</v>
      </c>
      <c r="Q51" s="168">
        <f>I51+P51</f>
        <v>8354321</v>
      </c>
    </row>
    <row r="52" spans="3:17" ht="18" customHeight="1">
      <c r="C52" s="124"/>
      <c r="D52" s="127"/>
      <c r="E52" s="128" t="s">
        <v>94</v>
      </c>
      <c r="F52" s="129"/>
      <c r="G52" s="164">
        <v>37968</v>
      </c>
      <c r="H52" s="165">
        <v>37989</v>
      </c>
      <c r="I52" s="166">
        <f>SUM(G52:H52)</f>
        <v>75957</v>
      </c>
      <c r="J52" s="167">
        <v>0</v>
      </c>
      <c r="K52" s="165">
        <v>75642</v>
      </c>
      <c r="L52" s="164">
        <v>65865</v>
      </c>
      <c r="M52" s="164">
        <v>58048</v>
      </c>
      <c r="N52" s="164">
        <v>48118</v>
      </c>
      <c r="O52" s="165">
        <v>48715</v>
      </c>
      <c r="P52" s="164">
        <f>SUM(J52:O52)</f>
        <v>296388</v>
      </c>
      <c r="Q52" s="168">
        <f>I52+P52</f>
        <v>372345</v>
      </c>
    </row>
    <row r="53" spans="3:17" ht="18" customHeight="1">
      <c r="C53" s="124"/>
      <c r="D53" s="127"/>
      <c r="E53" s="342" t="s">
        <v>103</v>
      </c>
      <c r="F53" s="343"/>
      <c r="G53" s="164">
        <v>109462</v>
      </c>
      <c r="H53" s="165">
        <v>116356</v>
      </c>
      <c r="I53" s="166">
        <f>SUM(G53:H53)</f>
        <v>225818</v>
      </c>
      <c r="J53" s="167">
        <v>0</v>
      </c>
      <c r="K53" s="165">
        <v>347233</v>
      </c>
      <c r="L53" s="164">
        <v>363753</v>
      </c>
      <c r="M53" s="164">
        <v>411973</v>
      </c>
      <c r="N53" s="164">
        <v>270615</v>
      </c>
      <c r="O53" s="165">
        <v>363136</v>
      </c>
      <c r="P53" s="164">
        <f>SUM(J53:O53)</f>
        <v>1756710</v>
      </c>
      <c r="Q53" s="168">
        <f>I53+P53</f>
        <v>1982528</v>
      </c>
    </row>
    <row r="54" spans="3:17" ht="18" customHeight="1">
      <c r="C54" s="124"/>
      <c r="D54" s="125" t="s">
        <v>71</v>
      </c>
      <c r="E54" s="130"/>
      <c r="F54" s="129"/>
      <c r="G54" s="164">
        <f aca="true" t="shared" si="14" ref="G54:Q54">SUM(G55:G56)</f>
        <v>1821386</v>
      </c>
      <c r="H54" s="165">
        <f t="shared" si="14"/>
        <v>3595627</v>
      </c>
      <c r="I54" s="166">
        <f t="shared" si="14"/>
        <v>5417013</v>
      </c>
      <c r="J54" s="167">
        <f t="shared" si="14"/>
        <v>0</v>
      </c>
      <c r="K54" s="165">
        <f>SUM(K55:K56)</f>
        <v>6354324</v>
      </c>
      <c r="L54" s="164">
        <f t="shared" si="14"/>
        <v>6381289</v>
      </c>
      <c r="M54" s="164">
        <f t="shared" si="14"/>
        <v>5708526</v>
      </c>
      <c r="N54" s="164">
        <f t="shared" si="14"/>
        <v>3359033</v>
      </c>
      <c r="O54" s="165">
        <f t="shared" si="14"/>
        <v>2073525</v>
      </c>
      <c r="P54" s="164">
        <f t="shared" si="14"/>
        <v>23876697</v>
      </c>
      <c r="Q54" s="168">
        <f t="shared" si="14"/>
        <v>29293710</v>
      </c>
    </row>
    <row r="55" spans="3:17" ht="18" customHeight="1">
      <c r="C55" s="124"/>
      <c r="D55" s="127"/>
      <c r="E55" s="131" t="s">
        <v>95</v>
      </c>
      <c r="F55" s="131"/>
      <c r="G55" s="164">
        <v>1483666</v>
      </c>
      <c r="H55" s="165">
        <v>2857733</v>
      </c>
      <c r="I55" s="166">
        <f>SUM(G55:H55)</f>
        <v>4341399</v>
      </c>
      <c r="J55" s="167">
        <v>0</v>
      </c>
      <c r="K55" s="165">
        <v>5407933</v>
      </c>
      <c r="L55" s="164">
        <v>5183015</v>
      </c>
      <c r="M55" s="164">
        <v>4615113</v>
      </c>
      <c r="N55" s="164">
        <v>2820984</v>
      </c>
      <c r="O55" s="165">
        <v>1861086</v>
      </c>
      <c r="P55" s="164">
        <f>SUM(J55:O55)</f>
        <v>19888131</v>
      </c>
      <c r="Q55" s="168">
        <f>I55+P55</f>
        <v>24229530</v>
      </c>
    </row>
    <row r="56" spans="3:17" ht="18" customHeight="1">
      <c r="C56" s="124"/>
      <c r="D56" s="127"/>
      <c r="E56" s="131" t="s">
        <v>96</v>
      </c>
      <c r="F56" s="131"/>
      <c r="G56" s="164">
        <v>337720</v>
      </c>
      <c r="H56" s="165">
        <v>737894</v>
      </c>
      <c r="I56" s="166">
        <f>SUM(G56:H56)</f>
        <v>1075614</v>
      </c>
      <c r="J56" s="167">
        <v>0</v>
      </c>
      <c r="K56" s="165">
        <v>946391</v>
      </c>
      <c r="L56" s="164">
        <v>1198274</v>
      </c>
      <c r="M56" s="164">
        <v>1093413</v>
      </c>
      <c r="N56" s="164">
        <v>538049</v>
      </c>
      <c r="O56" s="165">
        <v>212439</v>
      </c>
      <c r="P56" s="164">
        <f>SUM(J56:O56)</f>
        <v>3988566</v>
      </c>
      <c r="Q56" s="168">
        <f>I56+P56</f>
        <v>5064180</v>
      </c>
    </row>
    <row r="57" spans="3:17" ht="18" customHeight="1">
      <c r="C57" s="124"/>
      <c r="D57" s="125" t="s">
        <v>72</v>
      </c>
      <c r="E57" s="126"/>
      <c r="F57" s="126"/>
      <c r="G57" s="164">
        <f>SUM(G58:G60)</f>
        <v>20772</v>
      </c>
      <c r="H57" s="165">
        <f>SUM(H58:H60)</f>
        <v>116743</v>
      </c>
      <c r="I57" s="166">
        <f aca="true" t="shared" si="15" ref="I57:Q57">SUM(I58:I60)</f>
        <v>137515</v>
      </c>
      <c r="J57" s="167">
        <f t="shared" si="15"/>
        <v>0</v>
      </c>
      <c r="K57" s="165">
        <f>SUM(K58:K60)</f>
        <v>635771</v>
      </c>
      <c r="L57" s="164">
        <f t="shared" si="15"/>
        <v>1258785</v>
      </c>
      <c r="M57" s="164">
        <f t="shared" si="15"/>
        <v>1416780</v>
      </c>
      <c r="N57" s="164">
        <f t="shared" si="15"/>
        <v>1172663</v>
      </c>
      <c r="O57" s="165">
        <f t="shared" si="15"/>
        <v>1301834</v>
      </c>
      <c r="P57" s="164">
        <f t="shared" si="15"/>
        <v>5785833</v>
      </c>
      <c r="Q57" s="168">
        <f t="shared" si="15"/>
        <v>5923348</v>
      </c>
    </row>
    <row r="58" spans="3:17" ht="18" customHeight="1">
      <c r="C58" s="124"/>
      <c r="D58" s="127"/>
      <c r="E58" s="128" t="s">
        <v>97</v>
      </c>
      <c r="F58" s="129"/>
      <c r="G58" s="164">
        <v>18702</v>
      </c>
      <c r="H58" s="165">
        <v>96751</v>
      </c>
      <c r="I58" s="166">
        <f>SUM(G58:H58)</f>
        <v>115453</v>
      </c>
      <c r="J58" s="167">
        <v>0</v>
      </c>
      <c r="K58" s="165">
        <v>537298</v>
      </c>
      <c r="L58" s="164">
        <v>1060985</v>
      </c>
      <c r="M58" s="164">
        <v>1196635</v>
      </c>
      <c r="N58" s="164">
        <v>1042960</v>
      </c>
      <c r="O58" s="165">
        <v>1068141</v>
      </c>
      <c r="P58" s="164">
        <f>SUM(J58:O58)</f>
        <v>4906019</v>
      </c>
      <c r="Q58" s="168">
        <f>I58+P58</f>
        <v>5021472</v>
      </c>
    </row>
    <row r="59" spans="3:17" ht="18" customHeight="1">
      <c r="C59" s="124"/>
      <c r="D59" s="127"/>
      <c r="E59" s="331" t="s">
        <v>98</v>
      </c>
      <c r="F59" s="333"/>
      <c r="G59" s="164">
        <v>2070</v>
      </c>
      <c r="H59" s="165">
        <v>19992</v>
      </c>
      <c r="I59" s="166">
        <f>SUM(G59:H59)</f>
        <v>22062</v>
      </c>
      <c r="J59" s="167">
        <v>0</v>
      </c>
      <c r="K59" s="165">
        <v>98473</v>
      </c>
      <c r="L59" s="164">
        <v>197800</v>
      </c>
      <c r="M59" s="164">
        <v>220145</v>
      </c>
      <c r="N59" s="164">
        <v>129703</v>
      </c>
      <c r="O59" s="165">
        <v>233693</v>
      </c>
      <c r="P59" s="164">
        <f>SUM(J59:O59)</f>
        <v>879814</v>
      </c>
      <c r="Q59" s="168">
        <f>I59+P59</f>
        <v>901876</v>
      </c>
    </row>
    <row r="60" spans="3:17" ht="18" customHeight="1">
      <c r="C60" s="124"/>
      <c r="D60" s="131"/>
      <c r="E60" s="331" t="s">
        <v>99</v>
      </c>
      <c r="F60" s="333"/>
      <c r="G60" s="164">
        <v>0</v>
      </c>
      <c r="H60" s="165">
        <v>0</v>
      </c>
      <c r="I60" s="166">
        <f>SUM(G60:H60)</f>
        <v>0</v>
      </c>
      <c r="J60" s="167">
        <v>0</v>
      </c>
      <c r="K60" s="165">
        <v>0</v>
      </c>
      <c r="L60" s="164">
        <v>0</v>
      </c>
      <c r="M60" s="164">
        <v>0</v>
      </c>
      <c r="N60" s="164">
        <v>0</v>
      </c>
      <c r="O60" s="165">
        <v>0</v>
      </c>
      <c r="P60" s="164">
        <f>SUM(J60:O60)</f>
        <v>0</v>
      </c>
      <c r="Q60" s="168">
        <f>I60+P60</f>
        <v>0</v>
      </c>
    </row>
    <row r="61" spans="3:17" ht="18" customHeight="1">
      <c r="C61" s="124"/>
      <c r="D61" s="125" t="s">
        <v>73</v>
      </c>
      <c r="E61" s="126"/>
      <c r="F61" s="132"/>
      <c r="G61" s="164">
        <f aca="true" t="shared" si="16" ref="G61:P61">G62</f>
        <v>428910</v>
      </c>
      <c r="H61" s="165">
        <f t="shared" si="16"/>
        <v>603008</v>
      </c>
      <c r="I61" s="166">
        <f t="shared" si="16"/>
        <v>1031918</v>
      </c>
      <c r="J61" s="167">
        <f t="shared" si="16"/>
        <v>0</v>
      </c>
      <c r="K61" s="165">
        <f t="shared" si="16"/>
        <v>1172427</v>
      </c>
      <c r="L61" s="164">
        <f t="shared" si="16"/>
        <v>1328570</v>
      </c>
      <c r="M61" s="164">
        <f t="shared" si="16"/>
        <v>1248662</v>
      </c>
      <c r="N61" s="164">
        <f t="shared" si="16"/>
        <v>1038725</v>
      </c>
      <c r="O61" s="165">
        <f t="shared" si="16"/>
        <v>1295412</v>
      </c>
      <c r="P61" s="164">
        <f t="shared" si="16"/>
        <v>6083796</v>
      </c>
      <c r="Q61" s="168">
        <f>Q62</f>
        <v>7115714</v>
      </c>
    </row>
    <row r="62" spans="3:17" ht="18" customHeight="1">
      <c r="C62" s="124"/>
      <c r="D62" s="127"/>
      <c r="E62" s="128" t="s">
        <v>100</v>
      </c>
      <c r="F62" s="129"/>
      <c r="G62" s="164">
        <v>428910</v>
      </c>
      <c r="H62" s="165">
        <v>603008</v>
      </c>
      <c r="I62" s="166">
        <f>SUM(G62:H62)</f>
        <v>1031918</v>
      </c>
      <c r="J62" s="167">
        <v>0</v>
      </c>
      <c r="K62" s="165">
        <v>1172427</v>
      </c>
      <c r="L62" s="164">
        <v>1328570</v>
      </c>
      <c r="M62" s="164">
        <v>1248662</v>
      </c>
      <c r="N62" s="164">
        <v>1038725</v>
      </c>
      <c r="O62" s="165">
        <v>1295412</v>
      </c>
      <c r="P62" s="164">
        <f>SUM(J62:O62)</f>
        <v>6083796</v>
      </c>
      <c r="Q62" s="168">
        <f>I62+P62</f>
        <v>7115714</v>
      </c>
    </row>
    <row r="63" spans="3:17" ht="18" customHeight="1">
      <c r="C63" s="150"/>
      <c r="D63" s="128" t="s">
        <v>104</v>
      </c>
      <c r="E63" s="130"/>
      <c r="F63" s="130"/>
      <c r="G63" s="191">
        <v>562039</v>
      </c>
      <c r="H63" s="191">
        <v>897072</v>
      </c>
      <c r="I63" s="192">
        <f>SUM(G63:H63)</f>
        <v>1459111</v>
      </c>
      <c r="J63" s="193">
        <v>0</v>
      </c>
      <c r="K63" s="191">
        <v>2422552</v>
      </c>
      <c r="L63" s="194">
        <v>2471460</v>
      </c>
      <c r="M63" s="194">
        <v>2580094</v>
      </c>
      <c r="N63" s="194">
        <v>2021041</v>
      </c>
      <c r="O63" s="191">
        <v>1962423</v>
      </c>
      <c r="P63" s="194">
        <f>SUM(J63:O63)</f>
        <v>11457570</v>
      </c>
      <c r="Q63" s="195">
        <f>I63+P63</f>
        <v>12916681</v>
      </c>
    </row>
    <row r="64" spans="3:17" ht="18" customHeight="1">
      <c r="C64" s="139"/>
      <c r="D64" s="140" t="s">
        <v>105</v>
      </c>
      <c r="E64" s="141"/>
      <c r="F64" s="141"/>
      <c r="G64" s="169">
        <v>946816</v>
      </c>
      <c r="H64" s="170">
        <v>677344</v>
      </c>
      <c r="I64" s="171">
        <f>SUM(G64:H64)</f>
        <v>1624160</v>
      </c>
      <c r="J64" s="172">
        <v>0</v>
      </c>
      <c r="K64" s="170">
        <v>2462488</v>
      </c>
      <c r="L64" s="169">
        <v>1735500</v>
      </c>
      <c r="M64" s="169">
        <v>1601050</v>
      </c>
      <c r="N64" s="169">
        <v>970612</v>
      </c>
      <c r="O64" s="170">
        <v>968700</v>
      </c>
      <c r="P64" s="171">
        <f>SUM(J64:O64)</f>
        <v>7738350</v>
      </c>
      <c r="Q64" s="173">
        <f>I64+P64</f>
        <v>9362510</v>
      </c>
    </row>
    <row r="65" spans="3:17" ht="18" customHeight="1">
      <c r="C65" s="121" t="s">
        <v>77</v>
      </c>
      <c r="D65" s="142"/>
      <c r="E65" s="143"/>
      <c r="F65" s="144"/>
      <c r="G65" s="159">
        <f aca="true" t="shared" si="17" ref="G65:P65">SUM(G67:G72)</f>
        <v>31845</v>
      </c>
      <c r="H65" s="160">
        <f t="shared" si="17"/>
        <v>204676</v>
      </c>
      <c r="I65" s="161">
        <f>SUM(I67:I72)</f>
        <v>236521</v>
      </c>
      <c r="J65" s="162">
        <f t="shared" si="17"/>
        <v>0</v>
      </c>
      <c r="K65" s="160">
        <f t="shared" si="17"/>
        <v>2421202</v>
      </c>
      <c r="L65" s="159">
        <f t="shared" si="17"/>
        <v>2813749</v>
      </c>
      <c r="M65" s="159">
        <f t="shared" si="17"/>
        <v>3661358</v>
      </c>
      <c r="N65" s="159">
        <f t="shared" si="17"/>
        <v>2005906</v>
      </c>
      <c r="O65" s="160">
        <f t="shared" si="17"/>
        <v>1458160</v>
      </c>
      <c r="P65" s="159">
        <f t="shared" si="17"/>
        <v>12360375</v>
      </c>
      <c r="Q65" s="163">
        <f>SUM(Q66:Q73)</f>
        <v>12596896</v>
      </c>
    </row>
    <row r="66" spans="1:18" ht="18" customHeight="1">
      <c r="A66" s="118"/>
      <c r="B66" s="118"/>
      <c r="C66" s="124"/>
      <c r="D66" s="331" t="s">
        <v>132</v>
      </c>
      <c r="E66" s="332"/>
      <c r="F66" s="333"/>
      <c r="G66" s="164">
        <v>0</v>
      </c>
      <c r="H66" s="165">
        <v>0</v>
      </c>
      <c r="I66" s="166">
        <f>SUM(G66:H66)</f>
        <v>0</v>
      </c>
      <c r="J66" s="224"/>
      <c r="K66" s="165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f>SUM(J66:O66)</f>
        <v>0</v>
      </c>
      <c r="Q66" s="168">
        <f>I66+P66</f>
        <v>0</v>
      </c>
      <c r="R66" s="118"/>
    </row>
    <row r="67" spans="3:17" ht="18" customHeight="1">
      <c r="C67" s="124"/>
      <c r="D67" s="331" t="s">
        <v>78</v>
      </c>
      <c r="E67" s="332"/>
      <c r="F67" s="333"/>
      <c r="G67" s="191">
        <v>0</v>
      </c>
      <c r="H67" s="191">
        <v>0</v>
      </c>
      <c r="I67" s="192">
        <f>SUM(G67:H67)</f>
        <v>0</v>
      </c>
      <c r="J67" s="224"/>
      <c r="K67" s="165">
        <v>206363</v>
      </c>
      <c r="L67" s="164">
        <v>222850</v>
      </c>
      <c r="M67" s="164">
        <v>392329</v>
      </c>
      <c r="N67" s="164">
        <v>245702</v>
      </c>
      <c r="O67" s="165">
        <v>249716</v>
      </c>
      <c r="P67" s="164">
        <v>1316960</v>
      </c>
      <c r="Q67" s="168">
        <f aca="true" t="shared" si="18" ref="Q67:Q73">I67+P67</f>
        <v>1316960</v>
      </c>
    </row>
    <row r="68" spans="3:17" ht="18" customHeight="1">
      <c r="C68" s="124"/>
      <c r="D68" s="331" t="s">
        <v>79</v>
      </c>
      <c r="E68" s="332"/>
      <c r="F68" s="333"/>
      <c r="G68" s="164">
        <v>10494</v>
      </c>
      <c r="H68" s="165">
        <v>14785</v>
      </c>
      <c r="I68" s="166">
        <f>SUM(G68:H68)</f>
        <v>25279</v>
      </c>
      <c r="J68" s="167">
        <v>0</v>
      </c>
      <c r="K68" s="165">
        <v>289919</v>
      </c>
      <c r="L68" s="164">
        <v>399745</v>
      </c>
      <c r="M68" s="164">
        <v>544588</v>
      </c>
      <c r="N68" s="164">
        <v>268449</v>
      </c>
      <c r="O68" s="165">
        <v>197402</v>
      </c>
      <c r="P68" s="164">
        <v>1700103</v>
      </c>
      <c r="Q68" s="168">
        <f>I68+P68</f>
        <v>1725382</v>
      </c>
    </row>
    <row r="69" spans="3:17" ht="18" customHeight="1">
      <c r="C69" s="124"/>
      <c r="D69" s="331" t="s">
        <v>80</v>
      </c>
      <c r="E69" s="332"/>
      <c r="F69" s="333"/>
      <c r="G69" s="164">
        <v>21351</v>
      </c>
      <c r="H69" s="165">
        <v>42383</v>
      </c>
      <c r="I69" s="166">
        <f>SUM(G69:H69)</f>
        <v>63734</v>
      </c>
      <c r="J69" s="167">
        <v>0</v>
      </c>
      <c r="K69" s="165">
        <v>1859329</v>
      </c>
      <c r="L69" s="164">
        <v>2167169</v>
      </c>
      <c r="M69" s="164">
        <v>2608530</v>
      </c>
      <c r="N69" s="164">
        <v>1302842</v>
      </c>
      <c r="O69" s="165">
        <v>939370</v>
      </c>
      <c r="P69" s="164">
        <v>8877240</v>
      </c>
      <c r="Q69" s="168">
        <f t="shared" si="18"/>
        <v>8940974</v>
      </c>
    </row>
    <row r="70" spans="3:17" ht="18" customHeight="1">
      <c r="C70" s="124"/>
      <c r="D70" s="331" t="s">
        <v>81</v>
      </c>
      <c r="E70" s="332"/>
      <c r="F70" s="333"/>
      <c r="G70" s="191">
        <v>0</v>
      </c>
      <c r="H70" s="165">
        <v>147508</v>
      </c>
      <c r="I70" s="166">
        <f>SUM(G70:H70)</f>
        <v>147508</v>
      </c>
      <c r="J70" s="174"/>
      <c r="K70" s="165">
        <v>0</v>
      </c>
      <c r="L70" s="164">
        <v>0</v>
      </c>
      <c r="M70" s="164">
        <v>0</v>
      </c>
      <c r="N70" s="164">
        <v>0</v>
      </c>
      <c r="O70" s="165">
        <v>0</v>
      </c>
      <c r="P70" s="164">
        <v>0</v>
      </c>
      <c r="Q70" s="168">
        <f t="shared" si="18"/>
        <v>147508</v>
      </c>
    </row>
    <row r="71" spans="3:17" ht="18" customHeight="1">
      <c r="C71" s="124"/>
      <c r="D71" s="331" t="s">
        <v>82</v>
      </c>
      <c r="E71" s="332"/>
      <c r="F71" s="333"/>
      <c r="G71" s="191">
        <v>0</v>
      </c>
      <c r="H71" s="191">
        <v>0</v>
      </c>
      <c r="I71" s="192"/>
      <c r="J71" s="225"/>
      <c r="K71" s="165">
        <v>0</v>
      </c>
      <c r="L71" s="164">
        <v>0</v>
      </c>
      <c r="M71" s="164">
        <v>0</v>
      </c>
      <c r="N71" s="164">
        <v>0</v>
      </c>
      <c r="O71" s="165">
        <v>0</v>
      </c>
      <c r="P71" s="164">
        <f>SUM(J71:O71)</f>
        <v>0</v>
      </c>
      <c r="Q71" s="168">
        <f t="shared" si="18"/>
        <v>0</v>
      </c>
    </row>
    <row r="72" spans="3:17" ht="18" customHeight="1">
      <c r="C72" s="150"/>
      <c r="D72" s="331" t="s">
        <v>83</v>
      </c>
      <c r="E72" s="332"/>
      <c r="F72" s="333"/>
      <c r="G72" s="194">
        <v>0</v>
      </c>
      <c r="H72" s="191">
        <v>0</v>
      </c>
      <c r="I72" s="192">
        <f>SUM(G72:H72)</f>
        <v>0</v>
      </c>
      <c r="J72" s="174"/>
      <c r="K72" s="191">
        <v>65591</v>
      </c>
      <c r="L72" s="194">
        <v>23985</v>
      </c>
      <c r="M72" s="194">
        <v>115911</v>
      </c>
      <c r="N72" s="194">
        <v>188913</v>
      </c>
      <c r="O72" s="191">
        <v>71672</v>
      </c>
      <c r="P72" s="194">
        <f>SUM(J72:O72)</f>
        <v>466072</v>
      </c>
      <c r="Q72" s="195">
        <f t="shared" si="18"/>
        <v>466072</v>
      </c>
    </row>
    <row r="73" spans="1:18" ht="18" customHeight="1">
      <c r="A73" s="118"/>
      <c r="B73" s="118"/>
      <c r="C73" s="145"/>
      <c r="D73" s="350" t="s">
        <v>133</v>
      </c>
      <c r="E73" s="351"/>
      <c r="F73" s="352"/>
      <c r="G73" s="170">
        <v>0</v>
      </c>
      <c r="H73" s="178">
        <v>0</v>
      </c>
      <c r="I73" s="179">
        <f>SUM(G73:H73)</f>
        <v>0</v>
      </c>
      <c r="J73" s="175"/>
      <c r="K73" s="165">
        <v>0</v>
      </c>
      <c r="L73" s="164">
        <v>0</v>
      </c>
      <c r="M73" s="164">
        <v>0</v>
      </c>
      <c r="N73" s="164">
        <v>0</v>
      </c>
      <c r="O73" s="165">
        <v>0</v>
      </c>
      <c r="P73" s="164">
        <f>SUM(J73:O73)</f>
        <v>0</v>
      </c>
      <c r="Q73" s="168">
        <f t="shared" si="18"/>
        <v>0</v>
      </c>
      <c r="R73" s="118"/>
    </row>
    <row r="74" spans="3:17" ht="18" customHeight="1">
      <c r="C74" s="124" t="s">
        <v>102</v>
      </c>
      <c r="D74" s="126"/>
      <c r="E74" s="126"/>
      <c r="F74" s="126"/>
      <c r="G74" s="160">
        <f>SUM(G75:G77)</f>
        <v>0</v>
      </c>
      <c r="H74" s="160">
        <f>SUM(H75:H77)</f>
        <v>0</v>
      </c>
      <c r="I74" s="161">
        <f>SUM(I75:I77)</f>
        <v>0</v>
      </c>
      <c r="J74" s="176"/>
      <c r="K74" s="160">
        <f aca="true" t="shared" si="19" ref="K74:Q74">SUM(K75:K77)</f>
        <v>4997981</v>
      </c>
      <c r="L74" s="159">
        <f t="shared" si="19"/>
        <v>8698861</v>
      </c>
      <c r="M74" s="159">
        <f t="shared" si="19"/>
        <v>15594013</v>
      </c>
      <c r="N74" s="159">
        <f t="shared" si="19"/>
        <v>15470299</v>
      </c>
      <c r="O74" s="160">
        <f t="shared" si="19"/>
        <v>20444787</v>
      </c>
      <c r="P74" s="159">
        <f t="shared" si="19"/>
        <v>65205941</v>
      </c>
      <c r="Q74" s="163">
        <f t="shared" si="19"/>
        <v>65205941</v>
      </c>
    </row>
    <row r="75" spans="3:17" ht="18" customHeight="1">
      <c r="C75" s="124"/>
      <c r="D75" s="133" t="s">
        <v>31</v>
      </c>
      <c r="E75" s="133"/>
      <c r="F75" s="137"/>
      <c r="G75" s="165">
        <v>0</v>
      </c>
      <c r="H75" s="165">
        <v>0</v>
      </c>
      <c r="I75" s="166">
        <f>SUM(G75:H75)</f>
        <v>0</v>
      </c>
      <c r="J75" s="174"/>
      <c r="K75" s="165">
        <v>1016477</v>
      </c>
      <c r="L75" s="164">
        <v>3628742</v>
      </c>
      <c r="M75" s="164">
        <v>8115231</v>
      </c>
      <c r="N75" s="164">
        <v>9097828</v>
      </c>
      <c r="O75" s="165">
        <v>11475918</v>
      </c>
      <c r="P75" s="164">
        <f>SUM(J75:O75)</f>
        <v>33334196</v>
      </c>
      <c r="Q75" s="168">
        <f>I75+P75</f>
        <v>33334196</v>
      </c>
    </row>
    <row r="76" spans="3:17" ht="18" customHeight="1">
      <c r="C76" s="124"/>
      <c r="D76" s="133" t="s">
        <v>32</v>
      </c>
      <c r="E76" s="133"/>
      <c r="F76" s="137"/>
      <c r="G76" s="164">
        <v>0</v>
      </c>
      <c r="H76" s="165">
        <v>0</v>
      </c>
      <c r="I76" s="166">
        <f>SUM(G76:H76)</f>
        <v>0</v>
      </c>
      <c r="J76" s="175"/>
      <c r="K76" s="165">
        <v>3929816</v>
      </c>
      <c r="L76" s="164">
        <v>5024236</v>
      </c>
      <c r="M76" s="164">
        <v>7251305</v>
      </c>
      <c r="N76" s="164">
        <v>5399388</v>
      </c>
      <c r="O76" s="165">
        <v>4841784</v>
      </c>
      <c r="P76" s="164">
        <f>SUM(J76:O76)</f>
        <v>26446529</v>
      </c>
      <c r="Q76" s="168">
        <f>I76+P76</f>
        <v>26446529</v>
      </c>
    </row>
    <row r="77" spans="3:17" ht="18" customHeight="1">
      <c r="C77" s="124"/>
      <c r="D77" s="146" t="s">
        <v>33</v>
      </c>
      <c r="E77" s="146"/>
      <c r="F77" s="147"/>
      <c r="G77" s="177">
        <v>0</v>
      </c>
      <c r="H77" s="178">
        <v>0</v>
      </c>
      <c r="I77" s="179">
        <f>SUM(G77:H77)</f>
        <v>0</v>
      </c>
      <c r="J77" s="180"/>
      <c r="K77" s="181">
        <v>51688</v>
      </c>
      <c r="L77" s="182">
        <v>45883</v>
      </c>
      <c r="M77" s="182">
        <v>227477</v>
      </c>
      <c r="N77" s="182">
        <v>973083</v>
      </c>
      <c r="O77" s="181">
        <v>4127085</v>
      </c>
      <c r="P77" s="182">
        <f>SUM(J77:O77)</f>
        <v>5425216</v>
      </c>
      <c r="Q77" s="183">
        <f>I77+P77</f>
        <v>5425216</v>
      </c>
    </row>
    <row r="78" spans="3:17" ht="18" customHeight="1" thickBot="1">
      <c r="C78" s="148"/>
      <c r="D78" s="149" t="s">
        <v>84</v>
      </c>
      <c r="E78" s="149"/>
      <c r="F78" s="149"/>
      <c r="G78" s="184">
        <f aca="true" t="shared" si="20" ref="G78:P78">G47+G65+G74</f>
        <v>6979206</v>
      </c>
      <c r="H78" s="185">
        <f t="shared" si="20"/>
        <v>9349922</v>
      </c>
      <c r="I78" s="186">
        <f t="shared" si="20"/>
        <v>16329128</v>
      </c>
      <c r="J78" s="187">
        <f t="shared" si="20"/>
        <v>0</v>
      </c>
      <c r="K78" s="185">
        <f t="shared" si="20"/>
        <v>27649580</v>
      </c>
      <c r="L78" s="184">
        <f t="shared" si="20"/>
        <v>31403889</v>
      </c>
      <c r="M78" s="184">
        <f t="shared" si="20"/>
        <v>39313284</v>
      </c>
      <c r="N78" s="184">
        <f t="shared" si="20"/>
        <v>32422445</v>
      </c>
      <c r="O78" s="185">
        <f t="shared" si="20"/>
        <v>38794104</v>
      </c>
      <c r="P78" s="184">
        <f t="shared" si="20"/>
        <v>169583302</v>
      </c>
      <c r="Q78" s="188">
        <f>Q47+Q65+Q74</f>
        <v>185912430</v>
      </c>
    </row>
    <row r="79" spans="3:17" ht="18" customHeight="1">
      <c r="C79" s="119" t="s">
        <v>86</v>
      </c>
      <c r="D79" s="120"/>
      <c r="E79" s="120"/>
      <c r="F79" s="120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90"/>
    </row>
    <row r="80" spans="3:18" ht="18" customHeight="1">
      <c r="C80" s="121" t="s">
        <v>70</v>
      </c>
      <c r="D80" s="122"/>
      <c r="E80" s="122"/>
      <c r="F80" s="123"/>
      <c r="G80" s="159">
        <f>G81+G87+G90+G94+G98+G99</f>
        <v>80490189</v>
      </c>
      <c r="H80" s="159">
        <f>H81+H87+H90+H94+H98+H99</f>
        <v>100483025</v>
      </c>
      <c r="I80" s="161">
        <f>SUM(G80:H80)</f>
        <v>180973214</v>
      </c>
      <c r="J80" s="162">
        <v>0</v>
      </c>
      <c r="K80" s="196">
        <f aca="true" t="shared" si="21" ref="K80:Q80">K81+K87+K90+K94+K98+K99</f>
        <v>218409483</v>
      </c>
      <c r="L80" s="196">
        <f t="shared" si="21"/>
        <v>214022016</v>
      </c>
      <c r="M80" s="196">
        <f t="shared" si="21"/>
        <v>214916515</v>
      </c>
      <c r="N80" s="196">
        <f t="shared" si="21"/>
        <v>160763137</v>
      </c>
      <c r="O80" s="196">
        <f t="shared" si="21"/>
        <v>180186509</v>
      </c>
      <c r="P80" s="159">
        <f t="shared" si="21"/>
        <v>988297660</v>
      </c>
      <c r="Q80" s="163">
        <f t="shared" si="21"/>
        <v>1169270874</v>
      </c>
      <c r="R80" s="220">
        <f>SUM(K80:O80)</f>
        <v>988297660</v>
      </c>
    </row>
    <row r="81" spans="3:17" ht="18" customHeight="1">
      <c r="C81" s="124"/>
      <c r="D81" s="125" t="s">
        <v>90</v>
      </c>
      <c r="E81" s="126"/>
      <c r="F81" s="126"/>
      <c r="G81" s="164">
        <f>SUM(G82:G86)</f>
        <v>34175526</v>
      </c>
      <c r="H81" s="164">
        <f>SUM(H82:H86)</f>
        <v>35118157</v>
      </c>
      <c r="I81" s="166">
        <f aca="true" t="shared" si="22" ref="I81:I99">SUM(G81:H81)</f>
        <v>69293683</v>
      </c>
      <c r="J81" s="167">
        <v>0</v>
      </c>
      <c r="K81" s="197">
        <f aca="true" t="shared" si="23" ref="K81:Q81">SUM(K82:K86)</f>
        <v>77413218</v>
      </c>
      <c r="L81" s="197">
        <f t="shared" si="23"/>
        <v>72318014</v>
      </c>
      <c r="M81" s="164">
        <f t="shared" si="23"/>
        <v>80734008</v>
      </c>
      <c r="N81" s="164">
        <f t="shared" si="23"/>
        <v>68806354</v>
      </c>
      <c r="O81" s="165">
        <f t="shared" si="23"/>
        <v>100108615</v>
      </c>
      <c r="P81" s="164">
        <f t="shared" si="23"/>
        <v>399380209</v>
      </c>
      <c r="Q81" s="168">
        <f t="shared" si="23"/>
        <v>468673892</v>
      </c>
    </row>
    <row r="82" spans="3:17" ht="18" customHeight="1">
      <c r="C82" s="124"/>
      <c r="D82" s="127"/>
      <c r="E82" s="128" t="s">
        <v>91</v>
      </c>
      <c r="F82" s="129"/>
      <c r="G82" s="164">
        <v>29685754</v>
      </c>
      <c r="H82" s="165">
        <v>25113597</v>
      </c>
      <c r="I82" s="166">
        <f>SUM(G82:H82)</f>
        <v>54799351</v>
      </c>
      <c r="J82" s="167">
        <v>0</v>
      </c>
      <c r="K82" s="197">
        <v>57521927</v>
      </c>
      <c r="L82" s="164">
        <v>52250403</v>
      </c>
      <c r="M82" s="164">
        <v>59659674</v>
      </c>
      <c r="N82" s="164">
        <v>50239841</v>
      </c>
      <c r="O82" s="165">
        <v>62238088</v>
      </c>
      <c r="P82" s="164">
        <f>SUM(J82:O82)</f>
        <v>281909933</v>
      </c>
      <c r="Q82" s="168">
        <f>I82+P82</f>
        <v>336709284</v>
      </c>
    </row>
    <row r="83" spans="3:17" ht="18" customHeight="1">
      <c r="C83" s="124"/>
      <c r="D83" s="127"/>
      <c r="E83" s="128" t="s">
        <v>92</v>
      </c>
      <c r="F83" s="129"/>
      <c r="G83" s="164">
        <v>0</v>
      </c>
      <c r="H83" s="165">
        <v>75380</v>
      </c>
      <c r="I83" s="166">
        <f t="shared" si="22"/>
        <v>75380</v>
      </c>
      <c r="J83" s="167">
        <v>0</v>
      </c>
      <c r="K83" s="197">
        <v>246200</v>
      </c>
      <c r="L83" s="164">
        <v>848354</v>
      </c>
      <c r="M83" s="164">
        <v>1521670</v>
      </c>
      <c r="N83" s="164">
        <v>2975056</v>
      </c>
      <c r="O83" s="165">
        <v>12277764</v>
      </c>
      <c r="P83" s="164">
        <f>SUM(J83:O83)</f>
        <v>17869044</v>
      </c>
      <c r="Q83" s="168">
        <f>I83+P83</f>
        <v>17944424</v>
      </c>
    </row>
    <row r="84" spans="3:17" ht="18" customHeight="1">
      <c r="C84" s="124"/>
      <c r="D84" s="127"/>
      <c r="E84" s="128" t="s">
        <v>93</v>
      </c>
      <c r="F84" s="129"/>
      <c r="G84" s="164">
        <v>2991302</v>
      </c>
      <c r="H84" s="165">
        <v>8361101</v>
      </c>
      <c r="I84" s="166">
        <f t="shared" si="22"/>
        <v>11352403</v>
      </c>
      <c r="J84" s="167">
        <v>0</v>
      </c>
      <c r="K84" s="197">
        <v>15371043</v>
      </c>
      <c r="L84" s="164">
        <v>14880485</v>
      </c>
      <c r="M84" s="164">
        <v>14822651</v>
      </c>
      <c r="N84" s="164">
        <v>12375216</v>
      </c>
      <c r="O84" s="165">
        <v>21448880</v>
      </c>
      <c r="P84" s="164">
        <f>SUM(J84:O84)</f>
        <v>78898275</v>
      </c>
      <c r="Q84" s="168">
        <f>I84+P84</f>
        <v>90250678</v>
      </c>
    </row>
    <row r="85" spans="3:17" ht="18" customHeight="1">
      <c r="C85" s="124"/>
      <c r="D85" s="127"/>
      <c r="E85" s="128" t="s">
        <v>94</v>
      </c>
      <c r="F85" s="129"/>
      <c r="G85" s="164">
        <v>403850</v>
      </c>
      <c r="H85" s="165">
        <v>404519</v>
      </c>
      <c r="I85" s="166">
        <f t="shared" si="22"/>
        <v>808369</v>
      </c>
      <c r="J85" s="167">
        <v>0</v>
      </c>
      <c r="K85" s="197">
        <v>801718</v>
      </c>
      <c r="L85" s="164">
        <v>701242</v>
      </c>
      <c r="M85" s="164">
        <v>610283</v>
      </c>
      <c r="N85" s="164">
        <v>510091</v>
      </c>
      <c r="O85" s="165">
        <v>512523</v>
      </c>
      <c r="P85" s="164">
        <f>SUM(J85:O85)</f>
        <v>3135857</v>
      </c>
      <c r="Q85" s="168">
        <f>I85+P85</f>
        <v>3944226</v>
      </c>
    </row>
    <row r="86" spans="3:17" ht="18" customHeight="1">
      <c r="C86" s="124"/>
      <c r="D86" s="127"/>
      <c r="E86" s="342" t="s">
        <v>103</v>
      </c>
      <c r="F86" s="343"/>
      <c r="G86" s="164">
        <v>1094620</v>
      </c>
      <c r="H86" s="165">
        <v>1163560</v>
      </c>
      <c r="I86" s="166">
        <f t="shared" si="22"/>
        <v>2258180</v>
      </c>
      <c r="J86" s="167">
        <v>0</v>
      </c>
      <c r="K86" s="197">
        <v>3472330</v>
      </c>
      <c r="L86" s="164">
        <v>3637530</v>
      </c>
      <c r="M86" s="164">
        <v>4119730</v>
      </c>
      <c r="N86" s="164">
        <v>2706150</v>
      </c>
      <c r="O86" s="165">
        <v>3631360</v>
      </c>
      <c r="P86" s="164">
        <f>SUM(J86:O86)</f>
        <v>17567100</v>
      </c>
      <c r="Q86" s="168">
        <f>I86+P86</f>
        <v>19825280</v>
      </c>
    </row>
    <row r="87" spans="3:17" ht="18" customHeight="1">
      <c r="C87" s="124"/>
      <c r="D87" s="125" t="s">
        <v>71</v>
      </c>
      <c r="E87" s="130"/>
      <c r="F87" s="129"/>
      <c r="G87" s="164">
        <f>SUM(G88:G89)</f>
        <v>19220666</v>
      </c>
      <c r="H87" s="164">
        <f>SUM(H88:H89)</f>
        <v>37955344</v>
      </c>
      <c r="I87" s="166">
        <f t="shared" si="22"/>
        <v>57176010</v>
      </c>
      <c r="J87" s="167">
        <v>0</v>
      </c>
      <c r="K87" s="197">
        <f aca="true" t="shared" si="24" ref="K87:Q87">SUM(K88:K89)</f>
        <v>66974683</v>
      </c>
      <c r="L87" s="197">
        <f t="shared" si="24"/>
        <v>67289960</v>
      </c>
      <c r="M87" s="197">
        <f t="shared" si="24"/>
        <v>60184047</v>
      </c>
      <c r="N87" s="197">
        <f t="shared" si="24"/>
        <v>35405346</v>
      </c>
      <c r="O87" s="197">
        <f t="shared" si="24"/>
        <v>21837262</v>
      </c>
      <c r="P87" s="164">
        <f t="shared" si="24"/>
        <v>251691298</v>
      </c>
      <c r="Q87" s="168">
        <f t="shared" si="24"/>
        <v>308867308</v>
      </c>
    </row>
    <row r="88" spans="3:17" ht="18" customHeight="1">
      <c r="C88" s="124"/>
      <c r="D88" s="127"/>
      <c r="E88" s="131" t="s">
        <v>95</v>
      </c>
      <c r="F88" s="131"/>
      <c r="G88" s="164">
        <v>15623562</v>
      </c>
      <c r="H88" s="165">
        <v>30100103</v>
      </c>
      <c r="I88" s="166">
        <f t="shared" si="22"/>
        <v>45723665</v>
      </c>
      <c r="J88" s="167">
        <v>0</v>
      </c>
      <c r="K88" s="197">
        <v>56901726</v>
      </c>
      <c r="L88" s="164">
        <v>54537309</v>
      </c>
      <c r="M88" s="164">
        <v>48543411</v>
      </c>
      <c r="N88" s="164">
        <v>29672798</v>
      </c>
      <c r="O88" s="165">
        <v>19576399</v>
      </c>
      <c r="P88" s="164">
        <f>SUM(J88:O88)</f>
        <v>209231643</v>
      </c>
      <c r="Q88" s="168">
        <f>I88+P88</f>
        <v>254955308</v>
      </c>
    </row>
    <row r="89" spans="3:17" ht="18" customHeight="1">
      <c r="C89" s="124"/>
      <c r="D89" s="127"/>
      <c r="E89" s="131" t="s">
        <v>96</v>
      </c>
      <c r="F89" s="131"/>
      <c r="G89" s="164">
        <v>3597104</v>
      </c>
      <c r="H89" s="165">
        <v>7855241</v>
      </c>
      <c r="I89" s="166">
        <f t="shared" si="22"/>
        <v>11452345</v>
      </c>
      <c r="J89" s="167">
        <v>0</v>
      </c>
      <c r="K89" s="197">
        <v>10072957</v>
      </c>
      <c r="L89" s="164">
        <v>12752651</v>
      </c>
      <c r="M89" s="164">
        <v>11640636</v>
      </c>
      <c r="N89" s="164">
        <v>5732548</v>
      </c>
      <c r="O89" s="165">
        <v>2260863</v>
      </c>
      <c r="P89" s="164">
        <f>SUM(J89:O89)</f>
        <v>42459655</v>
      </c>
      <c r="Q89" s="168">
        <f>I89+P89</f>
        <v>53912000</v>
      </c>
    </row>
    <row r="90" spans="3:17" ht="18" customHeight="1">
      <c r="C90" s="124"/>
      <c r="D90" s="125" t="s">
        <v>72</v>
      </c>
      <c r="E90" s="126"/>
      <c r="F90" s="126"/>
      <c r="G90" s="164">
        <f>SUM(G91:G93)</f>
        <v>218394</v>
      </c>
      <c r="H90" s="164">
        <f>SUM(H91:H93)</f>
        <v>1228831</v>
      </c>
      <c r="I90" s="166">
        <f t="shared" si="22"/>
        <v>1447225</v>
      </c>
      <c r="J90" s="167">
        <v>0</v>
      </c>
      <c r="K90" s="197">
        <f aca="true" t="shared" si="25" ref="K90:Q90">SUM(K91:K93)</f>
        <v>6686508</v>
      </c>
      <c r="L90" s="197">
        <f t="shared" si="25"/>
        <v>13245962</v>
      </c>
      <c r="M90" s="197">
        <f t="shared" si="25"/>
        <v>14916985</v>
      </c>
      <c r="N90" s="197">
        <f t="shared" si="25"/>
        <v>12286188</v>
      </c>
      <c r="O90" s="197">
        <f t="shared" si="25"/>
        <v>13677981</v>
      </c>
      <c r="P90" s="164">
        <f t="shared" si="25"/>
        <v>60813624</v>
      </c>
      <c r="Q90" s="168">
        <f t="shared" si="25"/>
        <v>62260849</v>
      </c>
    </row>
    <row r="91" spans="3:17" ht="18" customHeight="1">
      <c r="C91" s="124"/>
      <c r="D91" s="127"/>
      <c r="E91" s="128" t="s">
        <v>97</v>
      </c>
      <c r="F91" s="129"/>
      <c r="G91" s="164">
        <v>196763</v>
      </c>
      <c r="H91" s="165">
        <v>1019410</v>
      </c>
      <c r="I91" s="166">
        <f t="shared" si="22"/>
        <v>1216173</v>
      </c>
      <c r="J91" s="167">
        <v>0</v>
      </c>
      <c r="K91" s="197">
        <v>5657753</v>
      </c>
      <c r="L91" s="164">
        <v>11173898</v>
      </c>
      <c r="M91" s="164">
        <v>12602542</v>
      </c>
      <c r="N91" s="164">
        <v>10923437</v>
      </c>
      <c r="O91" s="165">
        <v>11221926</v>
      </c>
      <c r="P91" s="164">
        <f>SUM(J91:O91)</f>
        <v>51579556</v>
      </c>
      <c r="Q91" s="168">
        <f>I91+P91</f>
        <v>52795729</v>
      </c>
    </row>
    <row r="92" spans="3:17" ht="18" customHeight="1">
      <c r="C92" s="124"/>
      <c r="D92" s="127"/>
      <c r="E92" s="331" t="s">
        <v>98</v>
      </c>
      <c r="F92" s="333"/>
      <c r="G92" s="164">
        <v>21631</v>
      </c>
      <c r="H92" s="165">
        <v>209421</v>
      </c>
      <c r="I92" s="166">
        <f t="shared" si="22"/>
        <v>231052</v>
      </c>
      <c r="J92" s="167">
        <v>0</v>
      </c>
      <c r="K92" s="197">
        <v>1028755</v>
      </c>
      <c r="L92" s="164">
        <v>2072064</v>
      </c>
      <c r="M92" s="164">
        <v>2314443</v>
      </c>
      <c r="N92" s="164">
        <v>1362751</v>
      </c>
      <c r="O92" s="165">
        <v>2456055</v>
      </c>
      <c r="P92" s="164">
        <f>SUM(J92:O92)</f>
        <v>9234068</v>
      </c>
      <c r="Q92" s="168">
        <f>I92+P92</f>
        <v>9465120</v>
      </c>
    </row>
    <row r="93" spans="3:17" ht="18" customHeight="1">
      <c r="C93" s="124"/>
      <c r="D93" s="131"/>
      <c r="E93" s="331" t="s">
        <v>99</v>
      </c>
      <c r="F93" s="333"/>
      <c r="G93" s="164">
        <v>0</v>
      </c>
      <c r="H93" s="165">
        <v>0</v>
      </c>
      <c r="I93" s="166">
        <f t="shared" si="22"/>
        <v>0</v>
      </c>
      <c r="J93" s="167">
        <v>0</v>
      </c>
      <c r="K93" s="197">
        <v>0</v>
      </c>
      <c r="L93" s="164">
        <v>0</v>
      </c>
      <c r="M93" s="164">
        <v>0</v>
      </c>
      <c r="N93" s="164">
        <v>0</v>
      </c>
      <c r="O93" s="165">
        <v>0</v>
      </c>
      <c r="P93" s="164">
        <f>SUM(J93:O93)</f>
        <v>0</v>
      </c>
      <c r="Q93" s="168">
        <f>I93+P93</f>
        <v>0</v>
      </c>
    </row>
    <row r="94" spans="3:17" ht="18" customHeight="1">
      <c r="C94" s="124"/>
      <c r="D94" s="125" t="s">
        <v>73</v>
      </c>
      <c r="E94" s="126"/>
      <c r="F94" s="132"/>
      <c r="G94" s="164">
        <f>SUM(G95:G97)</f>
        <v>10706323</v>
      </c>
      <c r="H94" s="164">
        <f>SUM(H95:H97)</f>
        <v>9405718</v>
      </c>
      <c r="I94" s="166">
        <f t="shared" si="22"/>
        <v>20112041</v>
      </c>
      <c r="J94" s="167">
        <v>0</v>
      </c>
      <c r="K94" s="165">
        <f aca="true" t="shared" si="26" ref="K94:Q94">SUM(K95:K97)</f>
        <v>15212487</v>
      </c>
      <c r="L94" s="165">
        <f t="shared" si="26"/>
        <v>16402687</v>
      </c>
      <c r="M94" s="165">
        <f t="shared" si="26"/>
        <v>14673836</v>
      </c>
      <c r="N94" s="165">
        <f t="shared" si="26"/>
        <v>12535193</v>
      </c>
      <c r="O94" s="165">
        <f t="shared" si="26"/>
        <v>13494760</v>
      </c>
      <c r="P94" s="164">
        <f t="shared" si="26"/>
        <v>72318963</v>
      </c>
      <c r="Q94" s="168">
        <f t="shared" si="26"/>
        <v>92431004</v>
      </c>
    </row>
    <row r="95" spans="3:17" ht="18" customHeight="1">
      <c r="C95" s="124"/>
      <c r="D95" s="127"/>
      <c r="E95" s="133" t="s">
        <v>100</v>
      </c>
      <c r="F95" s="129"/>
      <c r="G95" s="164">
        <v>4289100</v>
      </c>
      <c r="H95" s="165">
        <v>6030080</v>
      </c>
      <c r="I95" s="166">
        <f t="shared" si="22"/>
        <v>10319180</v>
      </c>
      <c r="J95" s="167">
        <v>0</v>
      </c>
      <c r="K95" s="165">
        <v>11724270</v>
      </c>
      <c r="L95" s="164">
        <v>13285700</v>
      </c>
      <c r="M95" s="164">
        <v>12486620</v>
      </c>
      <c r="N95" s="164">
        <v>10387250</v>
      </c>
      <c r="O95" s="165">
        <v>12954120</v>
      </c>
      <c r="P95" s="164">
        <f>SUM(J95:O95)</f>
        <v>60837960</v>
      </c>
      <c r="Q95" s="168">
        <f>I95+P95</f>
        <v>71157140</v>
      </c>
    </row>
    <row r="96" spans="3:17" ht="18" customHeight="1">
      <c r="C96" s="124"/>
      <c r="D96" s="134"/>
      <c r="E96" s="131" t="s">
        <v>74</v>
      </c>
      <c r="F96" s="135"/>
      <c r="G96" s="164">
        <v>1271260</v>
      </c>
      <c r="H96" s="165">
        <v>761152</v>
      </c>
      <c r="I96" s="166">
        <f t="shared" si="22"/>
        <v>2032412</v>
      </c>
      <c r="J96" s="167">
        <v>0</v>
      </c>
      <c r="K96" s="165">
        <v>775484</v>
      </c>
      <c r="L96" s="164">
        <v>906265</v>
      </c>
      <c r="M96" s="164">
        <v>650345</v>
      </c>
      <c r="N96" s="164">
        <v>1117890</v>
      </c>
      <c r="O96" s="165">
        <v>341140</v>
      </c>
      <c r="P96" s="164">
        <f>SUM(J96:O96)</f>
        <v>3791124</v>
      </c>
      <c r="Q96" s="168">
        <f>I96+P96</f>
        <v>5823536</v>
      </c>
    </row>
    <row r="97" spans="3:17" ht="18" customHeight="1">
      <c r="C97" s="124"/>
      <c r="D97" s="136"/>
      <c r="E97" s="128" t="s">
        <v>75</v>
      </c>
      <c r="F97" s="137"/>
      <c r="G97" s="164">
        <v>5145963</v>
      </c>
      <c r="H97" s="165">
        <v>2614486</v>
      </c>
      <c r="I97" s="166">
        <f t="shared" si="22"/>
        <v>7760449</v>
      </c>
      <c r="J97" s="167">
        <v>0</v>
      </c>
      <c r="K97" s="165">
        <v>2712733</v>
      </c>
      <c r="L97" s="164">
        <v>2210722</v>
      </c>
      <c r="M97" s="164">
        <v>1536871</v>
      </c>
      <c r="N97" s="164">
        <v>1030053</v>
      </c>
      <c r="O97" s="165">
        <v>199500</v>
      </c>
      <c r="P97" s="164">
        <f>SUM(J97:O97)</f>
        <v>7689879</v>
      </c>
      <c r="Q97" s="168">
        <f>I97+P97</f>
        <v>15450328</v>
      </c>
    </row>
    <row r="98" spans="3:17" ht="18" customHeight="1">
      <c r="C98" s="124"/>
      <c r="D98" s="127" t="s">
        <v>76</v>
      </c>
      <c r="E98" s="138"/>
      <c r="F98" s="138"/>
      <c r="G98" s="164">
        <v>5909518</v>
      </c>
      <c r="H98" s="165">
        <v>9434423</v>
      </c>
      <c r="I98" s="166">
        <f t="shared" si="22"/>
        <v>15343941</v>
      </c>
      <c r="J98" s="167">
        <v>0</v>
      </c>
      <c r="K98" s="165">
        <v>25473118</v>
      </c>
      <c r="L98" s="164">
        <v>25978869</v>
      </c>
      <c r="M98" s="164">
        <v>27086190</v>
      </c>
      <c r="N98" s="164">
        <v>21232569</v>
      </c>
      <c r="O98" s="165">
        <v>20593217</v>
      </c>
      <c r="P98" s="164">
        <f>SUM(J98:O98)</f>
        <v>120363963</v>
      </c>
      <c r="Q98" s="168">
        <f>I98+P98</f>
        <v>135707904</v>
      </c>
    </row>
    <row r="99" spans="3:17" ht="18" customHeight="1">
      <c r="C99" s="139"/>
      <c r="D99" s="140" t="s">
        <v>101</v>
      </c>
      <c r="E99" s="141"/>
      <c r="F99" s="141"/>
      <c r="G99" s="169">
        <v>10259762</v>
      </c>
      <c r="H99" s="170">
        <v>7340552</v>
      </c>
      <c r="I99" s="171">
        <f t="shared" si="22"/>
        <v>17600314</v>
      </c>
      <c r="J99" s="172">
        <v>0</v>
      </c>
      <c r="K99" s="170">
        <v>26649469</v>
      </c>
      <c r="L99" s="169">
        <v>18786524</v>
      </c>
      <c r="M99" s="169">
        <v>17321449</v>
      </c>
      <c r="N99" s="169">
        <v>10497487</v>
      </c>
      <c r="O99" s="170">
        <v>10474674</v>
      </c>
      <c r="P99" s="171">
        <f>SUM(J99:O99)</f>
        <v>83729603</v>
      </c>
      <c r="Q99" s="168">
        <f>I99+P99</f>
        <v>101329917</v>
      </c>
    </row>
    <row r="100" spans="3:17" ht="18" customHeight="1">
      <c r="C100" s="121" t="s">
        <v>77</v>
      </c>
      <c r="D100" s="142"/>
      <c r="E100" s="143"/>
      <c r="F100" s="144"/>
      <c r="G100" s="159">
        <f>SUM(G102:G107)</f>
        <v>338624</v>
      </c>
      <c r="H100" s="159">
        <f>SUM(H102:H107)</f>
        <v>2161867</v>
      </c>
      <c r="I100" s="161">
        <f aca="true" t="shared" si="27" ref="I100:I106">SUM(G100:H100)</f>
        <v>2500491</v>
      </c>
      <c r="J100" s="162">
        <v>0</v>
      </c>
      <c r="K100" s="196">
        <f>SUM(K102:K107)</f>
        <v>25540239</v>
      </c>
      <c r="L100" s="159">
        <f>SUM(L102:L107)</f>
        <v>29705810</v>
      </c>
      <c r="M100" s="159">
        <f>SUM(M102:M107)</f>
        <v>38615685</v>
      </c>
      <c r="N100" s="159">
        <f>SUM(N102:N107)</f>
        <v>21183194</v>
      </c>
      <c r="O100" s="159">
        <f>SUM(O102:O107)</f>
        <v>15383773</v>
      </c>
      <c r="P100" s="159">
        <f aca="true" t="shared" si="28" ref="P100:P112">SUM(J100:O100)</f>
        <v>130428701</v>
      </c>
      <c r="Q100" s="163">
        <f>SUM(Q101:Q108)</f>
        <v>132929192</v>
      </c>
    </row>
    <row r="101" spans="1:18" ht="18" customHeight="1">
      <c r="A101" s="118"/>
      <c r="B101" s="118"/>
      <c r="C101" s="124"/>
      <c r="D101" s="331" t="s">
        <v>132</v>
      </c>
      <c r="E101" s="332"/>
      <c r="F101" s="333"/>
      <c r="G101" s="164">
        <v>0</v>
      </c>
      <c r="H101" s="165">
        <v>0</v>
      </c>
      <c r="I101" s="166">
        <f t="shared" si="27"/>
        <v>0</v>
      </c>
      <c r="J101" s="224"/>
      <c r="K101" s="165">
        <v>0</v>
      </c>
      <c r="L101" s="164">
        <v>0</v>
      </c>
      <c r="M101" s="164">
        <v>0</v>
      </c>
      <c r="N101" s="164">
        <v>0</v>
      </c>
      <c r="O101" s="165">
        <v>0</v>
      </c>
      <c r="P101" s="164">
        <f>SUM(J101:O101)</f>
        <v>0</v>
      </c>
      <c r="Q101" s="168">
        <f>I101+P101</f>
        <v>0</v>
      </c>
      <c r="R101" s="118"/>
    </row>
    <row r="102" spans="3:17" ht="18" customHeight="1">
      <c r="C102" s="124"/>
      <c r="D102" s="331" t="s">
        <v>78</v>
      </c>
      <c r="E102" s="332"/>
      <c r="F102" s="333"/>
      <c r="G102" s="191">
        <v>0</v>
      </c>
      <c r="H102" s="191">
        <v>0</v>
      </c>
      <c r="I102" s="192">
        <f t="shared" si="27"/>
        <v>0</v>
      </c>
      <c r="J102" s="224"/>
      <c r="K102" s="197">
        <v>0</v>
      </c>
      <c r="L102" s="164">
        <v>0</v>
      </c>
      <c r="M102" s="164">
        <v>0</v>
      </c>
      <c r="N102" s="164">
        <v>0</v>
      </c>
      <c r="O102" s="165">
        <v>0</v>
      </c>
      <c r="P102" s="164">
        <f t="shared" si="28"/>
        <v>0</v>
      </c>
      <c r="Q102" s="168">
        <f aca="true" t="shared" si="29" ref="Q102:Q108">I102+P102</f>
        <v>0</v>
      </c>
    </row>
    <row r="103" spans="3:17" ht="18" customHeight="1">
      <c r="C103" s="124"/>
      <c r="D103" s="331" t="s">
        <v>79</v>
      </c>
      <c r="E103" s="332"/>
      <c r="F103" s="333"/>
      <c r="G103" s="164">
        <v>111864</v>
      </c>
      <c r="H103" s="165">
        <v>157608</v>
      </c>
      <c r="I103" s="166">
        <f t="shared" si="27"/>
        <v>269472</v>
      </c>
      <c r="J103" s="167">
        <v>0</v>
      </c>
      <c r="K103" s="197">
        <v>2196844</v>
      </c>
      <c r="L103" s="164">
        <v>2373631</v>
      </c>
      <c r="M103" s="164">
        <v>4173456</v>
      </c>
      <c r="N103" s="164">
        <v>2615360</v>
      </c>
      <c r="O103" s="165">
        <v>2661086</v>
      </c>
      <c r="P103" s="164">
        <f t="shared" si="28"/>
        <v>14020377</v>
      </c>
      <c r="Q103" s="168">
        <f t="shared" si="29"/>
        <v>14289849</v>
      </c>
    </row>
    <row r="104" spans="3:17" ht="18" customHeight="1">
      <c r="C104" s="124"/>
      <c r="D104" s="331" t="s">
        <v>80</v>
      </c>
      <c r="E104" s="332"/>
      <c r="F104" s="333"/>
      <c r="G104" s="164">
        <v>226760</v>
      </c>
      <c r="H104" s="165">
        <v>451800</v>
      </c>
      <c r="I104" s="166">
        <f t="shared" si="27"/>
        <v>678560</v>
      </c>
      <c r="J104" s="167">
        <v>0</v>
      </c>
      <c r="K104" s="197">
        <v>3089861</v>
      </c>
      <c r="L104" s="164">
        <v>4263250</v>
      </c>
      <c r="M104" s="164">
        <v>5805293</v>
      </c>
      <c r="N104" s="164">
        <v>2861661</v>
      </c>
      <c r="O104" s="165">
        <v>2104304</v>
      </c>
      <c r="P104" s="164">
        <f t="shared" si="28"/>
        <v>18124369</v>
      </c>
      <c r="Q104" s="168">
        <f t="shared" si="29"/>
        <v>18802929</v>
      </c>
    </row>
    <row r="105" spans="3:17" ht="18" customHeight="1">
      <c r="C105" s="124"/>
      <c r="D105" s="331" t="s">
        <v>81</v>
      </c>
      <c r="E105" s="332"/>
      <c r="F105" s="333"/>
      <c r="G105" s="191">
        <v>0</v>
      </c>
      <c r="H105" s="165">
        <v>1552459</v>
      </c>
      <c r="I105" s="166">
        <f t="shared" si="27"/>
        <v>1552459</v>
      </c>
      <c r="J105" s="174"/>
      <c r="K105" s="197">
        <v>19562207</v>
      </c>
      <c r="L105" s="164">
        <v>22816128</v>
      </c>
      <c r="M105" s="164">
        <v>27415236</v>
      </c>
      <c r="N105" s="164">
        <v>13715033</v>
      </c>
      <c r="O105" s="165">
        <v>9862961</v>
      </c>
      <c r="P105" s="164">
        <f t="shared" si="28"/>
        <v>93371565</v>
      </c>
      <c r="Q105" s="168">
        <f t="shared" si="29"/>
        <v>94924024</v>
      </c>
    </row>
    <row r="106" spans="3:17" ht="18" customHeight="1">
      <c r="C106" s="124"/>
      <c r="D106" s="331" t="s">
        <v>82</v>
      </c>
      <c r="E106" s="332"/>
      <c r="F106" s="333"/>
      <c r="G106" s="191">
        <v>0</v>
      </c>
      <c r="H106" s="191">
        <v>0</v>
      </c>
      <c r="I106" s="192">
        <f t="shared" si="27"/>
        <v>0</v>
      </c>
      <c r="J106" s="225"/>
      <c r="K106" s="197">
        <v>0</v>
      </c>
      <c r="L106" s="164">
        <v>0</v>
      </c>
      <c r="M106" s="164">
        <v>0</v>
      </c>
      <c r="N106" s="164">
        <v>0</v>
      </c>
      <c r="O106" s="165">
        <v>0</v>
      </c>
      <c r="P106" s="164">
        <f t="shared" si="28"/>
        <v>0</v>
      </c>
      <c r="Q106" s="168">
        <f t="shared" si="29"/>
        <v>0</v>
      </c>
    </row>
    <row r="107" spans="3:17" ht="18" customHeight="1">
      <c r="C107" s="150"/>
      <c r="D107" s="331" t="s">
        <v>83</v>
      </c>
      <c r="E107" s="332"/>
      <c r="F107" s="333"/>
      <c r="G107" s="194">
        <v>0</v>
      </c>
      <c r="H107" s="191">
        <v>0</v>
      </c>
      <c r="I107" s="192">
        <v>0</v>
      </c>
      <c r="J107" s="174"/>
      <c r="K107" s="226">
        <v>691327</v>
      </c>
      <c r="L107" s="194">
        <v>252801</v>
      </c>
      <c r="M107" s="194">
        <v>1221700</v>
      </c>
      <c r="N107" s="194">
        <v>1991140</v>
      </c>
      <c r="O107" s="191">
        <v>755422</v>
      </c>
      <c r="P107" s="192">
        <f t="shared" si="28"/>
        <v>4912390</v>
      </c>
      <c r="Q107" s="168">
        <f t="shared" si="29"/>
        <v>4912390</v>
      </c>
    </row>
    <row r="108" spans="1:18" ht="18" customHeight="1">
      <c r="A108" s="118"/>
      <c r="B108" s="118"/>
      <c r="C108" s="145"/>
      <c r="D108" s="350" t="s">
        <v>133</v>
      </c>
      <c r="E108" s="351"/>
      <c r="F108" s="352"/>
      <c r="G108" s="178">
        <v>0</v>
      </c>
      <c r="H108" s="178">
        <v>0</v>
      </c>
      <c r="I108" s="179">
        <f>SUM(G108:H108)</f>
        <v>0</v>
      </c>
      <c r="J108" s="175"/>
      <c r="K108" s="165">
        <v>0</v>
      </c>
      <c r="L108" s="164">
        <v>0</v>
      </c>
      <c r="M108" s="164">
        <v>0</v>
      </c>
      <c r="N108" s="164">
        <v>0</v>
      </c>
      <c r="O108" s="165">
        <v>0</v>
      </c>
      <c r="P108" s="164">
        <f>SUM(J108:O108)</f>
        <v>0</v>
      </c>
      <c r="Q108" s="168">
        <f t="shared" si="29"/>
        <v>0</v>
      </c>
      <c r="R108" s="118"/>
    </row>
    <row r="109" spans="3:17" ht="18" customHeight="1">
      <c r="C109" s="124" t="s">
        <v>102</v>
      </c>
      <c r="D109" s="126"/>
      <c r="E109" s="126"/>
      <c r="F109" s="126"/>
      <c r="G109" s="160">
        <v>0</v>
      </c>
      <c r="H109" s="160">
        <v>0</v>
      </c>
      <c r="I109" s="161">
        <v>0</v>
      </c>
      <c r="J109" s="176"/>
      <c r="K109" s="196">
        <f>SUM(K110:K112)</f>
        <v>52477509</v>
      </c>
      <c r="L109" s="196">
        <f>SUM(L110:L112)</f>
        <v>91366315</v>
      </c>
      <c r="M109" s="196">
        <f>SUM(M110:M112)</f>
        <v>163868565</v>
      </c>
      <c r="N109" s="196">
        <f>SUM(N110:N112)</f>
        <v>162584134</v>
      </c>
      <c r="O109" s="196">
        <f>SUM(O110:O112)</f>
        <v>214469758</v>
      </c>
      <c r="P109" s="159">
        <f t="shared" si="28"/>
        <v>684766281</v>
      </c>
      <c r="Q109" s="163">
        <f>SUM(Q110:Q112)</f>
        <v>684766281</v>
      </c>
    </row>
    <row r="110" spans="3:17" ht="18" customHeight="1">
      <c r="C110" s="124"/>
      <c r="D110" s="133" t="s">
        <v>31</v>
      </c>
      <c r="E110" s="133"/>
      <c r="F110" s="137"/>
      <c r="G110" s="165">
        <v>0</v>
      </c>
      <c r="H110" s="165">
        <v>0</v>
      </c>
      <c r="I110" s="166">
        <v>0</v>
      </c>
      <c r="J110" s="174"/>
      <c r="K110" s="197">
        <v>10646990</v>
      </c>
      <c r="L110" s="164">
        <v>38130701</v>
      </c>
      <c r="M110" s="164">
        <v>85368669</v>
      </c>
      <c r="N110" s="164">
        <v>95697054</v>
      </c>
      <c r="O110" s="165">
        <v>120658721</v>
      </c>
      <c r="P110" s="164">
        <f t="shared" si="28"/>
        <v>350502135</v>
      </c>
      <c r="Q110" s="168">
        <f>I110+P110</f>
        <v>350502135</v>
      </c>
    </row>
    <row r="111" spans="3:17" ht="18" customHeight="1">
      <c r="C111" s="124"/>
      <c r="D111" s="133" t="s">
        <v>32</v>
      </c>
      <c r="E111" s="133"/>
      <c r="F111" s="137"/>
      <c r="G111" s="164">
        <v>0</v>
      </c>
      <c r="H111" s="165">
        <v>0</v>
      </c>
      <c r="I111" s="166">
        <v>0</v>
      </c>
      <c r="J111" s="175"/>
      <c r="K111" s="197">
        <v>41302576</v>
      </c>
      <c r="L111" s="164">
        <v>52757533</v>
      </c>
      <c r="M111" s="164">
        <v>76135124</v>
      </c>
      <c r="N111" s="164">
        <v>56728388</v>
      </c>
      <c r="O111" s="165">
        <v>50769522</v>
      </c>
      <c r="P111" s="164">
        <f t="shared" si="28"/>
        <v>277693143</v>
      </c>
      <c r="Q111" s="168">
        <f>I111+P111</f>
        <v>277693143</v>
      </c>
    </row>
    <row r="112" spans="3:17" ht="18" customHeight="1">
      <c r="C112" s="124"/>
      <c r="D112" s="146" t="s">
        <v>33</v>
      </c>
      <c r="E112" s="146"/>
      <c r="F112" s="147"/>
      <c r="G112" s="177">
        <v>0</v>
      </c>
      <c r="H112" s="178">
        <v>0</v>
      </c>
      <c r="I112" s="179">
        <v>0</v>
      </c>
      <c r="J112" s="180"/>
      <c r="K112" s="198">
        <v>527943</v>
      </c>
      <c r="L112" s="182">
        <v>478081</v>
      </c>
      <c r="M112" s="182">
        <v>2364772</v>
      </c>
      <c r="N112" s="182">
        <v>10158692</v>
      </c>
      <c r="O112" s="181">
        <v>43041515</v>
      </c>
      <c r="P112" s="182">
        <f t="shared" si="28"/>
        <v>56571003</v>
      </c>
      <c r="Q112" s="168">
        <f>I112+P112</f>
        <v>56571003</v>
      </c>
    </row>
    <row r="113" spans="3:17" ht="18" customHeight="1" thickBot="1">
      <c r="C113" s="148"/>
      <c r="D113" s="149" t="s">
        <v>84</v>
      </c>
      <c r="E113" s="149"/>
      <c r="F113" s="149"/>
      <c r="G113" s="184">
        <f>G80+G100+G109</f>
        <v>80828813</v>
      </c>
      <c r="H113" s="185">
        <f aca="true" t="shared" si="30" ref="H113:P113">H80+H100+H109</f>
        <v>102644892</v>
      </c>
      <c r="I113" s="186">
        <f>I80+I100+I109</f>
        <v>183473705</v>
      </c>
      <c r="J113" s="187">
        <f t="shared" si="30"/>
        <v>0</v>
      </c>
      <c r="K113" s="199">
        <f t="shared" si="30"/>
        <v>296427231</v>
      </c>
      <c r="L113" s="184">
        <f t="shared" si="30"/>
        <v>335094141</v>
      </c>
      <c r="M113" s="184">
        <f t="shared" si="30"/>
        <v>417400765</v>
      </c>
      <c r="N113" s="184">
        <f t="shared" si="30"/>
        <v>344530465</v>
      </c>
      <c r="O113" s="185">
        <f t="shared" si="30"/>
        <v>410040040</v>
      </c>
      <c r="P113" s="184">
        <f t="shared" si="30"/>
        <v>1803492642</v>
      </c>
      <c r="Q113" s="188">
        <f>Q80+Q100+Q109</f>
        <v>1986966347</v>
      </c>
    </row>
    <row r="114" spans="3:17" ht="18" customHeight="1">
      <c r="C114" s="119" t="s">
        <v>87</v>
      </c>
      <c r="D114" s="120"/>
      <c r="E114" s="120"/>
      <c r="F114" s="120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90"/>
    </row>
    <row r="115" spans="3:17" ht="18" customHeight="1">
      <c r="C115" s="121" t="s">
        <v>70</v>
      </c>
      <c r="D115" s="122"/>
      <c r="E115" s="122"/>
      <c r="F115" s="123"/>
      <c r="G115" s="159">
        <f>G116+G122+G125+G129+G133+G134</f>
        <v>73465715</v>
      </c>
      <c r="H115" s="160">
        <f>H116+H122+H125+H129+H133+H134</f>
        <v>91167666</v>
      </c>
      <c r="I115" s="161">
        <f>I116+I122+I125+I129+I133+I134</f>
        <v>164633381</v>
      </c>
      <c r="J115" s="162">
        <v>0</v>
      </c>
      <c r="K115" s="196">
        <f aca="true" t="shared" si="31" ref="K115:Q115">K116+K122+K125+K129+K133+K134</f>
        <v>199201863</v>
      </c>
      <c r="L115" s="159">
        <f t="shared" si="31"/>
        <v>194497299</v>
      </c>
      <c r="M115" s="159">
        <f t="shared" si="31"/>
        <v>195156033</v>
      </c>
      <c r="N115" s="159">
        <f t="shared" si="31"/>
        <v>145735947</v>
      </c>
      <c r="O115" s="160">
        <f t="shared" si="31"/>
        <v>163214657</v>
      </c>
      <c r="P115" s="159">
        <f t="shared" si="31"/>
        <v>897805799</v>
      </c>
      <c r="Q115" s="163">
        <f t="shared" si="31"/>
        <v>1062439180</v>
      </c>
    </row>
    <row r="116" spans="3:17" ht="18" customHeight="1">
      <c r="C116" s="124"/>
      <c r="D116" s="125" t="s">
        <v>90</v>
      </c>
      <c r="E116" s="126"/>
      <c r="F116" s="126"/>
      <c r="G116" s="164">
        <f>SUM(G117:G121)</f>
        <v>30757000</v>
      </c>
      <c r="H116" s="164">
        <f>SUM(H117:H121)</f>
        <v>31605616</v>
      </c>
      <c r="I116" s="166">
        <f>SUM(I117:I121)</f>
        <v>62362616</v>
      </c>
      <c r="J116" s="167">
        <v>0</v>
      </c>
      <c r="K116" s="197">
        <f aca="true" t="shared" si="32" ref="K116:Q116">SUM(K117:K121)</f>
        <v>69668998</v>
      </c>
      <c r="L116" s="164">
        <f t="shared" si="32"/>
        <v>65085663</v>
      </c>
      <c r="M116" s="164">
        <f t="shared" si="32"/>
        <v>72660144</v>
      </c>
      <c r="N116" s="164">
        <f t="shared" si="32"/>
        <v>61925374</v>
      </c>
      <c r="O116" s="165">
        <f t="shared" si="32"/>
        <v>90097288</v>
      </c>
      <c r="P116" s="164">
        <f t="shared" si="32"/>
        <v>359437467</v>
      </c>
      <c r="Q116" s="168">
        <f t="shared" si="32"/>
        <v>421800083</v>
      </c>
    </row>
    <row r="117" spans="3:17" ht="18" customHeight="1">
      <c r="C117" s="124"/>
      <c r="D117" s="127"/>
      <c r="E117" s="128" t="s">
        <v>91</v>
      </c>
      <c r="F117" s="129"/>
      <c r="G117" s="164">
        <v>26716273</v>
      </c>
      <c r="H117" s="165">
        <v>22601630</v>
      </c>
      <c r="I117" s="166">
        <f>SUM(G117:H117)</f>
        <v>49317903</v>
      </c>
      <c r="J117" s="167">
        <v>0</v>
      </c>
      <c r="K117" s="197">
        <v>51767034</v>
      </c>
      <c r="L117" s="164">
        <v>47024984</v>
      </c>
      <c r="M117" s="164">
        <v>53693404</v>
      </c>
      <c r="N117" s="164">
        <v>45215653</v>
      </c>
      <c r="O117" s="165">
        <v>56014052</v>
      </c>
      <c r="P117" s="164">
        <f>SUM(J117:O117)</f>
        <v>253715127</v>
      </c>
      <c r="Q117" s="168">
        <f>I117+P117</f>
        <v>303033030</v>
      </c>
    </row>
    <row r="118" spans="3:17" ht="18" customHeight="1">
      <c r="C118" s="124"/>
      <c r="D118" s="127"/>
      <c r="E118" s="128" t="s">
        <v>92</v>
      </c>
      <c r="F118" s="129"/>
      <c r="G118" s="164">
        <v>0</v>
      </c>
      <c r="H118" s="165">
        <v>67842</v>
      </c>
      <c r="I118" s="166">
        <f>SUM(G118:H118)</f>
        <v>67842</v>
      </c>
      <c r="J118" s="167">
        <v>0</v>
      </c>
      <c r="K118" s="197">
        <v>221578</v>
      </c>
      <c r="L118" s="164">
        <v>763514</v>
      </c>
      <c r="M118" s="164">
        <v>1369494</v>
      </c>
      <c r="N118" s="164">
        <v>2677533</v>
      </c>
      <c r="O118" s="165">
        <v>11049916</v>
      </c>
      <c r="P118" s="164">
        <f>SUM(J118:O118)</f>
        <v>16082035</v>
      </c>
      <c r="Q118" s="168">
        <f>I118+P118</f>
        <v>16149877</v>
      </c>
    </row>
    <row r="119" spans="3:17" ht="18" customHeight="1">
      <c r="C119" s="124"/>
      <c r="D119" s="127"/>
      <c r="E119" s="128" t="s">
        <v>93</v>
      </c>
      <c r="F119" s="129"/>
      <c r="G119" s="164">
        <v>2692112</v>
      </c>
      <c r="H119" s="165">
        <v>7524884</v>
      </c>
      <c r="I119" s="166">
        <f>SUM(G119:H119)</f>
        <v>10216996</v>
      </c>
      <c r="J119" s="167">
        <v>0</v>
      </c>
      <c r="K119" s="197">
        <v>13833762</v>
      </c>
      <c r="L119" s="164">
        <v>13392287</v>
      </c>
      <c r="M119" s="164">
        <v>13340244</v>
      </c>
      <c r="N119" s="164">
        <v>11137578</v>
      </c>
      <c r="O119" s="165">
        <v>19303833</v>
      </c>
      <c r="P119" s="164">
        <f>SUM(J119:O119)</f>
        <v>71007704</v>
      </c>
      <c r="Q119" s="168">
        <f>I119+P119</f>
        <v>81224700</v>
      </c>
    </row>
    <row r="120" spans="3:17" ht="18" customHeight="1">
      <c r="C120" s="124"/>
      <c r="D120" s="127"/>
      <c r="E120" s="128" t="s">
        <v>94</v>
      </c>
      <c r="F120" s="129"/>
      <c r="G120" s="164">
        <v>363457</v>
      </c>
      <c r="H120" s="165">
        <v>364056</v>
      </c>
      <c r="I120" s="166">
        <f>SUM(G120:H120)</f>
        <v>727513</v>
      </c>
      <c r="J120" s="167">
        <v>0</v>
      </c>
      <c r="K120" s="197">
        <v>721527</v>
      </c>
      <c r="L120" s="164">
        <v>631101</v>
      </c>
      <c r="M120" s="164">
        <v>549245</v>
      </c>
      <c r="N120" s="164">
        <v>459075</v>
      </c>
      <c r="O120" s="165">
        <v>461263</v>
      </c>
      <c r="P120" s="164">
        <f>SUM(J120:O120)</f>
        <v>2822211</v>
      </c>
      <c r="Q120" s="168">
        <f>I120+P120</f>
        <v>3549724</v>
      </c>
    </row>
    <row r="121" spans="3:17" ht="18" customHeight="1">
      <c r="C121" s="124"/>
      <c r="D121" s="127"/>
      <c r="E121" s="342" t="s">
        <v>103</v>
      </c>
      <c r="F121" s="343"/>
      <c r="G121" s="164">
        <v>985158</v>
      </c>
      <c r="H121" s="165">
        <v>1047204</v>
      </c>
      <c r="I121" s="166">
        <f>SUM(G121:H121)</f>
        <v>2032362</v>
      </c>
      <c r="J121" s="167">
        <v>0</v>
      </c>
      <c r="K121" s="197">
        <v>3125097</v>
      </c>
      <c r="L121" s="164">
        <v>3273777</v>
      </c>
      <c r="M121" s="164">
        <v>3707757</v>
      </c>
      <c r="N121" s="164">
        <v>2435535</v>
      </c>
      <c r="O121" s="165">
        <v>3268224</v>
      </c>
      <c r="P121" s="164">
        <f>SUM(J121:O121)</f>
        <v>15810390</v>
      </c>
      <c r="Q121" s="168">
        <f>I121+P121</f>
        <v>17842752</v>
      </c>
    </row>
    <row r="122" spans="3:17" ht="18" customHeight="1">
      <c r="C122" s="124"/>
      <c r="D122" s="125" t="s">
        <v>71</v>
      </c>
      <c r="E122" s="130"/>
      <c r="F122" s="129"/>
      <c r="G122" s="164">
        <f>SUM(G123:G124)</f>
        <v>17298192</v>
      </c>
      <c r="H122" s="164">
        <f>SUM(H123:H124)</f>
        <v>34159483</v>
      </c>
      <c r="I122" s="166">
        <f>SUM(I123:I124)</f>
        <v>51457675</v>
      </c>
      <c r="J122" s="167">
        <v>0</v>
      </c>
      <c r="K122" s="197">
        <f aca="true" t="shared" si="33" ref="K122:Q122">SUM(K123:K124)</f>
        <v>60248845</v>
      </c>
      <c r="L122" s="164">
        <f t="shared" si="33"/>
        <v>60560482</v>
      </c>
      <c r="M122" s="164">
        <f t="shared" si="33"/>
        <v>54165303</v>
      </c>
      <c r="N122" s="164">
        <f t="shared" si="33"/>
        <v>31864630</v>
      </c>
      <c r="O122" s="165">
        <f t="shared" si="33"/>
        <v>19653434</v>
      </c>
      <c r="P122" s="164">
        <f t="shared" si="33"/>
        <v>226492694</v>
      </c>
      <c r="Q122" s="168">
        <f t="shared" si="33"/>
        <v>277950369</v>
      </c>
    </row>
    <row r="123" spans="3:17" ht="18" customHeight="1">
      <c r="C123" s="124"/>
      <c r="D123" s="127"/>
      <c r="E123" s="131" t="s">
        <v>95</v>
      </c>
      <c r="F123" s="131"/>
      <c r="G123" s="164">
        <v>14060865</v>
      </c>
      <c r="H123" s="165">
        <v>27089831</v>
      </c>
      <c r="I123" s="166">
        <f>SUM(G123:H123)</f>
        <v>41150696</v>
      </c>
      <c r="J123" s="167">
        <v>0</v>
      </c>
      <c r="K123" s="197">
        <v>51183274</v>
      </c>
      <c r="L123" s="164">
        <v>49083187</v>
      </c>
      <c r="M123" s="164">
        <v>43688799</v>
      </c>
      <c r="N123" s="164">
        <v>26705365</v>
      </c>
      <c r="O123" s="165">
        <v>17618666</v>
      </c>
      <c r="P123" s="164">
        <f>SUM(J123:O123)</f>
        <v>188279291</v>
      </c>
      <c r="Q123" s="168">
        <f>I123+P123</f>
        <v>229429987</v>
      </c>
    </row>
    <row r="124" spans="3:17" ht="18" customHeight="1">
      <c r="C124" s="124"/>
      <c r="D124" s="127"/>
      <c r="E124" s="131" t="s">
        <v>96</v>
      </c>
      <c r="F124" s="131"/>
      <c r="G124" s="164">
        <v>3237327</v>
      </c>
      <c r="H124" s="165">
        <v>7069652</v>
      </c>
      <c r="I124" s="166">
        <f>SUM(G124:H124)</f>
        <v>10306979</v>
      </c>
      <c r="J124" s="167">
        <v>0</v>
      </c>
      <c r="K124" s="197">
        <v>9065571</v>
      </c>
      <c r="L124" s="164">
        <v>11477295</v>
      </c>
      <c r="M124" s="164">
        <v>10476504</v>
      </c>
      <c r="N124" s="164">
        <v>5159265</v>
      </c>
      <c r="O124" s="165">
        <v>2034768</v>
      </c>
      <c r="P124" s="164">
        <f>SUM(J124:O124)</f>
        <v>38213403</v>
      </c>
      <c r="Q124" s="168">
        <f>I124+P124</f>
        <v>48520382</v>
      </c>
    </row>
    <row r="125" spans="3:17" ht="18" customHeight="1">
      <c r="C125" s="124"/>
      <c r="D125" s="125" t="s">
        <v>72</v>
      </c>
      <c r="E125" s="126"/>
      <c r="F125" s="126"/>
      <c r="G125" s="164">
        <f>SUM(G126:G128)</f>
        <v>196551</v>
      </c>
      <c r="H125" s="164">
        <f>SUM(H126:H128)</f>
        <v>1105932</v>
      </c>
      <c r="I125" s="166">
        <f>SUM(I126:I128)</f>
        <v>1302483</v>
      </c>
      <c r="J125" s="167">
        <v>0</v>
      </c>
      <c r="K125" s="197">
        <f aca="true" t="shared" si="34" ref="K125:Q125">SUM(K126:K128)</f>
        <v>6017787</v>
      </c>
      <c r="L125" s="197">
        <f t="shared" si="34"/>
        <v>11921273</v>
      </c>
      <c r="M125" s="197">
        <f t="shared" si="34"/>
        <v>13425190</v>
      </c>
      <c r="N125" s="197">
        <f t="shared" si="34"/>
        <v>11057512</v>
      </c>
      <c r="O125" s="197">
        <f t="shared" si="34"/>
        <v>12310117</v>
      </c>
      <c r="P125" s="164">
        <f t="shared" si="34"/>
        <v>54731879</v>
      </c>
      <c r="Q125" s="168">
        <f t="shared" si="34"/>
        <v>56034362</v>
      </c>
    </row>
    <row r="126" spans="3:17" ht="18" customHeight="1">
      <c r="C126" s="124"/>
      <c r="D126" s="127"/>
      <c r="E126" s="128" t="s">
        <v>97</v>
      </c>
      <c r="F126" s="129"/>
      <c r="G126" s="164">
        <v>177084</v>
      </c>
      <c r="H126" s="165">
        <v>917455</v>
      </c>
      <c r="I126" s="166">
        <f>SUM(G126:H126)</f>
        <v>1094539</v>
      </c>
      <c r="J126" s="167">
        <v>0</v>
      </c>
      <c r="K126" s="197">
        <v>5091914</v>
      </c>
      <c r="L126" s="164">
        <v>10056432</v>
      </c>
      <c r="M126" s="164">
        <v>11342209</v>
      </c>
      <c r="N126" s="164">
        <v>9831043</v>
      </c>
      <c r="O126" s="165">
        <v>10099680</v>
      </c>
      <c r="P126" s="164">
        <f>SUM(J126:O126)</f>
        <v>46421278</v>
      </c>
      <c r="Q126" s="168">
        <f>I126+P126</f>
        <v>47515817</v>
      </c>
    </row>
    <row r="127" spans="3:17" ht="18" customHeight="1">
      <c r="C127" s="124"/>
      <c r="D127" s="127"/>
      <c r="E127" s="331" t="s">
        <v>98</v>
      </c>
      <c r="F127" s="333"/>
      <c r="G127" s="164">
        <v>19467</v>
      </c>
      <c r="H127" s="165">
        <v>188477</v>
      </c>
      <c r="I127" s="166">
        <f>SUM(G127:H127)</f>
        <v>207944</v>
      </c>
      <c r="J127" s="167">
        <v>0</v>
      </c>
      <c r="K127" s="197">
        <v>925873</v>
      </c>
      <c r="L127" s="164">
        <v>1864841</v>
      </c>
      <c r="M127" s="164">
        <v>2082981</v>
      </c>
      <c r="N127" s="164">
        <v>1226469</v>
      </c>
      <c r="O127" s="165">
        <v>2210437</v>
      </c>
      <c r="P127" s="164">
        <f>SUM(J127:O127)</f>
        <v>8310601</v>
      </c>
      <c r="Q127" s="168">
        <f>I127+P127</f>
        <v>8518545</v>
      </c>
    </row>
    <row r="128" spans="3:17" ht="18" customHeight="1">
      <c r="C128" s="124"/>
      <c r="D128" s="131"/>
      <c r="E128" s="331" t="s">
        <v>99</v>
      </c>
      <c r="F128" s="333"/>
      <c r="G128" s="164">
        <v>0</v>
      </c>
      <c r="H128" s="165">
        <v>0</v>
      </c>
      <c r="I128" s="166">
        <f>SUM(G128:H128)</f>
        <v>0</v>
      </c>
      <c r="J128" s="167">
        <v>0</v>
      </c>
      <c r="K128" s="197">
        <v>0</v>
      </c>
      <c r="L128" s="164">
        <v>0</v>
      </c>
      <c r="M128" s="164">
        <v>0</v>
      </c>
      <c r="N128" s="164">
        <v>0</v>
      </c>
      <c r="O128" s="165">
        <v>0</v>
      </c>
      <c r="P128" s="164">
        <f>SUM(J128:O128)</f>
        <v>0</v>
      </c>
      <c r="Q128" s="168">
        <f>I128+P128</f>
        <v>0</v>
      </c>
    </row>
    <row r="129" spans="3:17" ht="18" customHeight="1">
      <c r="C129" s="124"/>
      <c r="D129" s="125" t="s">
        <v>73</v>
      </c>
      <c r="E129" s="126"/>
      <c r="F129" s="132"/>
      <c r="G129" s="164">
        <f>SUM(G130:G132)</f>
        <v>9635687</v>
      </c>
      <c r="H129" s="164">
        <f>SUM(H130:H132)</f>
        <v>8465140</v>
      </c>
      <c r="I129" s="166">
        <f>SUM(I130:I132)</f>
        <v>18100827</v>
      </c>
      <c r="J129" s="167">
        <v>0</v>
      </c>
      <c r="K129" s="165">
        <f aca="true" t="shared" si="35" ref="K129:Q129">SUM(K130:K132)</f>
        <v>13691035</v>
      </c>
      <c r="L129" s="164">
        <f t="shared" si="35"/>
        <v>14762417</v>
      </c>
      <c r="M129" s="164">
        <f t="shared" si="35"/>
        <v>13206451</v>
      </c>
      <c r="N129" s="164">
        <f t="shared" si="35"/>
        <v>11281673</v>
      </c>
      <c r="O129" s="165">
        <f t="shared" si="35"/>
        <v>12145284</v>
      </c>
      <c r="P129" s="164">
        <f t="shared" si="35"/>
        <v>65086860</v>
      </c>
      <c r="Q129" s="168">
        <f t="shared" si="35"/>
        <v>83187687</v>
      </c>
    </row>
    <row r="130" spans="3:17" ht="18" customHeight="1">
      <c r="C130" s="124"/>
      <c r="D130" s="127"/>
      <c r="E130" s="133" t="s">
        <v>100</v>
      </c>
      <c r="F130" s="129"/>
      <c r="G130" s="164">
        <v>3860190</v>
      </c>
      <c r="H130" s="165">
        <v>5427072</v>
      </c>
      <c r="I130" s="166">
        <f>SUM(G130:H130)</f>
        <v>9287262</v>
      </c>
      <c r="J130" s="167">
        <v>0</v>
      </c>
      <c r="K130" s="165">
        <v>10551643</v>
      </c>
      <c r="L130" s="164">
        <v>11957130</v>
      </c>
      <c r="M130" s="164">
        <v>11237958</v>
      </c>
      <c r="N130" s="164">
        <v>9348525</v>
      </c>
      <c r="O130" s="165">
        <v>11658708</v>
      </c>
      <c r="P130" s="164">
        <f>SUM(J130:O130)</f>
        <v>54753964</v>
      </c>
      <c r="Q130" s="168">
        <f>I130+P130</f>
        <v>64041226</v>
      </c>
    </row>
    <row r="131" spans="3:17" ht="18" customHeight="1">
      <c r="C131" s="124"/>
      <c r="D131" s="134"/>
      <c r="E131" s="131" t="s">
        <v>74</v>
      </c>
      <c r="F131" s="135"/>
      <c r="G131" s="164">
        <v>1144134</v>
      </c>
      <c r="H131" s="165">
        <v>685034</v>
      </c>
      <c r="I131" s="166">
        <f>SUM(G131:H131)</f>
        <v>1829168</v>
      </c>
      <c r="J131" s="167">
        <v>0</v>
      </c>
      <c r="K131" s="165">
        <v>697934</v>
      </c>
      <c r="L131" s="164">
        <v>815638</v>
      </c>
      <c r="M131" s="164">
        <v>585310</v>
      </c>
      <c r="N131" s="164">
        <v>1006101</v>
      </c>
      <c r="O131" s="165">
        <v>307026</v>
      </c>
      <c r="P131" s="164">
        <f>SUM(J131:O131)</f>
        <v>3412009</v>
      </c>
      <c r="Q131" s="168">
        <f>I131+P131</f>
        <v>5241177</v>
      </c>
    </row>
    <row r="132" spans="3:17" ht="18" customHeight="1">
      <c r="C132" s="124"/>
      <c r="D132" s="136"/>
      <c r="E132" s="128" t="s">
        <v>75</v>
      </c>
      <c r="F132" s="137"/>
      <c r="G132" s="164">
        <v>4631363</v>
      </c>
      <c r="H132" s="165">
        <v>2353034</v>
      </c>
      <c r="I132" s="166">
        <f>SUM(G132:H132)</f>
        <v>6984397</v>
      </c>
      <c r="J132" s="167">
        <v>0</v>
      </c>
      <c r="K132" s="165">
        <v>2441458</v>
      </c>
      <c r="L132" s="164">
        <v>1989649</v>
      </c>
      <c r="M132" s="164">
        <v>1383183</v>
      </c>
      <c r="N132" s="164">
        <v>927047</v>
      </c>
      <c r="O132" s="165">
        <v>179550</v>
      </c>
      <c r="P132" s="164">
        <f>SUM(J132:O132)</f>
        <v>6920887</v>
      </c>
      <c r="Q132" s="168">
        <f>I132+P132</f>
        <v>13905284</v>
      </c>
    </row>
    <row r="133" spans="3:17" ht="18" customHeight="1">
      <c r="C133" s="124"/>
      <c r="D133" s="127" t="s">
        <v>76</v>
      </c>
      <c r="E133" s="138"/>
      <c r="F133" s="138"/>
      <c r="G133" s="164">
        <v>5318523</v>
      </c>
      <c r="H133" s="165">
        <v>8490943</v>
      </c>
      <c r="I133" s="166">
        <f>SUM(G133:H133)</f>
        <v>13809466</v>
      </c>
      <c r="J133" s="167">
        <v>0</v>
      </c>
      <c r="K133" s="165">
        <v>22925729</v>
      </c>
      <c r="L133" s="164">
        <v>23380940</v>
      </c>
      <c r="M133" s="164">
        <v>24377496</v>
      </c>
      <c r="N133" s="164">
        <v>19109271</v>
      </c>
      <c r="O133" s="165">
        <v>18533860</v>
      </c>
      <c r="P133" s="164">
        <f>SUM(J133:O133)</f>
        <v>108327296</v>
      </c>
      <c r="Q133" s="168">
        <f>I133+P133</f>
        <v>122136762</v>
      </c>
    </row>
    <row r="134" spans="3:17" ht="18" customHeight="1">
      <c r="C134" s="139"/>
      <c r="D134" s="140" t="s">
        <v>101</v>
      </c>
      <c r="E134" s="141"/>
      <c r="F134" s="141"/>
      <c r="G134" s="169">
        <v>10259762</v>
      </c>
      <c r="H134" s="170">
        <v>7340552</v>
      </c>
      <c r="I134" s="166">
        <f>SUM(G134:H134)</f>
        <v>17600314</v>
      </c>
      <c r="J134" s="172">
        <v>0</v>
      </c>
      <c r="K134" s="170">
        <v>26649469</v>
      </c>
      <c r="L134" s="169">
        <v>18786524</v>
      </c>
      <c r="M134" s="169">
        <v>17321449</v>
      </c>
      <c r="N134" s="169">
        <v>10497487</v>
      </c>
      <c r="O134" s="170">
        <v>10474674</v>
      </c>
      <c r="P134" s="171">
        <f>SUM(J134:O134)</f>
        <v>83729603</v>
      </c>
      <c r="Q134" s="168">
        <f>I134+P134</f>
        <v>101329917</v>
      </c>
    </row>
    <row r="135" spans="3:17" ht="18" customHeight="1">
      <c r="C135" s="121" t="s">
        <v>77</v>
      </c>
      <c r="D135" s="142"/>
      <c r="E135" s="143"/>
      <c r="F135" s="144"/>
      <c r="G135" s="159">
        <f>SUM(G137:G142)</f>
        <v>304757</v>
      </c>
      <c r="H135" s="160">
        <f>SUM(H137:H142)</f>
        <v>1945675</v>
      </c>
      <c r="I135" s="161">
        <f>SUM(I137:I142)</f>
        <v>2250432</v>
      </c>
      <c r="J135" s="162">
        <v>0</v>
      </c>
      <c r="K135" s="196">
        <f>SUM(K136:K143)</f>
        <v>22986163</v>
      </c>
      <c r="L135" s="196">
        <f>SUM(L136:L143)</f>
        <v>26735173</v>
      </c>
      <c r="M135" s="196">
        <f>SUM(M136:M143)</f>
        <v>34754044</v>
      </c>
      <c r="N135" s="196">
        <f>SUM(N136:N143)</f>
        <v>19064829</v>
      </c>
      <c r="O135" s="196">
        <f>SUM(O136:O143)</f>
        <v>13845366</v>
      </c>
      <c r="P135" s="159">
        <f>SUM(P137:P142)</f>
        <v>117385575</v>
      </c>
      <c r="Q135" s="163">
        <f>SUM(Q136:Q143)</f>
        <v>119636007</v>
      </c>
    </row>
    <row r="136" spans="1:18" ht="18" customHeight="1">
      <c r="A136" s="118"/>
      <c r="B136" s="118"/>
      <c r="C136" s="124"/>
      <c r="D136" s="331" t="s">
        <v>132</v>
      </c>
      <c r="E136" s="332"/>
      <c r="F136" s="333"/>
      <c r="G136" s="164">
        <v>0</v>
      </c>
      <c r="H136" s="165">
        <v>0</v>
      </c>
      <c r="I136" s="166">
        <f>SUM(G136:H136)</f>
        <v>0</v>
      </c>
      <c r="J136" s="224"/>
      <c r="K136" s="165">
        <v>0</v>
      </c>
      <c r="L136" s="164">
        <v>0</v>
      </c>
      <c r="M136" s="164">
        <v>0</v>
      </c>
      <c r="N136" s="164">
        <v>0</v>
      </c>
      <c r="O136" s="165">
        <v>0</v>
      </c>
      <c r="P136" s="164">
        <f>SUM(J136:O136)</f>
        <v>0</v>
      </c>
      <c r="Q136" s="168">
        <f>I136+P136</f>
        <v>0</v>
      </c>
      <c r="R136" s="118"/>
    </row>
    <row r="137" spans="3:17" ht="18" customHeight="1">
      <c r="C137" s="124"/>
      <c r="D137" s="331" t="s">
        <v>78</v>
      </c>
      <c r="E137" s="332"/>
      <c r="F137" s="333"/>
      <c r="G137" s="191">
        <v>0</v>
      </c>
      <c r="H137" s="191">
        <v>0</v>
      </c>
      <c r="I137" s="192">
        <f>SUM(G137:H137)</f>
        <v>0</v>
      </c>
      <c r="J137" s="224"/>
      <c r="K137" s="197">
        <v>0</v>
      </c>
      <c r="L137" s="164">
        <v>0</v>
      </c>
      <c r="M137" s="164">
        <v>0</v>
      </c>
      <c r="N137" s="164">
        <v>0</v>
      </c>
      <c r="O137" s="165">
        <v>0</v>
      </c>
      <c r="P137" s="164">
        <v>0</v>
      </c>
      <c r="Q137" s="168">
        <f aca="true" t="shared" si="36" ref="Q137:Q143">I137+P137</f>
        <v>0</v>
      </c>
    </row>
    <row r="138" spans="3:17" ht="18" customHeight="1">
      <c r="C138" s="124"/>
      <c r="D138" s="331" t="s">
        <v>79</v>
      </c>
      <c r="E138" s="332"/>
      <c r="F138" s="333"/>
      <c r="G138" s="164">
        <v>100676</v>
      </c>
      <c r="H138" s="165">
        <v>141846</v>
      </c>
      <c r="I138" s="166">
        <f>SUM(G138:H138)</f>
        <v>242522</v>
      </c>
      <c r="J138" s="167">
        <v>0</v>
      </c>
      <c r="K138" s="197">
        <v>1977148</v>
      </c>
      <c r="L138" s="164">
        <v>2136259</v>
      </c>
      <c r="M138" s="164">
        <v>3756094</v>
      </c>
      <c r="N138" s="164">
        <v>2353812</v>
      </c>
      <c r="O138" s="165">
        <v>2394968</v>
      </c>
      <c r="P138" s="164">
        <f aca="true" t="shared" si="37" ref="P138:P143">SUM(J138:O138)</f>
        <v>12618281</v>
      </c>
      <c r="Q138" s="168">
        <f t="shared" si="36"/>
        <v>12860803</v>
      </c>
    </row>
    <row r="139" spans="3:17" ht="18" customHeight="1">
      <c r="C139" s="124"/>
      <c r="D139" s="331" t="s">
        <v>80</v>
      </c>
      <c r="E139" s="332"/>
      <c r="F139" s="333"/>
      <c r="G139" s="164">
        <v>204081</v>
      </c>
      <c r="H139" s="165">
        <v>406619</v>
      </c>
      <c r="I139" s="166">
        <f>SUM(G139:H139)</f>
        <v>610700</v>
      </c>
      <c r="J139" s="167">
        <v>0</v>
      </c>
      <c r="K139" s="197">
        <v>2780863</v>
      </c>
      <c r="L139" s="164">
        <v>3836912</v>
      </c>
      <c r="M139" s="164">
        <v>5224748</v>
      </c>
      <c r="N139" s="164">
        <v>2575488</v>
      </c>
      <c r="O139" s="165">
        <v>1893872</v>
      </c>
      <c r="P139" s="164">
        <f t="shared" si="37"/>
        <v>16311883</v>
      </c>
      <c r="Q139" s="168">
        <f t="shared" si="36"/>
        <v>16922583</v>
      </c>
    </row>
    <row r="140" spans="3:17" ht="18" customHeight="1">
      <c r="C140" s="124"/>
      <c r="D140" s="331" t="s">
        <v>81</v>
      </c>
      <c r="E140" s="332"/>
      <c r="F140" s="333"/>
      <c r="G140" s="191">
        <v>0</v>
      </c>
      <c r="H140" s="165">
        <v>1397210</v>
      </c>
      <c r="I140" s="166">
        <f>SUM(G140:H140)</f>
        <v>1397210</v>
      </c>
      <c r="J140" s="174"/>
      <c r="K140" s="197">
        <v>17605958</v>
      </c>
      <c r="L140" s="164">
        <v>20534482</v>
      </c>
      <c r="M140" s="164">
        <v>24673674</v>
      </c>
      <c r="N140" s="164">
        <v>12343507</v>
      </c>
      <c r="O140" s="165">
        <v>8876648</v>
      </c>
      <c r="P140" s="164">
        <f t="shared" si="37"/>
        <v>84034269</v>
      </c>
      <c r="Q140" s="168">
        <f t="shared" si="36"/>
        <v>85431479</v>
      </c>
    </row>
    <row r="141" spans="3:17" ht="18" customHeight="1">
      <c r="C141" s="124"/>
      <c r="D141" s="331" t="s">
        <v>82</v>
      </c>
      <c r="E141" s="332"/>
      <c r="F141" s="333"/>
      <c r="G141" s="191">
        <v>0</v>
      </c>
      <c r="H141" s="191">
        <v>0</v>
      </c>
      <c r="I141" s="192"/>
      <c r="J141" s="225"/>
      <c r="K141" s="197">
        <v>0</v>
      </c>
      <c r="L141" s="164">
        <v>0</v>
      </c>
      <c r="M141" s="164">
        <v>0</v>
      </c>
      <c r="N141" s="164">
        <v>0</v>
      </c>
      <c r="O141" s="165">
        <v>0</v>
      </c>
      <c r="P141" s="164">
        <f t="shared" si="37"/>
        <v>0</v>
      </c>
      <c r="Q141" s="168">
        <f t="shared" si="36"/>
        <v>0</v>
      </c>
    </row>
    <row r="142" spans="3:17" ht="18" customHeight="1">
      <c r="C142" s="150"/>
      <c r="D142" s="331" t="s">
        <v>83</v>
      </c>
      <c r="E142" s="332"/>
      <c r="F142" s="333"/>
      <c r="G142" s="194">
        <v>0</v>
      </c>
      <c r="H142" s="191">
        <v>0</v>
      </c>
      <c r="I142" s="192">
        <v>0</v>
      </c>
      <c r="J142" s="174"/>
      <c r="K142" s="226">
        <v>622194</v>
      </c>
      <c r="L142" s="194">
        <v>227520</v>
      </c>
      <c r="M142" s="194">
        <v>1099528</v>
      </c>
      <c r="N142" s="194">
        <v>1792022</v>
      </c>
      <c r="O142" s="191">
        <v>679878</v>
      </c>
      <c r="P142" s="194">
        <f t="shared" si="37"/>
        <v>4421142</v>
      </c>
      <c r="Q142" s="195">
        <f t="shared" si="36"/>
        <v>4421142</v>
      </c>
    </row>
    <row r="143" spans="1:18" ht="18" customHeight="1">
      <c r="A143" s="118"/>
      <c r="B143" s="118"/>
      <c r="C143" s="145"/>
      <c r="D143" s="350" t="s">
        <v>133</v>
      </c>
      <c r="E143" s="351"/>
      <c r="F143" s="352"/>
      <c r="G143" s="178">
        <v>0</v>
      </c>
      <c r="H143" s="178">
        <v>0</v>
      </c>
      <c r="I143" s="179">
        <f>SUM(G143:H143)</f>
        <v>0</v>
      </c>
      <c r="J143" s="175"/>
      <c r="K143" s="165">
        <v>0</v>
      </c>
      <c r="L143" s="164">
        <v>0</v>
      </c>
      <c r="M143" s="164">
        <v>0</v>
      </c>
      <c r="N143" s="164">
        <v>0</v>
      </c>
      <c r="O143" s="165">
        <v>0</v>
      </c>
      <c r="P143" s="164">
        <f t="shared" si="37"/>
        <v>0</v>
      </c>
      <c r="Q143" s="168">
        <f t="shared" si="36"/>
        <v>0</v>
      </c>
      <c r="R143" s="118"/>
    </row>
    <row r="144" spans="3:17" ht="18" customHeight="1">
      <c r="C144" s="124" t="s">
        <v>102</v>
      </c>
      <c r="D144" s="126"/>
      <c r="E144" s="126"/>
      <c r="F144" s="126"/>
      <c r="G144" s="160">
        <v>0</v>
      </c>
      <c r="H144" s="160">
        <v>0</v>
      </c>
      <c r="I144" s="161">
        <v>0</v>
      </c>
      <c r="J144" s="176"/>
      <c r="K144" s="196">
        <f aca="true" t="shared" si="38" ref="K144:Q144">SUM(K145:K147)</f>
        <v>47245534</v>
      </c>
      <c r="L144" s="196">
        <f t="shared" si="38"/>
        <v>82219363</v>
      </c>
      <c r="M144" s="196">
        <f t="shared" si="38"/>
        <v>147312559</v>
      </c>
      <c r="N144" s="196">
        <f t="shared" si="38"/>
        <v>146449479</v>
      </c>
      <c r="O144" s="196">
        <f t="shared" si="38"/>
        <v>193465085</v>
      </c>
      <c r="P144" s="159">
        <f t="shared" si="38"/>
        <v>616692020</v>
      </c>
      <c r="Q144" s="163">
        <f t="shared" si="38"/>
        <v>616692020</v>
      </c>
    </row>
    <row r="145" spans="3:17" ht="18" customHeight="1">
      <c r="C145" s="124"/>
      <c r="D145" s="133" t="s">
        <v>31</v>
      </c>
      <c r="E145" s="133"/>
      <c r="F145" s="137"/>
      <c r="G145" s="165">
        <v>0</v>
      </c>
      <c r="H145" s="165">
        <v>0</v>
      </c>
      <c r="I145" s="166">
        <v>0</v>
      </c>
      <c r="J145" s="174"/>
      <c r="K145" s="197">
        <v>9598152</v>
      </c>
      <c r="L145" s="164">
        <v>34603040</v>
      </c>
      <c r="M145" s="164">
        <v>76862538</v>
      </c>
      <c r="N145" s="164">
        <v>86029626</v>
      </c>
      <c r="O145" s="165">
        <v>108761443</v>
      </c>
      <c r="P145" s="164">
        <f>SUM(K145:O145)</f>
        <v>315854799</v>
      </c>
      <c r="Q145" s="168">
        <f>I145+P145</f>
        <v>315854799</v>
      </c>
    </row>
    <row r="146" spans="3:17" ht="18" customHeight="1">
      <c r="C146" s="124"/>
      <c r="D146" s="133" t="s">
        <v>32</v>
      </c>
      <c r="E146" s="133"/>
      <c r="F146" s="137"/>
      <c r="G146" s="164">
        <v>0</v>
      </c>
      <c r="H146" s="165">
        <v>0</v>
      </c>
      <c r="I146" s="166">
        <v>0</v>
      </c>
      <c r="J146" s="175"/>
      <c r="K146" s="197">
        <v>37172234</v>
      </c>
      <c r="L146" s="164">
        <v>47186051</v>
      </c>
      <c r="M146" s="164">
        <v>68321729</v>
      </c>
      <c r="N146" s="164">
        <v>51277045</v>
      </c>
      <c r="O146" s="165">
        <v>45966324</v>
      </c>
      <c r="P146" s="164">
        <f>SUM(K146:O146)</f>
        <v>249923383</v>
      </c>
      <c r="Q146" s="168">
        <f>I146+P146</f>
        <v>249923383</v>
      </c>
    </row>
    <row r="147" spans="3:17" ht="18" customHeight="1">
      <c r="C147" s="124"/>
      <c r="D147" s="146" t="s">
        <v>33</v>
      </c>
      <c r="E147" s="146"/>
      <c r="F147" s="147"/>
      <c r="G147" s="177">
        <v>0</v>
      </c>
      <c r="H147" s="178">
        <v>0</v>
      </c>
      <c r="I147" s="179">
        <v>0</v>
      </c>
      <c r="J147" s="180"/>
      <c r="K147" s="198">
        <v>475148</v>
      </c>
      <c r="L147" s="182">
        <v>430272</v>
      </c>
      <c r="M147" s="182">
        <v>2128292</v>
      </c>
      <c r="N147" s="182">
        <v>9142808</v>
      </c>
      <c r="O147" s="181">
        <v>38737318</v>
      </c>
      <c r="P147" s="182">
        <f>SUM(K147:O147)</f>
        <v>50913838</v>
      </c>
      <c r="Q147" s="168">
        <f>I147+P147</f>
        <v>50913838</v>
      </c>
    </row>
    <row r="148" spans="3:17" ht="18" customHeight="1" thickBot="1">
      <c r="C148" s="148"/>
      <c r="D148" s="149" t="s">
        <v>84</v>
      </c>
      <c r="E148" s="149"/>
      <c r="F148" s="149"/>
      <c r="G148" s="184">
        <f aca="true" t="shared" si="39" ref="G148:P148">G115+G135+G144</f>
        <v>73770472</v>
      </c>
      <c r="H148" s="185">
        <f t="shared" si="39"/>
        <v>93113341</v>
      </c>
      <c r="I148" s="186">
        <f t="shared" si="39"/>
        <v>166883813</v>
      </c>
      <c r="J148" s="187">
        <f t="shared" si="39"/>
        <v>0</v>
      </c>
      <c r="K148" s="199">
        <f>K115+K135+K144</f>
        <v>269433560</v>
      </c>
      <c r="L148" s="199">
        <f>L115+L135+L144</f>
        <v>303451835</v>
      </c>
      <c r="M148" s="199">
        <f>M115+M135+M144</f>
        <v>377222636</v>
      </c>
      <c r="N148" s="199">
        <f>N115+N135+N144</f>
        <v>311250255</v>
      </c>
      <c r="O148" s="199">
        <f>O115+O135+O144</f>
        <v>370525108</v>
      </c>
      <c r="P148" s="184">
        <f t="shared" si="39"/>
        <v>1631883394</v>
      </c>
      <c r="Q148" s="188">
        <f>Q115+Q135+Q144</f>
        <v>1798767207</v>
      </c>
    </row>
  </sheetData>
  <sheetProtection password="C7C4" sheet="1" objects="1" scenarios="1"/>
  <mergeCells count="49"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  <mergeCell ref="D140:F140"/>
    <mergeCell ref="D107:F107"/>
    <mergeCell ref="E121:F121"/>
    <mergeCell ref="E127:F127"/>
    <mergeCell ref="E128:F128"/>
    <mergeCell ref="D108:F108"/>
    <mergeCell ref="D136:F136"/>
    <mergeCell ref="D103:F103"/>
    <mergeCell ref="D104:F104"/>
    <mergeCell ref="D105:F105"/>
    <mergeCell ref="D106:F106"/>
    <mergeCell ref="E86:F86"/>
    <mergeCell ref="E92:F92"/>
    <mergeCell ref="E93:F93"/>
    <mergeCell ref="D102:F102"/>
    <mergeCell ref="D101:F101"/>
    <mergeCell ref="D69:F69"/>
    <mergeCell ref="D70:F70"/>
    <mergeCell ref="D71:F71"/>
    <mergeCell ref="D72:F72"/>
    <mergeCell ref="E59:F59"/>
    <mergeCell ref="E60:F60"/>
    <mergeCell ref="D67:F67"/>
    <mergeCell ref="D68:F68"/>
    <mergeCell ref="D36:F36"/>
    <mergeCell ref="D37:F37"/>
    <mergeCell ref="D38:F38"/>
    <mergeCell ref="E53:F53"/>
    <mergeCell ref="D40:F40"/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63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65:Q65 P108 P135:Q13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1">
      <selection activeCell="L18" sqref="L18"/>
    </sheetView>
  </sheetViews>
  <sheetFormatPr defaultColWidth="9.00390625" defaultRowHeight="13.5"/>
  <cols>
    <col min="1" max="5" width="1.4921875" style="235" customWidth="1"/>
    <col min="6" max="6" width="33.625" style="235" customWidth="1"/>
    <col min="7" max="17" width="10.375" style="235" customWidth="1"/>
    <col min="18" max="18" width="1.4921875" style="235" customWidth="1"/>
    <col min="19" max="16384" width="8.00390625" style="235" customWidth="1"/>
  </cols>
  <sheetData>
    <row r="1" s="228" customFormat="1" ht="17.25">
      <c r="A1" s="227" t="s">
        <v>134</v>
      </c>
    </row>
    <row r="2" spans="1:18" s="228" customFormat="1" ht="24" customHeight="1">
      <c r="A2" s="229" t="s">
        <v>16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31"/>
      <c r="O2" s="231"/>
      <c r="P2" s="231"/>
      <c r="Q2" s="231"/>
      <c r="R2" s="231"/>
    </row>
    <row r="3" spans="1:18" s="228" customFormat="1" ht="21" customHeight="1">
      <c r="A3" s="231" t="str">
        <f>'様式１'!A5</f>
        <v>平成２４年６月月報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2" s="233" customFormat="1" ht="13.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5" ht="17.25">
      <c r="A5" s="234" t="s">
        <v>66</v>
      </c>
      <c r="B5" s="234"/>
      <c r="C5" s="234"/>
      <c r="D5" s="234"/>
      <c r="E5" s="234"/>
    </row>
    <row r="6" spans="2:3" ht="14.25">
      <c r="B6" s="236" t="s">
        <v>110</v>
      </c>
      <c r="C6" s="236"/>
    </row>
    <row r="7" spans="2:4" ht="15" thickBot="1">
      <c r="B7" s="236"/>
      <c r="C7" s="236"/>
      <c r="D7" s="237" t="s">
        <v>135</v>
      </c>
    </row>
    <row r="8" spans="3:17" ht="12">
      <c r="C8" s="361" t="s">
        <v>106</v>
      </c>
      <c r="D8" s="362"/>
      <c r="E8" s="362"/>
      <c r="F8" s="363"/>
      <c r="G8" s="355" t="s">
        <v>49</v>
      </c>
      <c r="H8" s="356"/>
      <c r="I8" s="357"/>
      <c r="J8" s="358" t="s">
        <v>50</v>
      </c>
      <c r="K8" s="356"/>
      <c r="L8" s="356"/>
      <c r="M8" s="356"/>
      <c r="N8" s="356"/>
      <c r="O8" s="356"/>
      <c r="P8" s="356"/>
      <c r="Q8" s="359" t="s">
        <v>47</v>
      </c>
    </row>
    <row r="9" spans="3:17" ht="24.75" customHeight="1">
      <c r="C9" s="364"/>
      <c r="D9" s="365"/>
      <c r="E9" s="365"/>
      <c r="F9" s="366"/>
      <c r="G9" s="239" t="s">
        <v>88</v>
      </c>
      <c r="H9" s="240" t="s">
        <v>89</v>
      </c>
      <c r="I9" s="241" t="s">
        <v>45</v>
      </c>
      <c r="J9" s="242" t="s">
        <v>46</v>
      </c>
      <c r="K9" s="240" t="s">
        <v>10</v>
      </c>
      <c r="L9" s="239" t="s">
        <v>11</v>
      </c>
      <c r="M9" s="239" t="s">
        <v>12</v>
      </c>
      <c r="N9" s="239" t="s">
        <v>13</v>
      </c>
      <c r="O9" s="240" t="s">
        <v>14</v>
      </c>
      <c r="P9" s="243" t="s">
        <v>2</v>
      </c>
      <c r="Q9" s="360"/>
    </row>
    <row r="10" spans="3:17" ht="14.25" customHeight="1">
      <c r="C10" s="244" t="s">
        <v>69</v>
      </c>
      <c r="D10" s="245"/>
      <c r="E10" s="245"/>
      <c r="F10" s="245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</row>
    <row r="11" spans="3:17" ht="14.25" customHeight="1">
      <c r="C11" s="248"/>
      <c r="D11" s="249" t="s">
        <v>116</v>
      </c>
      <c r="E11" s="250"/>
      <c r="F11" s="251"/>
      <c r="G11" s="252">
        <f aca="true" t="shared" si="0" ref="G11:Q11">SUM(G12:G18)</f>
        <v>4</v>
      </c>
      <c r="H11" s="253">
        <f t="shared" si="0"/>
        <v>10</v>
      </c>
      <c r="I11" s="254">
        <f t="shared" si="0"/>
        <v>14</v>
      </c>
      <c r="J11" s="255">
        <f t="shared" si="0"/>
        <v>0</v>
      </c>
      <c r="K11" s="256">
        <f t="shared" si="0"/>
        <v>216</v>
      </c>
      <c r="L11" s="253">
        <f t="shared" si="0"/>
        <v>353</v>
      </c>
      <c r="M11" s="253">
        <f t="shared" si="0"/>
        <v>511</v>
      </c>
      <c r="N11" s="253">
        <f t="shared" si="0"/>
        <v>517</v>
      </c>
      <c r="O11" s="253">
        <f t="shared" si="0"/>
        <v>518</v>
      </c>
      <c r="P11" s="254">
        <f t="shared" si="0"/>
        <v>2115</v>
      </c>
      <c r="Q11" s="257">
        <f t="shared" si="0"/>
        <v>2129</v>
      </c>
    </row>
    <row r="12" spans="3:17" ht="14.25" customHeight="1">
      <c r="C12" s="248"/>
      <c r="D12" s="258"/>
      <c r="E12" s="259" t="s">
        <v>111</v>
      </c>
      <c r="F12" s="260"/>
      <c r="G12" s="252">
        <v>0</v>
      </c>
      <c r="H12" s="252">
        <v>0</v>
      </c>
      <c r="I12" s="261">
        <f aca="true" t="shared" si="1" ref="I12:I18">SUM(G12:H12)</f>
        <v>0</v>
      </c>
      <c r="J12" s="262"/>
      <c r="K12" s="263">
        <v>33</v>
      </c>
      <c r="L12" s="253">
        <v>128</v>
      </c>
      <c r="M12" s="253">
        <v>250</v>
      </c>
      <c r="N12" s="253">
        <v>287</v>
      </c>
      <c r="O12" s="253">
        <v>298</v>
      </c>
      <c r="P12" s="261">
        <f aca="true" t="shared" si="2" ref="P12:P18">SUM(J12:O12)</f>
        <v>996</v>
      </c>
      <c r="Q12" s="264">
        <f aca="true" t="shared" si="3" ref="Q12:Q18">I12+P12</f>
        <v>996</v>
      </c>
    </row>
    <row r="13" spans="3:17" ht="14.25" customHeight="1">
      <c r="C13" s="248"/>
      <c r="D13" s="265"/>
      <c r="E13" s="259" t="s">
        <v>32</v>
      </c>
      <c r="F13" s="260"/>
      <c r="G13" s="252">
        <v>0</v>
      </c>
      <c r="H13" s="252">
        <v>0</v>
      </c>
      <c r="I13" s="261">
        <f t="shared" si="1"/>
        <v>0</v>
      </c>
      <c r="J13" s="262"/>
      <c r="K13" s="263">
        <v>114</v>
      </c>
      <c r="L13" s="253">
        <v>125</v>
      </c>
      <c r="M13" s="253">
        <v>164</v>
      </c>
      <c r="N13" s="253">
        <v>133</v>
      </c>
      <c r="O13" s="253">
        <v>103</v>
      </c>
      <c r="P13" s="261">
        <f t="shared" si="2"/>
        <v>639</v>
      </c>
      <c r="Q13" s="264">
        <f t="shared" si="3"/>
        <v>639</v>
      </c>
    </row>
    <row r="14" spans="3:17" ht="14.25" customHeight="1">
      <c r="C14" s="248"/>
      <c r="D14" s="258"/>
      <c r="E14" s="259" t="s">
        <v>112</v>
      </c>
      <c r="F14" s="260"/>
      <c r="G14" s="252">
        <v>0</v>
      </c>
      <c r="H14" s="252">
        <v>0</v>
      </c>
      <c r="I14" s="261">
        <f t="shared" si="1"/>
        <v>0</v>
      </c>
      <c r="J14" s="262"/>
      <c r="K14" s="263">
        <v>1</v>
      </c>
      <c r="L14" s="253">
        <v>0</v>
      </c>
      <c r="M14" s="253">
        <v>5</v>
      </c>
      <c r="N14" s="253">
        <v>20</v>
      </c>
      <c r="O14" s="253">
        <v>63</v>
      </c>
      <c r="P14" s="261">
        <f t="shared" si="2"/>
        <v>89</v>
      </c>
      <c r="Q14" s="264">
        <f t="shared" si="3"/>
        <v>89</v>
      </c>
    </row>
    <row r="15" spans="3:17" ht="14.25" customHeight="1">
      <c r="C15" s="248"/>
      <c r="D15" s="258"/>
      <c r="E15" s="353" t="s">
        <v>107</v>
      </c>
      <c r="F15" s="354"/>
      <c r="G15" s="252">
        <v>0</v>
      </c>
      <c r="H15" s="252">
        <v>0</v>
      </c>
      <c r="I15" s="261">
        <f t="shared" si="1"/>
        <v>0</v>
      </c>
      <c r="J15" s="262"/>
      <c r="K15" s="263">
        <v>1</v>
      </c>
      <c r="L15" s="253">
        <v>1</v>
      </c>
      <c r="M15" s="253">
        <v>4</v>
      </c>
      <c r="N15" s="253">
        <v>7</v>
      </c>
      <c r="O15" s="253">
        <v>2</v>
      </c>
      <c r="P15" s="261">
        <f t="shared" si="2"/>
        <v>15</v>
      </c>
      <c r="Q15" s="264">
        <f t="shared" si="3"/>
        <v>15</v>
      </c>
    </row>
    <row r="16" spans="3:17" ht="14.25" customHeight="1">
      <c r="C16" s="248"/>
      <c r="D16" s="258"/>
      <c r="E16" s="259" t="s">
        <v>113</v>
      </c>
      <c r="F16" s="260"/>
      <c r="G16" s="253">
        <v>4</v>
      </c>
      <c r="H16" s="253">
        <v>9</v>
      </c>
      <c r="I16" s="261">
        <f t="shared" si="1"/>
        <v>13</v>
      </c>
      <c r="J16" s="266">
        <v>0</v>
      </c>
      <c r="K16" s="263">
        <v>61</v>
      </c>
      <c r="L16" s="253">
        <v>88</v>
      </c>
      <c r="M16" s="253">
        <v>77</v>
      </c>
      <c r="N16" s="253">
        <v>63</v>
      </c>
      <c r="O16" s="253">
        <v>47</v>
      </c>
      <c r="P16" s="261">
        <f t="shared" si="2"/>
        <v>336</v>
      </c>
      <c r="Q16" s="264">
        <f t="shared" si="3"/>
        <v>349</v>
      </c>
    </row>
    <row r="17" spans="3:17" ht="14.25" customHeight="1">
      <c r="C17" s="248"/>
      <c r="D17" s="258"/>
      <c r="E17" s="353" t="s">
        <v>108</v>
      </c>
      <c r="F17" s="354"/>
      <c r="G17" s="267">
        <v>0</v>
      </c>
      <c r="H17" s="267">
        <v>1</v>
      </c>
      <c r="I17" s="268">
        <f t="shared" si="1"/>
        <v>1</v>
      </c>
      <c r="J17" s="269">
        <v>0</v>
      </c>
      <c r="K17" s="270">
        <v>6</v>
      </c>
      <c r="L17" s="267">
        <v>11</v>
      </c>
      <c r="M17" s="267">
        <v>11</v>
      </c>
      <c r="N17" s="267">
        <v>7</v>
      </c>
      <c r="O17" s="267">
        <v>5</v>
      </c>
      <c r="P17" s="268">
        <f t="shared" si="2"/>
        <v>40</v>
      </c>
      <c r="Q17" s="271">
        <f t="shared" si="3"/>
        <v>41</v>
      </c>
    </row>
    <row r="18" spans="3:17" ht="14.25" customHeight="1">
      <c r="C18" s="248"/>
      <c r="D18" s="272"/>
      <c r="E18" s="367" t="s">
        <v>109</v>
      </c>
      <c r="F18" s="368"/>
      <c r="G18" s="273">
        <v>0</v>
      </c>
      <c r="H18" s="273">
        <v>0</v>
      </c>
      <c r="I18" s="274">
        <f t="shared" si="1"/>
        <v>0</v>
      </c>
      <c r="J18" s="275">
        <v>0</v>
      </c>
      <c r="K18" s="276">
        <v>0</v>
      </c>
      <c r="L18" s="273">
        <v>0</v>
      </c>
      <c r="M18" s="273">
        <v>0</v>
      </c>
      <c r="N18" s="273">
        <v>0</v>
      </c>
      <c r="O18" s="273">
        <v>0</v>
      </c>
      <c r="P18" s="274">
        <f t="shared" si="2"/>
        <v>0</v>
      </c>
      <c r="Q18" s="277">
        <f t="shared" si="3"/>
        <v>0</v>
      </c>
    </row>
    <row r="19" spans="3:17" ht="14.25" customHeight="1">
      <c r="C19" s="248"/>
      <c r="D19" s="278" t="s">
        <v>114</v>
      </c>
      <c r="E19" s="279"/>
      <c r="F19" s="251"/>
      <c r="G19" s="280">
        <f aca="true" t="shared" si="4" ref="G19:Q19">SUM(G20:G26)</f>
        <v>2</v>
      </c>
      <c r="H19" s="280">
        <f t="shared" si="4"/>
        <v>9</v>
      </c>
      <c r="I19" s="281">
        <f t="shared" si="4"/>
        <v>11</v>
      </c>
      <c r="J19" s="282">
        <f t="shared" si="4"/>
        <v>0</v>
      </c>
      <c r="K19" s="256">
        <f t="shared" si="4"/>
        <v>83</v>
      </c>
      <c r="L19" s="280">
        <f t="shared" si="4"/>
        <v>168</v>
      </c>
      <c r="M19" s="280">
        <f t="shared" si="4"/>
        <v>212</v>
      </c>
      <c r="N19" s="280">
        <f t="shared" si="4"/>
        <v>198</v>
      </c>
      <c r="O19" s="280">
        <f t="shared" si="4"/>
        <v>164</v>
      </c>
      <c r="P19" s="281">
        <f t="shared" si="4"/>
        <v>825</v>
      </c>
      <c r="Q19" s="283">
        <f t="shared" si="4"/>
        <v>836</v>
      </c>
    </row>
    <row r="20" spans="3:17" ht="14.25" customHeight="1">
      <c r="C20" s="248"/>
      <c r="D20" s="258"/>
      <c r="E20" s="259" t="s">
        <v>111</v>
      </c>
      <c r="F20" s="260"/>
      <c r="G20" s="252">
        <v>0</v>
      </c>
      <c r="H20" s="252">
        <v>0</v>
      </c>
      <c r="I20" s="261">
        <f aca="true" t="shared" si="5" ref="I20:I26">SUM(G20:H20)</f>
        <v>0</v>
      </c>
      <c r="J20" s="262"/>
      <c r="K20" s="263">
        <v>11</v>
      </c>
      <c r="L20" s="253">
        <v>81</v>
      </c>
      <c r="M20" s="253">
        <v>123</v>
      </c>
      <c r="N20" s="253">
        <v>114</v>
      </c>
      <c r="O20" s="253">
        <v>104</v>
      </c>
      <c r="P20" s="261">
        <f>SUM(J20:O20)</f>
        <v>433</v>
      </c>
      <c r="Q20" s="264">
        <f aca="true" t="shared" si="6" ref="Q20:Q26">I20+P20</f>
        <v>433</v>
      </c>
    </row>
    <row r="21" spans="3:17" ht="14.25" customHeight="1">
      <c r="C21" s="248"/>
      <c r="D21" s="265"/>
      <c r="E21" s="259" t="s">
        <v>32</v>
      </c>
      <c r="F21" s="260"/>
      <c r="G21" s="252">
        <v>0</v>
      </c>
      <c r="H21" s="252">
        <v>0</v>
      </c>
      <c r="I21" s="261">
        <f t="shared" si="5"/>
        <v>0</v>
      </c>
      <c r="J21" s="262"/>
      <c r="K21" s="263">
        <v>24</v>
      </c>
      <c r="L21" s="253">
        <v>17</v>
      </c>
      <c r="M21" s="253">
        <v>30</v>
      </c>
      <c r="N21" s="253">
        <v>23</v>
      </c>
      <c r="O21" s="253">
        <v>15</v>
      </c>
      <c r="P21" s="261">
        <f aca="true" t="shared" si="7" ref="P21:P26">SUM(J21:O21)</f>
        <v>109</v>
      </c>
      <c r="Q21" s="264">
        <f t="shared" si="6"/>
        <v>109</v>
      </c>
    </row>
    <row r="22" spans="3:17" ht="14.25" customHeight="1">
      <c r="C22" s="248"/>
      <c r="D22" s="258"/>
      <c r="E22" s="259" t="s">
        <v>112</v>
      </c>
      <c r="F22" s="260"/>
      <c r="G22" s="252">
        <v>0</v>
      </c>
      <c r="H22" s="252">
        <v>0</v>
      </c>
      <c r="I22" s="261">
        <f t="shared" si="5"/>
        <v>0</v>
      </c>
      <c r="J22" s="262"/>
      <c r="K22" s="263">
        <v>0</v>
      </c>
      <c r="L22" s="253">
        <v>1</v>
      </c>
      <c r="M22" s="253">
        <v>1</v>
      </c>
      <c r="N22" s="253">
        <v>7</v>
      </c>
      <c r="O22" s="253">
        <v>10</v>
      </c>
      <c r="P22" s="261">
        <f t="shared" si="7"/>
        <v>19</v>
      </c>
      <c r="Q22" s="264">
        <f t="shared" si="6"/>
        <v>19</v>
      </c>
    </row>
    <row r="23" spans="3:17" ht="14.25" customHeight="1">
      <c r="C23" s="248"/>
      <c r="D23" s="258"/>
      <c r="E23" s="353" t="s">
        <v>107</v>
      </c>
      <c r="F23" s="354"/>
      <c r="G23" s="252">
        <v>0</v>
      </c>
      <c r="H23" s="252">
        <v>0</v>
      </c>
      <c r="I23" s="261">
        <f t="shared" si="5"/>
        <v>0</v>
      </c>
      <c r="J23" s="262"/>
      <c r="K23" s="263">
        <v>1</v>
      </c>
      <c r="L23" s="253">
        <v>1</v>
      </c>
      <c r="M23" s="253">
        <v>4</v>
      </c>
      <c r="N23" s="253">
        <v>7</v>
      </c>
      <c r="O23" s="253">
        <v>2</v>
      </c>
      <c r="P23" s="261">
        <f t="shared" si="7"/>
        <v>15</v>
      </c>
      <c r="Q23" s="264">
        <f t="shared" si="6"/>
        <v>15</v>
      </c>
    </row>
    <row r="24" spans="3:17" ht="14.25" customHeight="1">
      <c r="C24" s="248"/>
      <c r="D24" s="258"/>
      <c r="E24" s="259" t="s">
        <v>113</v>
      </c>
      <c r="F24" s="260"/>
      <c r="G24" s="253">
        <v>2</v>
      </c>
      <c r="H24" s="253">
        <v>9</v>
      </c>
      <c r="I24" s="261">
        <f t="shared" si="5"/>
        <v>11</v>
      </c>
      <c r="J24" s="266">
        <v>0</v>
      </c>
      <c r="K24" s="263">
        <v>45</v>
      </c>
      <c r="L24" s="253">
        <v>65</v>
      </c>
      <c r="M24" s="253">
        <v>53</v>
      </c>
      <c r="N24" s="253">
        <v>45</v>
      </c>
      <c r="O24" s="253">
        <v>33</v>
      </c>
      <c r="P24" s="261">
        <f t="shared" si="7"/>
        <v>241</v>
      </c>
      <c r="Q24" s="264">
        <f t="shared" si="6"/>
        <v>252</v>
      </c>
    </row>
    <row r="25" spans="3:17" ht="14.25" customHeight="1">
      <c r="C25" s="248"/>
      <c r="D25" s="258"/>
      <c r="E25" s="353" t="s">
        <v>108</v>
      </c>
      <c r="F25" s="354"/>
      <c r="G25" s="267">
        <v>0</v>
      </c>
      <c r="H25" s="267">
        <v>0</v>
      </c>
      <c r="I25" s="268">
        <f t="shared" si="5"/>
        <v>0</v>
      </c>
      <c r="J25" s="269">
        <v>0</v>
      </c>
      <c r="K25" s="270">
        <v>2</v>
      </c>
      <c r="L25" s="267">
        <v>3</v>
      </c>
      <c r="M25" s="267">
        <v>1</v>
      </c>
      <c r="N25" s="267">
        <v>2</v>
      </c>
      <c r="O25" s="267">
        <v>0</v>
      </c>
      <c r="P25" s="261">
        <f t="shared" si="7"/>
        <v>8</v>
      </c>
      <c r="Q25" s="271">
        <f t="shared" si="6"/>
        <v>8</v>
      </c>
    </row>
    <row r="26" spans="3:17" ht="14.25" customHeight="1" thickBot="1">
      <c r="C26" s="284"/>
      <c r="D26" s="285"/>
      <c r="E26" s="369" t="s">
        <v>109</v>
      </c>
      <c r="F26" s="370"/>
      <c r="G26" s="286">
        <v>0</v>
      </c>
      <c r="H26" s="286">
        <v>0</v>
      </c>
      <c r="I26" s="287">
        <f t="shared" si="5"/>
        <v>0</v>
      </c>
      <c r="J26" s="288">
        <v>0</v>
      </c>
      <c r="K26" s="289">
        <v>0</v>
      </c>
      <c r="L26" s="286">
        <v>0</v>
      </c>
      <c r="M26" s="286">
        <v>0</v>
      </c>
      <c r="N26" s="286">
        <v>0</v>
      </c>
      <c r="O26" s="286">
        <v>0</v>
      </c>
      <c r="P26" s="287">
        <f t="shared" si="7"/>
        <v>0</v>
      </c>
      <c r="Q26" s="290">
        <f t="shared" si="6"/>
        <v>0</v>
      </c>
    </row>
    <row r="27" spans="3:17" ht="14.25" customHeight="1">
      <c r="C27" s="291" t="s">
        <v>115</v>
      </c>
      <c r="D27" s="292"/>
      <c r="E27" s="292"/>
      <c r="F27" s="292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4"/>
    </row>
    <row r="28" spans="3:17" ht="14.25" customHeight="1">
      <c r="C28" s="248"/>
      <c r="D28" s="249" t="s">
        <v>117</v>
      </c>
      <c r="E28" s="250"/>
      <c r="F28" s="251"/>
      <c r="G28" s="252">
        <f aca="true" t="shared" si="8" ref="G28:O28">SUM(G29:G35)</f>
        <v>13530</v>
      </c>
      <c r="H28" s="253">
        <f t="shared" si="8"/>
        <v>34746</v>
      </c>
      <c r="I28" s="254">
        <f>SUM(I29:I35)</f>
        <v>48276</v>
      </c>
      <c r="J28" s="255">
        <f t="shared" si="8"/>
        <v>0</v>
      </c>
      <c r="K28" s="256">
        <f t="shared" si="8"/>
        <v>4552426</v>
      </c>
      <c r="L28" s="295">
        <f t="shared" si="8"/>
        <v>7588324</v>
      </c>
      <c r="M28" s="253">
        <f t="shared" si="8"/>
        <v>11780270</v>
      </c>
      <c r="N28" s="253">
        <f t="shared" si="8"/>
        <v>12147520</v>
      </c>
      <c r="O28" s="253">
        <f t="shared" si="8"/>
        <v>12762468</v>
      </c>
      <c r="P28" s="268">
        <f aca="true" t="shared" si="9" ref="P28:P33">SUM(K28:O28)</f>
        <v>48831008</v>
      </c>
      <c r="Q28" s="271">
        <f aca="true" t="shared" si="10" ref="Q28:Q33">I28+P28</f>
        <v>48879284</v>
      </c>
    </row>
    <row r="29" spans="3:17" ht="14.25" customHeight="1">
      <c r="C29" s="248"/>
      <c r="D29" s="258"/>
      <c r="E29" s="259" t="s">
        <v>111</v>
      </c>
      <c r="F29" s="260"/>
      <c r="G29" s="252">
        <v>0</v>
      </c>
      <c r="H29" s="252">
        <v>0</v>
      </c>
      <c r="I29" s="261">
        <f aca="true" t="shared" si="11" ref="I29:I35">SUM(G29:H29)</f>
        <v>0</v>
      </c>
      <c r="J29" s="262"/>
      <c r="K29" s="263">
        <v>909690</v>
      </c>
      <c r="L29" s="253">
        <v>3440070</v>
      </c>
      <c r="M29" s="253">
        <v>6588570</v>
      </c>
      <c r="N29" s="253">
        <v>7684630</v>
      </c>
      <c r="O29" s="253">
        <v>8091320</v>
      </c>
      <c r="P29" s="268">
        <f t="shared" si="9"/>
        <v>26714280</v>
      </c>
      <c r="Q29" s="271">
        <f t="shared" si="10"/>
        <v>26714280</v>
      </c>
    </row>
    <row r="30" spans="3:17" ht="14.25" customHeight="1">
      <c r="C30" s="248"/>
      <c r="D30" s="265"/>
      <c r="E30" s="259" t="s">
        <v>32</v>
      </c>
      <c r="F30" s="260"/>
      <c r="G30" s="252">
        <v>0</v>
      </c>
      <c r="H30" s="252">
        <v>0</v>
      </c>
      <c r="I30" s="261">
        <f t="shared" si="11"/>
        <v>0</v>
      </c>
      <c r="J30" s="262"/>
      <c r="K30" s="263">
        <v>3207290</v>
      </c>
      <c r="L30" s="253">
        <v>3418550</v>
      </c>
      <c r="M30" s="253">
        <v>4271760</v>
      </c>
      <c r="N30" s="253">
        <v>3165340</v>
      </c>
      <c r="O30" s="253">
        <v>2511300</v>
      </c>
      <c r="P30" s="268">
        <f t="shared" si="9"/>
        <v>16574240</v>
      </c>
      <c r="Q30" s="271">
        <f t="shared" si="10"/>
        <v>16574240</v>
      </c>
    </row>
    <row r="31" spans="3:17" ht="14.25" customHeight="1">
      <c r="C31" s="248"/>
      <c r="D31" s="258"/>
      <c r="E31" s="259" t="s">
        <v>112</v>
      </c>
      <c r="F31" s="260"/>
      <c r="G31" s="252">
        <v>0</v>
      </c>
      <c r="H31" s="252">
        <v>0</v>
      </c>
      <c r="I31" s="261">
        <f t="shared" si="11"/>
        <v>0</v>
      </c>
      <c r="J31" s="262"/>
      <c r="K31" s="263">
        <v>29700</v>
      </c>
      <c r="L31" s="253">
        <v>0</v>
      </c>
      <c r="M31" s="253">
        <v>132900</v>
      </c>
      <c r="N31" s="253">
        <v>491580</v>
      </c>
      <c r="O31" s="253">
        <v>1656870</v>
      </c>
      <c r="P31" s="268">
        <f t="shared" si="9"/>
        <v>2311050</v>
      </c>
      <c r="Q31" s="271">
        <f t="shared" si="10"/>
        <v>2311050</v>
      </c>
    </row>
    <row r="32" spans="3:17" ht="14.25" customHeight="1">
      <c r="C32" s="248"/>
      <c r="D32" s="258"/>
      <c r="E32" s="353" t="s">
        <v>107</v>
      </c>
      <c r="F32" s="354"/>
      <c r="G32" s="252">
        <v>0</v>
      </c>
      <c r="H32" s="252">
        <v>0</v>
      </c>
      <c r="I32" s="261">
        <f t="shared" si="11"/>
        <v>0</v>
      </c>
      <c r="J32" s="262"/>
      <c r="K32" s="263">
        <v>21900</v>
      </c>
      <c r="L32" s="253">
        <v>29700</v>
      </c>
      <c r="M32" s="253">
        <v>90170</v>
      </c>
      <c r="N32" s="253">
        <v>158120</v>
      </c>
      <c r="O32" s="253">
        <v>59400</v>
      </c>
      <c r="P32" s="268">
        <f t="shared" si="9"/>
        <v>359290</v>
      </c>
      <c r="Q32" s="271">
        <f t="shared" si="10"/>
        <v>359290</v>
      </c>
    </row>
    <row r="33" spans="3:17" ht="14.25" customHeight="1">
      <c r="C33" s="248"/>
      <c r="D33" s="258"/>
      <c r="E33" s="259" t="s">
        <v>113</v>
      </c>
      <c r="F33" s="260"/>
      <c r="G33" s="253">
        <v>13530</v>
      </c>
      <c r="H33" s="253">
        <v>30206</v>
      </c>
      <c r="I33" s="261">
        <f t="shared" si="11"/>
        <v>43736</v>
      </c>
      <c r="J33" s="266">
        <v>0</v>
      </c>
      <c r="K33" s="263">
        <v>350116</v>
      </c>
      <c r="L33" s="253">
        <v>648724</v>
      </c>
      <c r="M33" s="253">
        <v>639380</v>
      </c>
      <c r="N33" s="253">
        <v>619570</v>
      </c>
      <c r="O33" s="253">
        <v>415098</v>
      </c>
      <c r="P33" s="268">
        <f t="shared" si="9"/>
        <v>2672888</v>
      </c>
      <c r="Q33" s="271">
        <f t="shared" si="10"/>
        <v>2716624</v>
      </c>
    </row>
    <row r="34" spans="3:17" ht="14.25" customHeight="1">
      <c r="C34" s="248"/>
      <c r="D34" s="258"/>
      <c r="E34" s="353" t="s">
        <v>108</v>
      </c>
      <c r="F34" s="354"/>
      <c r="G34" s="267">
        <v>0</v>
      </c>
      <c r="H34" s="267">
        <v>4540</v>
      </c>
      <c r="I34" s="268">
        <f t="shared" si="11"/>
        <v>4540</v>
      </c>
      <c r="J34" s="269">
        <v>0</v>
      </c>
      <c r="K34" s="270">
        <v>33730</v>
      </c>
      <c r="L34" s="267">
        <v>51280</v>
      </c>
      <c r="M34" s="267">
        <v>57490</v>
      </c>
      <c r="N34" s="267">
        <v>28280</v>
      </c>
      <c r="O34" s="267">
        <v>28480</v>
      </c>
      <c r="P34" s="268">
        <f>SUM(K34:O34)</f>
        <v>199260</v>
      </c>
      <c r="Q34" s="271">
        <f>I34+P34</f>
        <v>203800</v>
      </c>
    </row>
    <row r="35" spans="3:17" ht="14.25" customHeight="1">
      <c r="C35" s="248"/>
      <c r="D35" s="272"/>
      <c r="E35" s="367" t="s">
        <v>109</v>
      </c>
      <c r="F35" s="368"/>
      <c r="G35" s="273">
        <v>0</v>
      </c>
      <c r="H35" s="273">
        <v>0</v>
      </c>
      <c r="I35" s="274">
        <f t="shared" si="11"/>
        <v>0</v>
      </c>
      <c r="J35" s="275">
        <v>0</v>
      </c>
      <c r="K35" s="276">
        <v>0</v>
      </c>
      <c r="L35" s="273">
        <v>0</v>
      </c>
      <c r="M35" s="273">
        <v>0</v>
      </c>
      <c r="N35" s="273">
        <v>0</v>
      </c>
      <c r="O35" s="273">
        <v>0</v>
      </c>
      <c r="P35" s="274">
        <f>SUM(K35:O35)</f>
        <v>0</v>
      </c>
      <c r="Q35" s="277">
        <f>I35+P35</f>
        <v>0</v>
      </c>
    </row>
    <row r="36" spans="3:17" ht="14.25" customHeight="1">
      <c r="C36" s="248"/>
      <c r="D36" s="278" t="s">
        <v>114</v>
      </c>
      <c r="E36" s="279"/>
      <c r="F36" s="251"/>
      <c r="G36" s="280">
        <f aca="true" t="shared" si="12" ref="G36:O36">SUM(G37:G43)</f>
        <v>4100</v>
      </c>
      <c r="H36" s="280">
        <f t="shared" si="12"/>
        <v>23530</v>
      </c>
      <c r="I36" s="281">
        <f>SUM(I37:I43)</f>
        <v>27630</v>
      </c>
      <c r="J36" s="282">
        <f t="shared" si="12"/>
        <v>0</v>
      </c>
      <c r="K36" s="256">
        <f t="shared" si="12"/>
        <v>1198150</v>
      </c>
      <c r="L36" s="280">
        <f t="shared" si="12"/>
        <v>2738590</v>
      </c>
      <c r="M36" s="280">
        <f t="shared" si="12"/>
        <v>4045410</v>
      </c>
      <c r="N36" s="280">
        <f t="shared" si="12"/>
        <v>3790540</v>
      </c>
      <c r="O36" s="280">
        <f t="shared" si="12"/>
        <v>3273550</v>
      </c>
      <c r="P36" s="281">
        <f>SUM(K36:O36)</f>
        <v>15046240</v>
      </c>
      <c r="Q36" s="283">
        <f>SUM(Q37:Q43)</f>
        <v>15073870</v>
      </c>
    </row>
    <row r="37" spans="3:17" ht="14.25" customHeight="1">
      <c r="C37" s="248"/>
      <c r="D37" s="258"/>
      <c r="E37" s="259" t="s">
        <v>111</v>
      </c>
      <c r="F37" s="260"/>
      <c r="G37" s="252">
        <v>0</v>
      </c>
      <c r="H37" s="252">
        <v>0</v>
      </c>
      <c r="I37" s="261">
        <f>SUM(G37:H37)</f>
        <v>0</v>
      </c>
      <c r="J37" s="262"/>
      <c r="K37" s="263">
        <v>290100</v>
      </c>
      <c r="L37" s="253">
        <v>1947720</v>
      </c>
      <c r="M37" s="253">
        <v>2987130</v>
      </c>
      <c r="N37" s="253">
        <v>2703190</v>
      </c>
      <c r="O37" s="253">
        <v>2518670</v>
      </c>
      <c r="P37" s="261">
        <f aca="true" t="shared" si="13" ref="P37:P43">SUM(K37:O37)</f>
        <v>10446810</v>
      </c>
      <c r="Q37" s="264">
        <f aca="true" t="shared" si="14" ref="Q37:Q43">I37+P37</f>
        <v>10446810</v>
      </c>
    </row>
    <row r="38" spans="3:17" ht="14.25" customHeight="1">
      <c r="C38" s="248"/>
      <c r="D38" s="265"/>
      <c r="E38" s="259" t="s">
        <v>32</v>
      </c>
      <c r="F38" s="260"/>
      <c r="G38" s="252">
        <v>0</v>
      </c>
      <c r="H38" s="252">
        <v>0</v>
      </c>
      <c r="I38" s="261">
        <f aca="true" t="shared" si="15" ref="I38:I43">SUM(G38:H38)</f>
        <v>0</v>
      </c>
      <c r="J38" s="262"/>
      <c r="K38" s="263">
        <v>673500</v>
      </c>
      <c r="L38" s="253">
        <v>364520</v>
      </c>
      <c r="M38" s="253">
        <v>560830</v>
      </c>
      <c r="N38" s="253">
        <v>450970</v>
      </c>
      <c r="O38" s="253">
        <v>241590</v>
      </c>
      <c r="P38" s="261">
        <f t="shared" si="13"/>
        <v>2291410</v>
      </c>
      <c r="Q38" s="264">
        <f t="shared" si="14"/>
        <v>2291410</v>
      </c>
    </row>
    <row r="39" spans="3:17" ht="14.25" customHeight="1">
      <c r="C39" s="248"/>
      <c r="D39" s="258"/>
      <c r="E39" s="259" t="s">
        <v>112</v>
      </c>
      <c r="F39" s="260"/>
      <c r="G39" s="252">
        <v>0</v>
      </c>
      <c r="H39" s="252">
        <v>0</v>
      </c>
      <c r="I39" s="261">
        <f t="shared" si="15"/>
        <v>0</v>
      </c>
      <c r="J39" s="262"/>
      <c r="K39" s="263">
        <v>0</v>
      </c>
      <c r="L39" s="253">
        <v>8250</v>
      </c>
      <c r="M39" s="253">
        <v>0</v>
      </c>
      <c r="N39" s="253">
        <v>110430</v>
      </c>
      <c r="O39" s="253">
        <v>213140</v>
      </c>
      <c r="P39" s="261">
        <f t="shared" si="13"/>
        <v>331820</v>
      </c>
      <c r="Q39" s="264">
        <f>I39+P39</f>
        <v>331820</v>
      </c>
    </row>
    <row r="40" spans="3:17" ht="14.25" customHeight="1">
      <c r="C40" s="248"/>
      <c r="D40" s="258"/>
      <c r="E40" s="353" t="s">
        <v>107</v>
      </c>
      <c r="F40" s="354"/>
      <c r="G40" s="252">
        <v>0</v>
      </c>
      <c r="H40" s="252">
        <v>0</v>
      </c>
      <c r="I40" s="261">
        <f t="shared" si="15"/>
        <v>0</v>
      </c>
      <c r="J40" s="262"/>
      <c r="K40" s="263">
        <v>19800</v>
      </c>
      <c r="L40" s="253">
        <v>34500</v>
      </c>
      <c r="M40" s="253">
        <v>110650</v>
      </c>
      <c r="N40" s="253">
        <v>179650</v>
      </c>
      <c r="O40" s="253">
        <v>69000</v>
      </c>
      <c r="P40" s="261">
        <f t="shared" si="13"/>
        <v>413600</v>
      </c>
      <c r="Q40" s="264">
        <f t="shared" si="14"/>
        <v>413600</v>
      </c>
    </row>
    <row r="41" spans="3:17" ht="14.25" customHeight="1">
      <c r="C41" s="248"/>
      <c r="D41" s="258"/>
      <c r="E41" s="259" t="s">
        <v>113</v>
      </c>
      <c r="F41" s="260"/>
      <c r="G41" s="253">
        <v>4100</v>
      </c>
      <c r="H41" s="253">
        <v>23530</v>
      </c>
      <c r="I41" s="261">
        <f t="shared" si="15"/>
        <v>27630</v>
      </c>
      <c r="J41" s="266">
        <v>0</v>
      </c>
      <c r="K41" s="263">
        <v>205370</v>
      </c>
      <c r="L41" s="253">
        <v>364050</v>
      </c>
      <c r="M41" s="253">
        <v>382200</v>
      </c>
      <c r="N41" s="253">
        <v>338250</v>
      </c>
      <c r="O41" s="253">
        <v>231150</v>
      </c>
      <c r="P41" s="261">
        <f t="shared" si="13"/>
        <v>1521020</v>
      </c>
      <c r="Q41" s="264">
        <f t="shared" si="14"/>
        <v>1548650</v>
      </c>
    </row>
    <row r="42" spans="3:17" ht="14.25" customHeight="1">
      <c r="C42" s="248"/>
      <c r="D42" s="265"/>
      <c r="E42" s="353" t="s">
        <v>108</v>
      </c>
      <c r="F42" s="354"/>
      <c r="G42" s="253">
        <v>0</v>
      </c>
      <c r="H42" s="253">
        <v>0</v>
      </c>
      <c r="I42" s="261">
        <f t="shared" si="15"/>
        <v>0</v>
      </c>
      <c r="J42" s="266">
        <v>0</v>
      </c>
      <c r="K42" s="263">
        <v>9380</v>
      </c>
      <c r="L42" s="253">
        <v>19550</v>
      </c>
      <c r="M42" s="253">
        <v>4600</v>
      </c>
      <c r="N42" s="253">
        <v>8050</v>
      </c>
      <c r="O42" s="253">
        <v>0</v>
      </c>
      <c r="P42" s="261">
        <f t="shared" si="13"/>
        <v>41580</v>
      </c>
      <c r="Q42" s="264">
        <f t="shared" si="14"/>
        <v>41580</v>
      </c>
    </row>
    <row r="43" spans="3:17" ht="14.25" customHeight="1">
      <c r="C43" s="291"/>
      <c r="D43" s="296"/>
      <c r="E43" s="367" t="s">
        <v>109</v>
      </c>
      <c r="F43" s="368"/>
      <c r="G43" s="273">
        <v>0</v>
      </c>
      <c r="H43" s="273">
        <v>0</v>
      </c>
      <c r="I43" s="274">
        <f t="shared" si="15"/>
        <v>0</v>
      </c>
      <c r="J43" s="275">
        <v>0</v>
      </c>
      <c r="K43" s="276">
        <v>0</v>
      </c>
      <c r="L43" s="273">
        <v>0</v>
      </c>
      <c r="M43" s="273">
        <v>0</v>
      </c>
      <c r="N43" s="273">
        <v>0</v>
      </c>
      <c r="O43" s="273">
        <v>0</v>
      </c>
      <c r="P43" s="274">
        <f t="shared" si="13"/>
        <v>0</v>
      </c>
      <c r="Q43" s="277">
        <f t="shared" si="14"/>
        <v>0</v>
      </c>
    </row>
    <row r="44" spans="3:17" ht="14.25" customHeight="1" thickBot="1">
      <c r="C44" s="297"/>
      <c r="D44" s="298" t="s">
        <v>84</v>
      </c>
      <c r="E44" s="298"/>
      <c r="F44" s="298"/>
      <c r="G44" s="299">
        <f aca="true" t="shared" si="16" ref="G44:P44">G28+G36</f>
        <v>17630</v>
      </c>
      <c r="H44" s="300">
        <f t="shared" si="16"/>
        <v>58276</v>
      </c>
      <c r="I44" s="301">
        <f t="shared" si="16"/>
        <v>75906</v>
      </c>
      <c r="J44" s="302">
        <f t="shared" si="16"/>
        <v>0</v>
      </c>
      <c r="K44" s="303">
        <f t="shared" si="16"/>
        <v>5750576</v>
      </c>
      <c r="L44" s="300">
        <f t="shared" si="16"/>
        <v>10326914</v>
      </c>
      <c r="M44" s="300">
        <f t="shared" si="16"/>
        <v>15825680</v>
      </c>
      <c r="N44" s="300">
        <f t="shared" si="16"/>
        <v>15938060</v>
      </c>
      <c r="O44" s="300">
        <f>O28+O36</f>
        <v>16036018</v>
      </c>
      <c r="P44" s="301">
        <f t="shared" si="16"/>
        <v>63877248</v>
      </c>
      <c r="Q44" s="304">
        <f>Q28+Q36</f>
        <v>63953154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6">
      <selection activeCell="H31" sqref="H3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118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5" t="s">
        <v>16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s="2" customFormat="1" ht="24" customHeight="1">
      <c r="A4" s="375" t="str">
        <f>'様式１'!A5</f>
        <v>平成２４年６月月報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1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0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119</v>
      </c>
      <c r="C10" s="20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0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03" t="s">
        <v>34</v>
      </c>
      <c r="H13" s="203" t="s">
        <v>35</v>
      </c>
      <c r="I13" s="203" t="s">
        <v>2</v>
      </c>
      <c r="J13" s="20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11">
        <v>219</v>
      </c>
      <c r="H14" s="211">
        <v>372</v>
      </c>
      <c r="I14" s="371">
        <f>SUM(G14:H14)</f>
        <v>591</v>
      </c>
      <c r="J14" s="372"/>
      <c r="K14" s="36"/>
      <c r="L14" s="36"/>
    </row>
    <row r="15" spans="2:12" s="15" customFormat="1" ht="15.75" customHeight="1" thickBot="1">
      <c r="B15" s="36"/>
      <c r="C15" s="36"/>
      <c r="D15" s="59" t="s">
        <v>120</v>
      </c>
      <c r="E15" s="60"/>
      <c r="F15" s="60"/>
      <c r="G15" s="212">
        <v>1269069</v>
      </c>
      <c r="H15" s="212">
        <v>3572618</v>
      </c>
      <c r="I15" s="373">
        <f>SUM(G15:H15)</f>
        <v>4841687</v>
      </c>
      <c r="J15" s="374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121</v>
      </c>
      <c r="D17" s="20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03" t="s">
        <v>34</v>
      </c>
      <c r="H18" s="203" t="s">
        <v>35</v>
      </c>
      <c r="I18" s="203" t="s">
        <v>2</v>
      </c>
      <c r="J18" s="20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06"/>
      <c r="F19" s="56"/>
      <c r="G19" s="211">
        <v>57</v>
      </c>
      <c r="H19" s="211">
        <v>540</v>
      </c>
      <c r="I19" s="371">
        <f>SUM(G19:H19)</f>
        <v>597</v>
      </c>
      <c r="J19" s="372"/>
      <c r="K19" s="36"/>
      <c r="L19" s="36"/>
    </row>
    <row r="20" spans="2:12" s="15" customFormat="1" ht="15.75" customHeight="1" thickBot="1">
      <c r="B20" s="36"/>
      <c r="C20" s="36"/>
      <c r="D20" s="59" t="s">
        <v>120</v>
      </c>
      <c r="E20" s="60"/>
      <c r="F20" s="60"/>
      <c r="G20" s="212">
        <v>388622</v>
      </c>
      <c r="H20" s="212">
        <v>3401579</v>
      </c>
      <c r="I20" s="373">
        <f>SUM(G20:H20)</f>
        <v>3790201</v>
      </c>
      <c r="J20" s="374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122</v>
      </c>
      <c r="D22" s="20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03" t="s">
        <v>34</v>
      </c>
      <c r="H23" s="203" t="s">
        <v>35</v>
      </c>
      <c r="I23" s="203" t="s">
        <v>2</v>
      </c>
      <c r="J23" s="204"/>
      <c r="K23" s="36"/>
      <c r="L23" s="36"/>
    </row>
    <row r="24" spans="2:12" s="15" customFormat="1" ht="15.75" customHeight="1">
      <c r="B24" s="36"/>
      <c r="C24" s="36"/>
      <c r="D24" s="207" t="s">
        <v>36</v>
      </c>
      <c r="E24" s="206"/>
      <c r="F24" s="206"/>
      <c r="G24" s="211">
        <v>85</v>
      </c>
      <c r="H24" s="211">
        <v>2301</v>
      </c>
      <c r="I24" s="371">
        <f>SUM(G24:H24)</f>
        <v>2386</v>
      </c>
      <c r="J24" s="372"/>
      <c r="K24" s="36"/>
      <c r="L24" s="36"/>
    </row>
    <row r="25" spans="2:12" s="15" customFormat="1" ht="15.75" customHeight="1" thickBot="1">
      <c r="B25" s="36"/>
      <c r="C25" s="36"/>
      <c r="D25" s="59" t="s">
        <v>120</v>
      </c>
      <c r="E25" s="60"/>
      <c r="F25" s="60"/>
      <c r="G25" s="213">
        <v>737539</v>
      </c>
      <c r="H25" s="213">
        <v>27899458</v>
      </c>
      <c r="I25" s="373">
        <f>SUM(G25:H25)</f>
        <v>28636997</v>
      </c>
      <c r="J25" s="374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123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08" t="s">
        <v>34</v>
      </c>
      <c r="H28" s="203" t="s">
        <v>35</v>
      </c>
      <c r="I28" s="203" t="s">
        <v>2</v>
      </c>
      <c r="J28" s="20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11">
        <v>0</v>
      </c>
      <c r="H29" s="211">
        <v>12</v>
      </c>
      <c r="I29" s="371">
        <f>SUM(G29:H29)</f>
        <v>12</v>
      </c>
      <c r="J29" s="372"/>
      <c r="K29" s="36"/>
      <c r="L29" s="36"/>
    </row>
    <row r="30" spans="2:12" s="15" customFormat="1" ht="15.75" customHeight="1" thickBot="1">
      <c r="B30" s="36"/>
      <c r="C30" s="36"/>
      <c r="D30" s="59" t="s">
        <v>120</v>
      </c>
      <c r="E30" s="60"/>
      <c r="F30" s="60"/>
      <c r="G30" s="212">
        <v>0</v>
      </c>
      <c r="H30" s="212">
        <v>123190</v>
      </c>
      <c r="I30" s="373">
        <f>SUM(G30:H30)</f>
        <v>123190</v>
      </c>
      <c r="J30" s="374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0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124</v>
      </c>
      <c r="D32" s="36"/>
      <c r="E32" s="36"/>
      <c r="F32" s="36"/>
      <c r="G32" s="20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08" t="s">
        <v>34</v>
      </c>
      <c r="H33" s="203" t="s">
        <v>136</v>
      </c>
      <c r="I33" s="203" t="s">
        <v>2</v>
      </c>
      <c r="J33" s="20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06"/>
      <c r="F34" s="56"/>
      <c r="G34" s="211">
        <v>361</v>
      </c>
      <c r="H34" s="211">
        <v>3225</v>
      </c>
      <c r="I34" s="371">
        <f>SUM(G34:H34)</f>
        <v>3586</v>
      </c>
      <c r="J34" s="372"/>
      <c r="K34" s="36"/>
      <c r="L34" s="36"/>
    </row>
    <row r="35" spans="2:12" s="15" customFormat="1" ht="15.75" customHeight="1" thickBot="1">
      <c r="B35" s="36"/>
      <c r="C35" s="36"/>
      <c r="D35" s="59" t="s">
        <v>120</v>
      </c>
      <c r="E35" s="60"/>
      <c r="F35" s="60"/>
      <c r="G35" s="212">
        <f>G15+G20+G25+G30</f>
        <v>2395230</v>
      </c>
      <c r="H35" s="212">
        <f>H15+H20+H25+H30</f>
        <v>34996845</v>
      </c>
      <c r="I35" s="373">
        <f>SUM(G35:H35)</f>
        <v>37392075</v>
      </c>
      <c r="J35" s="374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09"/>
      <c r="H36" s="36"/>
      <c r="I36" s="36"/>
      <c r="J36" s="36"/>
      <c r="K36" s="36"/>
      <c r="L36" s="36"/>
    </row>
    <row r="37" spans="2:12" s="15" customFormat="1" ht="17.25" customHeight="1">
      <c r="B37" s="16" t="s">
        <v>131</v>
      </c>
      <c r="C37" s="202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127</v>
      </c>
      <c r="D39" s="202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114</v>
      </c>
      <c r="H40" s="36"/>
      <c r="I40" s="36"/>
    </row>
    <row r="41" spans="2:9" s="15" customFormat="1" ht="15.75" customHeight="1" thickBot="1">
      <c r="B41" s="36"/>
      <c r="C41" s="36"/>
      <c r="D41" s="59" t="s">
        <v>120</v>
      </c>
      <c r="E41" s="60"/>
      <c r="F41" s="60"/>
      <c r="G41" s="221">
        <v>4143366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128</v>
      </c>
      <c r="D43" s="202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139</v>
      </c>
      <c r="H44" s="36"/>
      <c r="I44" s="36"/>
    </row>
    <row r="45" spans="2:9" s="15" customFormat="1" ht="15.75" customHeight="1" thickBot="1">
      <c r="B45" s="36"/>
      <c r="C45" s="36"/>
      <c r="D45" s="59" t="s">
        <v>120</v>
      </c>
      <c r="E45" s="60"/>
      <c r="F45" s="60"/>
      <c r="G45" s="221">
        <v>3255203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129</v>
      </c>
      <c r="D47" s="202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462</v>
      </c>
      <c r="H48" s="36"/>
      <c r="I48" s="36"/>
    </row>
    <row r="49" spans="2:9" s="15" customFormat="1" ht="15.75" customHeight="1" thickBot="1">
      <c r="B49" s="36"/>
      <c r="C49" s="36"/>
      <c r="D49" s="59" t="s">
        <v>120</v>
      </c>
      <c r="E49" s="60"/>
      <c r="F49" s="60"/>
      <c r="G49" s="221">
        <v>13209025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130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1530</v>
      </c>
      <c r="H52" s="36"/>
      <c r="I52" s="36"/>
    </row>
    <row r="53" spans="2:9" s="15" customFormat="1" ht="15.75" customHeight="1" thickBot="1">
      <c r="B53" s="36"/>
      <c r="C53" s="36"/>
      <c r="D53" s="59" t="s">
        <v>120</v>
      </c>
      <c r="E53" s="60"/>
      <c r="F53" s="60"/>
      <c r="G53" s="221">
        <v>45399102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209"/>
      <c r="H54" s="36"/>
      <c r="I54" s="36"/>
    </row>
    <row r="55" spans="2:9" s="15" customFormat="1" ht="15.75" customHeight="1" thickBot="1">
      <c r="B55" s="36"/>
      <c r="C55" s="11" t="s">
        <v>124</v>
      </c>
      <c r="D55" s="36"/>
      <c r="E55" s="36"/>
      <c r="F55" s="36"/>
      <c r="G55" s="205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v>2245</v>
      </c>
      <c r="H56" s="36"/>
      <c r="I56" s="36"/>
    </row>
    <row r="57" spans="2:9" s="15" customFormat="1" ht="15.75" customHeight="1" thickBot="1">
      <c r="B57" s="36"/>
      <c r="C57" s="36"/>
      <c r="D57" s="59" t="s">
        <v>120</v>
      </c>
      <c r="E57" s="60"/>
      <c r="F57" s="60"/>
      <c r="G57" s="221">
        <v>66006696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209"/>
      <c r="H58" s="36"/>
      <c r="I58" s="36"/>
    </row>
    <row r="59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2012-08-13T07:40:21Z</cp:lastPrinted>
  <dcterms:created xsi:type="dcterms:W3CDTF">2006-12-27T00:16:47Z</dcterms:created>
  <dcterms:modified xsi:type="dcterms:W3CDTF">2012-08-17T00:13:59Z</dcterms:modified>
  <cp:category/>
  <cp:version/>
  <cp:contentType/>
  <cp:contentStatus/>
</cp:coreProperties>
</file>