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<sst xmlns="http://schemas.openxmlformats.org/spreadsheetml/2006/main" count="370" uniqueCount="137">
  <si>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</si>
  <si>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</si>
  <si>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</si>
  <si>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</si>
  <si>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</si>
  <si>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</si>
  <si>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</si>
  <si>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</si>
  <si>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</si>
  <si>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</si>
  <si>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</si>
  <si>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</si>
  <si>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</si>
  <si>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</si>
  <si>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</si>
  <si>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</si>
  <si>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</si>
  <si>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</si>
  <si>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</si>
  <si>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</si>
  <si>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</si>
  <si>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</si>
  <si>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</si>
  <si>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</si>
  <si>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</si>
  <si>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</si>
  <si>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</si>
  <si>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</si>
  <si>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</si>
  <si>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</si>
  <si>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</si>
  <si>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</si>
  <si>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</si>
  <si>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</si>
  <si>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</si>
  <si>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</si>
  <si>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</si>
  <si>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</si>
  <si>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</si>
  <si>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</si>
  <si>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</si>
  <si>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</si>
  <si>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</si>
  <si>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</si>
  <si>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</si>
  <si>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</si>
  <si>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</si>
  <si>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</si>
  <si>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</si>
  <si>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</si>
  <si>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</si>
  <si>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</si>
  <si>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</si>
  <si>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</si>
  <si>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</si>
  <si>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</si>
  <si>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</si>
  <si>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</si>
  <si>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</si>
  <si>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</si>
  <si>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</si>
  <si>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</si>
  <si>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</si>
  <si>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</si>
  <si>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</si>
  <si>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</si>
  <si>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</si>
  <si>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</si>
  <si>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</si>
  <si>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</si>
  <si>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</si>
  <si>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</si>
  <si>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</si>
  <si>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</si>
  <si>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</si>
  <si>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</si>
  <si>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</si>
  <si>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</si>
  <si>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</si>
  <si>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</si>
  <si>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</si>
  <si>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</si>
  <si>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</si>
  <si>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</si>
  <si>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</si>
  <si>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</si>
  <si>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</si>
  <si>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</si>
  <si>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</si>
  <si>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</si>
  <si>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</si>
  <si>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</si>
  <si>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</si>
  <si>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</si>
  <si>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</si>
  <si>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</si>
  <si>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</si>
  <si>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</si>
  <si>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</si>
  <si>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</si>
  <si>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</si>
  <si>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</si>
  <si>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</si>
  <si>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</si>
  <si>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</si>
  <si>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</si>
  <si>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</si>
  <si>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</si>
  <si>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</si>
  <si>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</si>
  <si>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</si>
  <si>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</si>
  <si>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</si>
  <si>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</si>
  <si>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</si>
  <si>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</si>
  <si>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</si>
  <si>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</si>
  <si>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</si>
  <si>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</si>
  <si>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</si>
  <si>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</si>
  <si>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</si>
  <si>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</si>
  <si>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</si>
  <si>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</si>
  <si>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</si>
  <si>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</si>
  <si>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</si>
  <si>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</si>
  <si>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</si>
  <si>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</si>
  <si>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</si>
  <si>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</si>
  <si>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</si>
  <si>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平成２５年１月月報</t>
  </si>
  <si>
    <t>① 総  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</si>
</sst>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74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56" xfId="17" applyFont="1" applyFill="1" applyBorder="1" applyAlignment="1">
      <alignment horizontal="right" vertical="center"/>
    </xf>
    <xf numFmtId="38" fontId="11" fillId="0" borderId="69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31" xfId="17" applyFont="1" applyFill="1" applyBorder="1" applyAlignment="1">
      <alignment horizontal="center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50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57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61" xfId="17" applyFont="1" applyFill="1" applyBorder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38" fontId="11" fillId="0" borderId="0" xfId="17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17" applyFont="1" applyFill="1" applyAlignment="1">
      <alignment vertical="center"/>
    </xf>
    <xf numFmtId="0" fontId="6" fillId="0" borderId="0" xfId="21" applyFont="1" applyFill="1" applyAlignment="1">
      <alignment horizontal="centerContinuous" vertical="center"/>
      <protection/>
    </xf>
    <xf numFmtId="38" fontId="6" fillId="0" borderId="0" xfId="17" applyFont="1" applyFill="1" applyAlignment="1">
      <alignment horizontal="centerContinuous" vertical="center"/>
    </xf>
    <xf numFmtId="0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0" fontId="8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54" xfId="17" applyFont="1" applyFill="1" applyBorder="1" applyAlignment="1">
      <alignment horizontal="center" vertical="center"/>
    </xf>
    <xf numFmtId="0" fontId="11" fillId="0" borderId="102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/>
      <protection/>
    </xf>
    <xf numFmtId="0" fontId="11" fillId="0" borderId="104" xfId="21" applyFont="1" applyFill="1" applyBorder="1" applyAlignment="1">
      <alignment vertical="center"/>
      <protection/>
    </xf>
    <xf numFmtId="38" fontId="11" fillId="0" borderId="58" xfId="17" applyFont="1" applyFill="1" applyBorder="1" applyAlignment="1">
      <alignment horizontal="right" vertical="center"/>
    </xf>
    <xf numFmtId="38" fontId="11" fillId="0" borderId="59" xfId="17" applyFont="1" applyFill="1" applyBorder="1" applyAlignment="1">
      <alignment horizontal="right" vertical="center"/>
    </xf>
    <xf numFmtId="38" fontId="11" fillId="0" borderId="60" xfId="17" applyFont="1" applyFill="1" applyBorder="1" applyAlignment="1">
      <alignment horizontal="right" vertical="center"/>
    </xf>
    <xf numFmtId="0" fontId="11" fillId="0" borderId="48" xfId="21" applyFont="1" applyFill="1" applyBorder="1" applyAlignment="1">
      <alignment vertical="center"/>
      <protection/>
    </xf>
    <xf numFmtId="0" fontId="11" fillId="0" borderId="105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0" fontId="11" fillId="0" borderId="106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107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10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109" xfId="21" applyFont="1" applyFill="1" applyBorder="1" applyAlignment="1">
      <alignment vertical="center"/>
      <protection/>
    </xf>
    <xf numFmtId="0" fontId="11" fillId="0" borderId="110" xfId="21" applyFont="1" applyFill="1" applyBorder="1" applyAlignment="1">
      <alignment vertical="center"/>
      <protection/>
    </xf>
    <xf numFmtId="0" fontId="11" fillId="0" borderId="111" xfId="21" applyFont="1" applyFill="1" applyBorder="1" applyAlignment="1">
      <alignment vertical="center"/>
      <protection/>
    </xf>
    <xf numFmtId="0" fontId="11" fillId="0" borderId="112" xfId="21" applyFont="1" applyFill="1" applyBorder="1" applyAlignment="1">
      <alignment vertical="center"/>
      <protection/>
    </xf>
    <xf numFmtId="0" fontId="11" fillId="0" borderId="113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114" xfId="21" applyFont="1" applyFill="1" applyBorder="1" applyAlignment="1">
      <alignment vertical="center"/>
      <protection/>
    </xf>
    <xf numFmtId="0" fontId="11" fillId="0" borderId="115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38" fontId="11" fillId="0" borderId="75" xfId="17" applyFont="1" applyFill="1" applyBorder="1" applyAlignment="1">
      <alignment horizontal="right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0" fontId="11" fillId="0" borderId="116" xfId="21" applyFont="1" applyFill="1" applyBorder="1" applyAlignment="1">
      <alignment vertical="center"/>
      <protection/>
    </xf>
    <xf numFmtId="0" fontId="11" fillId="0" borderId="79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 shrinkToFit="1"/>
      <protection/>
    </xf>
    <xf numFmtId="38" fontId="11" fillId="0" borderId="117" xfId="17" applyFont="1" applyFill="1" applyBorder="1" applyAlignment="1">
      <alignment horizontal="right" vertical="center"/>
    </xf>
    <xf numFmtId="0" fontId="11" fillId="0" borderId="118" xfId="21" applyFont="1" applyFill="1" applyBorder="1" applyAlignment="1">
      <alignment vertical="center"/>
      <protection/>
    </xf>
    <xf numFmtId="38" fontId="11" fillId="0" borderId="119" xfId="17" applyFont="1" applyFill="1" applyBorder="1" applyAlignment="1">
      <alignment horizontal="right" vertical="center"/>
    </xf>
    <xf numFmtId="38" fontId="11" fillId="0" borderId="66" xfId="17" applyFont="1" applyFill="1" applyBorder="1" applyAlignment="1">
      <alignment horizontal="right" vertical="center"/>
    </xf>
    <xf numFmtId="0" fontId="11" fillId="0" borderId="10" xfId="21" applyFont="1" applyFill="1" applyBorder="1" applyAlignment="1">
      <alignment vertical="center"/>
      <protection/>
    </xf>
    <xf numFmtId="0" fontId="11" fillId="0" borderId="120" xfId="21" applyFont="1" applyFill="1" applyBorder="1" applyAlignment="1">
      <alignment vertical="center"/>
      <protection/>
    </xf>
    <xf numFmtId="0" fontId="11" fillId="0" borderId="121" xfId="21" applyFont="1" applyFill="1" applyBorder="1" applyAlignment="1">
      <alignment vertical="center"/>
      <protection/>
    </xf>
    <xf numFmtId="38" fontId="11" fillId="0" borderId="34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0" fontId="11" fillId="0" borderId="92" xfId="21" applyFont="1" applyFill="1" applyBorder="1" applyAlignment="1">
      <alignment vertical="center"/>
      <protection/>
    </xf>
    <xf numFmtId="0" fontId="11" fillId="0" borderId="93" xfId="21" applyFont="1" applyFill="1" applyBorder="1" applyAlignment="1">
      <alignment horizontal="centerContinuous" vertical="center"/>
      <protection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38" fontId="11" fillId="0" borderId="31" xfId="17" applyFont="1" applyFill="1" applyBorder="1" applyAlignment="1">
      <alignment horizontal="right" vertical="center"/>
    </xf>
    <xf numFmtId="38" fontId="11" fillId="0" borderId="54" xfId="17" applyFont="1" applyFill="1" applyBorder="1" applyAlignment="1">
      <alignment horizontal="right" vertical="center"/>
    </xf>
    <xf numFmtId="38" fontId="11" fillId="0" borderId="64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128" xfId="17" applyFont="1" applyFill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3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11" fillId="0" borderId="62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0" fontId="11" fillId="0" borderId="113" xfId="21" applyFont="1" applyFill="1" applyBorder="1" applyAlignment="1">
      <alignment horizontal="left" vertical="center" shrinkToFit="1"/>
      <protection/>
    </xf>
    <xf numFmtId="0" fontId="11" fillId="0" borderId="62" xfId="21" applyFont="1" applyFill="1" applyBorder="1" applyAlignment="1">
      <alignment horizontal="left" vertical="center" wrapText="1"/>
      <protection/>
    </xf>
    <xf numFmtId="0" fontId="11" fillId="0" borderId="113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9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1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9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33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3">
        <v>52227</v>
      </c>
      <c r="E14" s="304"/>
      <c r="F14" s="304"/>
      <c r="G14" s="304"/>
      <c r="H14" s="305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3">
        <v>52476</v>
      </c>
      <c r="T14" s="320"/>
    </row>
    <row r="15" spans="3:20" ht="21.75" customHeight="1">
      <c r="C15" s="73" t="s">
        <v>18</v>
      </c>
      <c r="D15" s="303">
        <v>45865</v>
      </c>
      <c r="E15" s="304"/>
      <c r="F15" s="304"/>
      <c r="G15" s="304"/>
      <c r="H15" s="305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3">
        <v>46134</v>
      </c>
      <c r="T15" s="320"/>
    </row>
    <row r="16" spans="3:20" ht="21.75" customHeight="1">
      <c r="C16" s="75" t="s">
        <v>19</v>
      </c>
      <c r="D16" s="303">
        <v>987</v>
      </c>
      <c r="E16" s="304"/>
      <c r="F16" s="304"/>
      <c r="G16" s="304"/>
      <c r="H16" s="305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3">
        <v>990</v>
      </c>
      <c r="T16" s="320"/>
    </row>
    <row r="17" spans="3:20" ht="21.75" customHeight="1">
      <c r="C17" s="75" t="s">
        <v>20</v>
      </c>
      <c r="D17" s="303">
        <v>366</v>
      </c>
      <c r="E17" s="304"/>
      <c r="F17" s="304"/>
      <c r="G17" s="304"/>
      <c r="H17" s="305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3">
        <v>361</v>
      </c>
      <c r="T17" s="320"/>
    </row>
    <row r="18" spans="3:20" ht="21.75" customHeight="1" thickBot="1">
      <c r="C18" s="76" t="s">
        <v>2</v>
      </c>
      <c r="D18" s="306">
        <f>SUM(D14:H15)</f>
        <v>98092</v>
      </c>
      <c r="E18" s="307"/>
      <c r="F18" s="307"/>
      <c r="G18" s="307"/>
      <c r="H18" s="308"/>
      <c r="I18" s="77" t="s">
        <v>21</v>
      </c>
      <c r="J18" s="78"/>
      <c r="K18" s="307">
        <v>919</v>
      </c>
      <c r="L18" s="307"/>
      <c r="M18" s="308"/>
      <c r="N18" s="77" t="s">
        <v>22</v>
      </c>
      <c r="O18" s="78"/>
      <c r="P18" s="307">
        <v>401</v>
      </c>
      <c r="Q18" s="307"/>
      <c r="R18" s="308"/>
      <c r="S18" s="306">
        <f>SUM(S14:T15)</f>
        <v>98610</v>
      </c>
      <c r="T18" s="319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09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3" t="s">
        <v>37</v>
      </c>
      <c r="N22" s="314"/>
      <c r="O22" s="315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0"/>
      <c r="D23" s="303">
        <v>67</v>
      </c>
      <c r="E23" s="304"/>
      <c r="F23" s="305"/>
      <c r="G23" s="303">
        <v>0</v>
      </c>
      <c r="H23" s="304"/>
      <c r="I23" s="305"/>
      <c r="J23" s="303">
        <v>843</v>
      </c>
      <c r="K23" s="304"/>
      <c r="L23" s="305"/>
      <c r="M23" s="303">
        <v>1</v>
      </c>
      <c r="N23" s="304"/>
      <c r="O23" s="305"/>
      <c r="P23" s="303">
        <v>8</v>
      </c>
      <c r="Q23" s="304"/>
      <c r="R23" s="305"/>
      <c r="S23" s="89">
        <f>SUM(D23:R23)</f>
        <v>919</v>
      </c>
      <c r="T23" s="11"/>
    </row>
    <row r="24" spans="3:20" ht="24.75" customHeight="1">
      <c r="C24" s="311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6" t="s">
        <v>38</v>
      </c>
      <c r="N24" s="317"/>
      <c r="O24" s="318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2"/>
      <c r="D25" s="306">
        <v>70</v>
      </c>
      <c r="E25" s="307"/>
      <c r="F25" s="308"/>
      <c r="G25" s="306">
        <v>0</v>
      </c>
      <c r="H25" s="307"/>
      <c r="I25" s="308"/>
      <c r="J25" s="306">
        <v>327</v>
      </c>
      <c r="K25" s="307"/>
      <c r="L25" s="308"/>
      <c r="M25" s="306">
        <v>0</v>
      </c>
      <c r="N25" s="307"/>
      <c r="O25" s="308"/>
      <c r="P25" s="306">
        <v>4</v>
      </c>
      <c r="Q25" s="307"/>
      <c r="R25" s="308"/>
      <c r="S25" s="90">
        <f>SUM(D25:R25)</f>
        <v>401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0" sqref="F10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平成２５年１月月報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3464</v>
      </c>
      <c r="G12" s="91">
        <f>SUM(G13:G14)</f>
        <v>2219</v>
      </c>
      <c r="H12" s="92">
        <f>SUM(F12:G12)</f>
        <v>5683</v>
      </c>
      <c r="I12" s="124"/>
      <c r="J12" s="95">
        <f>SUM(J13:J14)</f>
        <v>2886</v>
      </c>
      <c r="K12" s="91">
        <f>SUM(K13:K14)</f>
        <v>2137</v>
      </c>
      <c r="L12" s="91">
        <f>SUM(L13:L14)</f>
        <v>2103</v>
      </c>
      <c r="M12" s="91">
        <f>SUM(M13:M14)</f>
        <v>1405</v>
      </c>
      <c r="N12" s="91">
        <f>SUM(N13:N14)</f>
        <v>1582</v>
      </c>
      <c r="O12" s="91">
        <f>SUM(I12:N12)</f>
        <v>10113</v>
      </c>
      <c r="P12" s="94">
        <f>H12+O12</f>
        <v>15796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486</v>
      </c>
      <c r="G13" s="91">
        <v>319</v>
      </c>
      <c r="H13" s="92">
        <f>SUM(F13:G13)</f>
        <v>805</v>
      </c>
      <c r="I13" s="125"/>
      <c r="J13" s="95">
        <v>389</v>
      </c>
      <c r="K13" s="91">
        <v>276</v>
      </c>
      <c r="L13" s="91">
        <v>225</v>
      </c>
      <c r="M13" s="91">
        <v>146</v>
      </c>
      <c r="N13" s="91">
        <v>166</v>
      </c>
      <c r="O13" s="91">
        <f>SUM(I13:N13)</f>
        <v>1202</v>
      </c>
      <c r="P13" s="94">
        <f>H13+O13</f>
        <v>2007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2978</v>
      </c>
      <c r="G14" s="91">
        <v>1900</v>
      </c>
      <c r="H14" s="92">
        <f>SUM(F14:G14)</f>
        <v>4878</v>
      </c>
      <c r="I14" s="125"/>
      <c r="J14" s="95">
        <v>2497</v>
      </c>
      <c r="K14" s="91">
        <v>1861</v>
      </c>
      <c r="L14" s="91">
        <v>1878</v>
      </c>
      <c r="M14" s="91">
        <v>1259</v>
      </c>
      <c r="N14" s="91">
        <v>1416</v>
      </c>
      <c r="O14" s="91">
        <f>SUM(I14:N14)</f>
        <v>8911</v>
      </c>
      <c r="P14" s="94">
        <f>H14+O14</f>
        <v>13789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70</v>
      </c>
      <c r="G15" s="91">
        <v>69</v>
      </c>
      <c r="H15" s="92">
        <f>SUM(F15:G15)</f>
        <v>139</v>
      </c>
      <c r="I15" s="125"/>
      <c r="J15" s="95">
        <v>98</v>
      </c>
      <c r="K15" s="91">
        <v>66</v>
      </c>
      <c r="L15" s="91">
        <v>54</v>
      </c>
      <c r="M15" s="91">
        <v>37</v>
      </c>
      <c r="N15" s="91">
        <v>72</v>
      </c>
      <c r="O15" s="91">
        <f>SUM(I15:N15)</f>
        <v>327</v>
      </c>
      <c r="P15" s="94">
        <f>H15+O15</f>
        <v>466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3534</v>
      </c>
      <c r="G16" s="96">
        <f>G12+G15</f>
        <v>2288</v>
      </c>
      <c r="H16" s="97">
        <f>SUM(F16:G16)</f>
        <v>5822</v>
      </c>
      <c r="I16" s="126"/>
      <c r="J16" s="100">
        <f>J12+J15</f>
        <v>2984</v>
      </c>
      <c r="K16" s="96">
        <f>K12+K15</f>
        <v>2203</v>
      </c>
      <c r="L16" s="96">
        <f>L12+L15</f>
        <v>2157</v>
      </c>
      <c r="M16" s="96">
        <f>M12+M15</f>
        <v>1442</v>
      </c>
      <c r="N16" s="96">
        <f>N12+N15</f>
        <v>1654</v>
      </c>
      <c r="O16" s="96">
        <f>SUM(I16:N16)</f>
        <v>10440</v>
      </c>
      <c r="P16" s="99">
        <f>H16+O16</f>
        <v>16262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1" t="s">
        <v>49</v>
      </c>
      <c r="G19" s="322"/>
      <c r="H19" s="323"/>
      <c r="I19" s="327" t="s">
        <v>50</v>
      </c>
      <c r="J19" s="322"/>
      <c r="K19" s="322"/>
      <c r="L19" s="322"/>
      <c r="M19" s="322"/>
      <c r="N19" s="322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2337</v>
      </c>
      <c r="G21" s="91">
        <v>1737</v>
      </c>
      <c r="H21" s="92">
        <f>SUM(F21:G21)</f>
        <v>4074</v>
      </c>
      <c r="I21" s="93">
        <v>0</v>
      </c>
      <c r="J21" s="95">
        <v>2246</v>
      </c>
      <c r="K21" s="91">
        <v>1526</v>
      </c>
      <c r="L21" s="91">
        <v>1168</v>
      </c>
      <c r="M21" s="91">
        <v>662</v>
      </c>
      <c r="N21" s="91">
        <v>617</v>
      </c>
      <c r="O21" s="101">
        <f>SUM(I21:N21)</f>
        <v>6219</v>
      </c>
      <c r="P21" s="94">
        <f>O21+H21</f>
        <v>10293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46</v>
      </c>
      <c r="G22" s="91">
        <v>56</v>
      </c>
      <c r="H22" s="92">
        <f>SUM(F22:G22)</f>
        <v>102</v>
      </c>
      <c r="I22" s="93">
        <v>0</v>
      </c>
      <c r="J22" s="95">
        <v>71</v>
      </c>
      <c r="K22" s="91">
        <v>47</v>
      </c>
      <c r="L22" s="91">
        <v>38</v>
      </c>
      <c r="M22" s="91">
        <v>26</v>
      </c>
      <c r="N22" s="91">
        <v>32</v>
      </c>
      <c r="O22" s="101">
        <f>SUM(I22:N22)</f>
        <v>214</v>
      </c>
      <c r="P22" s="94">
        <f>O22+H22</f>
        <v>316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2383</v>
      </c>
      <c r="G23" s="96">
        <f aca="true" t="shared" si="0" ref="G23:N23">SUM(G21:G22)</f>
        <v>1793</v>
      </c>
      <c r="H23" s="97">
        <f>SUM(F23:G23)</f>
        <v>4176</v>
      </c>
      <c r="I23" s="98">
        <f t="shared" si="0"/>
        <v>0</v>
      </c>
      <c r="J23" s="100">
        <f t="shared" si="0"/>
        <v>2317</v>
      </c>
      <c r="K23" s="100">
        <f t="shared" si="0"/>
        <v>1573</v>
      </c>
      <c r="L23" s="96">
        <f t="shared" si="0"/>
        <v>1206</v>
      </c>
      <c r="M23" s="96">
        <f t="shared" si="0"/>
        <v>688</v>
      </c>
      <c r="N23" s="96">
        <f t="shared" si="0"/>
        <v>649</v>
      </c>
      <c r="O23" s="102">
        <f>SUM(I23:N23)</f>
        <v>6433</v>
      </c>
      <c r="P23" s="99">
        <f>O23+H23</f>
        <v>10609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1" t="s">
        <v>49</v>
      </c>
      <c r="G26" s="322"/>
      <c r="H26" s="323"/>
      <c r="I26" s="327" t="s">
        <v>50</v>
      </c>
      <c r="J26" s="328"/>
      <c r="K26" s="322"/>
      <c r="L26" s="322"/>
      <c r="M26" s="322"/>
      <c r="N26" s="322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17</v>
      </c>
      <c r="H28" s="92">
        <f>SUM(F28:G28)</f>
        <v>23</v>
      </c>
      <c r="I28" s="93">
        <v>0</v>
      </c>
      <c r="J28" s="95">
        <v>123</v>
      </c>
      <c r="K28" s="91">
        <v>134</v>
      </c>
      <c r="L28" s="91">
        <v>160</v>
      </c>
      <c r="M28" s="91">
        <v>89</v>
      </c>
      <c r="N28" s="91">
        <v>53</v>
      </c>
      <c r="O28" s="101">
        <f>SUM(I28:N28)</f>
        <v>559</v>
      </c>
      <c r="P28" s="94">
        <f>O28+H28</f>
        <v>582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1</v>
      </c>
      <c r="M29" s="91">
        <v>2</v>
      </c>
      <c r="N29" s="91">
        <v>2</v>
      </c>
      <c r="O29" s="101">
        <f>SUM(I29:N29)</f>
        <v>6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18</v>
      </c>
      <c r="H30" s="97">
        <f>SUM(F30:G30)</f>
        <v>24</v>
      </c>
      <c r="I30" s="98">
        <f aca="true" t="shared" si="1" ref="I30:N30">SUM(I28:I29)</f>
        <v>0</v>
      </c>
      <c r="J30" s="100">
        <f t="shared" si="1"/>
        <v>123</v>
      </c>
      <c r="K30" s="96">
        <f t="shared" si="1"/>
        <v>135</v>
      </c>
      <c r="L30" s="96">
        <f t="shared" si="1"/>
        <v>161</v>
      </c>
      <c r="M30" s="96">
        <f t="shared" si="1"/>
        <v>91</v>
      </c>
      <c r="N30" s="96">
        <f t="shared" si="1"/>
        <v>55</v>
      </c>
      <c r="O30" s="102">
        <f>SUM(I30:N30)</f>
        <v>565</v>
      </c>
      <c r="P30" s="99">
        <f>O30+H30</f>
        <v>589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1" t="s">
        <v>49</v>
      </c>
      <c r="G33" s="322"/>
      <c r="H33" s="323"/>
      <c r="I33" s="329" t="s">
        <v>40</v>
      </c>
      <c r="J33" s="322"/>
      <c r="K33" s="322"/>
      <c r="L33" s="322"/>
      <c r="M33" s="322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44</v>
      </c>
      <c r="J35" s="105">
        <f t="shared" si="2"/>
        <v>162</v>
      </c>
      <c r="K35" s="105">
        <f t="shared" si="2"/>
        <v>376</v>
      </c>
      <c r="L35" s="105">
        <f t="shared" si="2"/>
        <v>369</v>
      </c>
      <c r="M35" s="105">
        <f t="shared" si="2"/>
        <v>420</v>
      </c>
      <c r="N35" s="106">
        <f aca="true" t="shared" si="4" ref="N35:N43">SUM(I35:M35)</f>
        <v>1371</v>
      </c>
      <c r="O35" s="107">
        <f aca="true" t="shared" si="5" ref="O35:O43">SUM(H35+N35)</f>
        <v>1371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44</v>
      </c>
      <c r="J36" s="91">
        <v>162</v>
      </c>
      <c r="K36" s="91">
        <v>375</v>
      </c>
      <c r="L36" s="91">
        <v>366</v>
      </c>
      <c r="M36" s="91">
        <v>415</v>
      </c>
      <c r="N36" s="101">
        <f t="shared" si="4"/>
        <v>1362</v>
      </c>
      <c r="O36" s="94">
        <f t="shared" si="5"/>
        <v>1362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1</v>
      </c>
      <c r="L37" s="96">
        <v>3</v>
      </c>
      <c r="M37" s="96">
        <v>5</v>
      </c>
      <c r="N37" s="102">
        <f t="shared" si="4"/>
        <v>9</v>
      </c>
      <c r="O37" s="99">
        <f t="shared" si="5"/>
        <v>9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149</v>
      </c>
      <c r="J38" s="105">
        <f>SUM(J39:J40)</f>
        <v>196</v>
      </c>
      <c r="K38" s="105">
        <f>SUM(K39:K40)</f>
        <v>255</v>
      </c>
      <c r="L38" s="105">
        <f>SUM(L39:L40)</f>
        <v>168</v>
      </c>
      <c r="M38" s="105">
        <f>SUM(M39:M40)</f>
        <v>166</v>
      </c>
      <c r="N38" s="106">
        <f>SUM(I38:M38)</f>
        <v>934</v>
      </c>
      <c r="O38" s="107">
        <f t="shared" si="5"/>
        <v>934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148</v>
      </c>
      <c r="J39" s="91">
        <v>192</v>
      </c>
      <c r="K39" s="91">
        <v>250</v>
      </c>
      <c r="L39" s="91">
        <v>167</v>
      </c>
      <c r="M39" s="91">
        <v>162</v>
      </c>
      <c r="N39" s="101">
        <f t="shared" si="4"/>
        <v>919</v>
      </c>
      <c r="O39" s="94">
        <f t="shared" si="5"/>
        <v>919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1</v>
      </c>
      <c r="J40" s="96">
        <v>4</v>
      </c>
      <c r="K40" s="96">
        <v>5</v>
      </c>
      <c r="L40" s="96">
        <v>1</v>
      </c>
      <c r="M40" s="96">
        <v>4</v>
      </c>
      <c r="N40" s="102">
        <f t="shared" si="4"/>
        <v>15</v>
      </c>
      <c r="O40" s="99">
        <f t="shared" si="5"/>
        <v>15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2</v>
      </c>
      <c r="K41" s="105">
        <f>SUM(K42:K43)</f>
        <v>9</v>
      </c>
      <c r="L41" s="105">
        <f>SUM(L42:L43)</f>
        <v>27</v>
      </c>
      <c r="M41" s="105">
        <f>SUM(M42:M43)</f>
        <v>109</v>
      </c>
      <c r="N41" s="106">
        <f t="shared" si="4"/>
        <v>149</v>
      </c>
      <c r="O41" s="107">
        <f t="shared" si="5"/>
        <v>149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2</v>
      </c>
      <c r="K42" s="91">
        <v>9</v>
      </c>
      <c r="L42" s="91">
        <v>27</v>
      </c>
      <c r="M42" s="91">
        <v>105</v>
      </c>
      <c r="N42" s="101">
        <f t="shared" si="4"/>
        <v>145</v>
      </c>
      <c r="O42" s="94">
        <f t="shared" si="5"/>
        <v>145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195</v>
      </c>
      <c r="J44" s="100">
        <v>358</v>
      </c>
      <c r="K44" s="100">
        <v>637</v>
      </c>
      <c r="L44" s="100">
        <v>563</v>
      </c>
      <c r="M44" s="100">
        <v>694</v>
      </c>
      <c r="N44" s="102">
        <f>SUM(I44:M44)</f>
        <v>2447</v>
      </c>
      <c r="O44" s="110">
        <f>H44+N44</f>
        <v>2447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">
      <selection activeCell="G4" sqref="G4"/>
    </sheetView>
  </sheetViews>
  <sheetFormatPr defaultColWidth="9.00390625" defaultRowHeight="13.5"/>
  <cols>
    <col min="1" max="5" width="1.4921875" style="225" customWidth="1"/>
    <col min="6" max="6" width="30.75390625" style="225" customWidth="1"/>
    <col min="7" max="17" width="13.25390625" style="226" customWidth="1"/>
    <col min="18" max="18" width="1.4921875" style="225" customWidth="1"/>
    <col min="19" max="16384" width="8.00390625" style="225" customWidth="1"/>
  </cols>
  <sheetData>
    <row r="2" spans="1:17" s="228" customFormat="1" ht="17.25">
      <c r="A2" s="227" t="s">
        <v>65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8" s="228" customFormat="1" ht="19.5" customHeight="1">
      <c r="A3" s="230" t="s">
        <v>16</v>
      </c>
      <c r="B3" s="230"/>
      <c r="C3" s="230"/>
      <c r="D3" s="230"/>
      <c r="E3" s="230"/>
      <c r="F3" s="230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0"/>
    </row>
    <row r="4" spans="1:18" s="228" customFormat="1" ht="19.5" customHeight="1">
      <c r="A4" s="230" t="str">
        <f>'様式１'!A5</f>
        <v>平成２５年１月月報</v>
      </c>
      <c r="B4" s="230"/>
      <c r="C4" s="230"/>
      <c r="D4" s="230"/>
      <c r="E4" s="230"/>
      <c r="F4" s="230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0"/>
    </row>
    <row r="5" spans="1:17" s="235" customFormat="1" ht="13.5">
      <c r="A5" s="232"/>
      <c r="B5" s="232"/>
      <c r="C5" s="232"/>
      <c r="D5" s="232"/>
      <c r="E5" s="232"/>
      <c r="F5" s="232"/>
      <c r="G5" s="233"/>
      <c r="H5" s="233"/>
      <c r="I5" s="233"/>
      <c r="J5" s="233"/>
      <c r="K5" s="233"/>
      <c r="L5" s="233"/>
      <c r="M5" s="234"/>
      <c r="N5" s="234"/>
      <c r="O5" s="234"/>
      <c r="P5" s="234"/>
      <c r="Q5" s="234"/>
    </row>
    <row r="6" ht="12">
      <c r="A6" s="225" t="s">
        <v>66</v>
      </c>
    </row>
    <row r="7" ht="12">
      <c r="B7" s="225" t="s">
        <v>67</v>
      </c>
    </row>
    <row r="8" ht="12.75" thickBot="1">
      <c r="D8" s="225" t="s">
        <v>136</v>
      </c>
    </row>
    <row r="9" spans="2:17" ht="18.75" customHeight="1">
      <c r="B9" s="236"/>
      <c r="C9" s="340" t="s">
        <v>68</v>
      </c>
      <c r="D9" s="341"/>
      <c r="E9" s="341"/>
      <c r="F9" s="342"/>
      <c r="G9" s="346" t="s">
        <v>49</v>
      </c>
      <c r="H9" s="347"/>
      <c r="I9" s="348"/>
      <c r="J9" s="349" t="s">
        <v>50</v>
      </c>
      <c r="K9" s="347"/>
      <c r="L9" s="347"/>
      <c r="M9" s="347"/>
      <c r="N9" s="347"/>
      <c r="O9" s="347"/>
      <c r="P9" s="348"/>
      <c r="Q9" s="338" t="s">
        <v>47</v>
      </c>
    </row>
    <row r="10" spans="1:18" ht="28.5" customHeight="1">
      <c r="A10" s="237"/>
      <c r="B10" s="237"/>
      <c r="C10" s="343"/>
      <c r="D10" s="344"/>
      <c r="E10" s="344"/>
      <c r="F10" s="345"/>
      <c r="G10" s="213" t="s">
        <v>88</v>
      </c>
      <c r="H10" s="214" t="s">
        <v>89</v>
      </c>
      <c r="I10" s="238" t="s">
        <v>45</v>
      </c>
      <c r="J10" s="239" t="s">
        <v>46</v>
      </c>
      <c r="K10" s="214" t="s">
        <v>10</v>
      </c>
      <c r="L10" s="213" t="s">
        <v>11</v>
      </c>
      <c r="M10" s="213" t="s">
        <v>12</v>
      </c>
      <c r="N10" s="213" t="s">
        <v>13</v>
      </c>
      <c r="O10" s="214" t="s">
        <v>14</v>
      </c>
      <c r="P10" s="238" t="s">
        <v>2</v>
      </c>
      <c r="Q10" s="339"/>
      <c r="R10" s="237"/>
    </row>
    <row r="11" spans="1:18" ht="18" customHeight="1">
      <c r="A11" s="237"/>
      <c r="B11" s="237"/>
      <c r="C11" s="350" t="s">
        <v>69</v>
      </c>
      <c r="D11" s="351"/>
      <c r="E11" s="351"/>
      <c r="F11" s="351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40"/>
      <c r="R11" s="237"/>
    </row>
    <row r="12" spans="1:18" ht="18" customHeight="1">
      <c r="A12" s="237"/>
      <c r="B12" s="237"/>
      <c r="C12" s="241" t="s">
        <v>70</v>
      </c>
      <c r="D12" s="242"/>
      <c r="E12" s="242"/>
      <c r="F12" s="243"/>
      <c r="G12" s="216">
        <f>G13+G19+G22+G26+G30+G31</f>
        <v>5742</v>
      </c>
      <c r="H12" s="217">
        <f aca="true" t="shared" si="0" ref="H12:O12">H13+H19+H22+H26+H30+H31</f>
        <v>4917</v>
      </c>
      <c r="I12" s="244">
        <f>I13+I19+I22+I26+I30+I31</f>
        <v>10659</v>
      </c>
      <c r="J12" s="245">
        <f>J13+J19+J22+J26+J30+J31</f>
        <v>0</v>
      </c>
      <c r="K12" s="217">
        <f t="shared" si="0"/>
        <v>7387</v>
      </c>
      <c r="L12" s="216">
        <f t="shared" si="0"/>
        <v>5533</v>
      </c>
      <c r="M12" s="216">
        <f t="shared" si="0"/>
        <v>4589</v>
      </c>
      <c r="N12" s="216">
        <f t="shared" si="0"/>
        <v>2908</v>
      </c>
      <c r="O12" s="217">
        <f t="shared" si="0"/>
        <v>2977</v>
      </c>
      <c r="P12" s="216">
        <f>P13+P19+P22+P26+P30+P31</f>
        <v>23394</v>
      </c>
      <c r="Q12" s="246">
        <f>Q13+Q19+Q22+Q26+Q30+Q31</f>
        <v>34053</v>
      </c>
      <c r="R12" s="237"/>
    </row>
    <row r="13" spans="1:18" ht="18" customHeight="1">
      <c r="A13" s="237"/>
      <c r="B13" s="237"/>
      <c r="C13" s="247"/>
      <c r="D13" s="248" t="s">
        <v>90</v>
      </c>
      <c r="E13" s="249"/>
      <c r="F13" s="249"/>
      <c r="G13" s="206">
        <f>SUM(G14:G18)</f>
        <v>1810</v>
      </c>
      <c r="H13" s="206">
        <f>SUM(H14:H18)</f>
        <v>1388</v>
      </c>
      <c r="I13" s="250">
        <f aca="true" t="shared" si="1" ref="I13:Q13">SUM(I14:I18)</f>
        <v>3198</v>
      </c>
      <c r="J13" s="251">
        <f t="shared" si="1"/>
        <v>0</v>
      </c>
      <c r="K13" s="207">
        <f t="shared" si="1"/>
        <v>2267</v>
      </c>
      <c r="L13" s="207">
        <f t="shared" si="1"/>
        <v>1670</v>
      </c>
      <c r="M13" s="207">
        <f t="shared" si="1"/>
        <v>1553</v>
      </c>
      <c r="N13" s="207">
        <f t="shared" si="1"/>
        <v>1135</v>
      </c>
      <c r="O13" s="207">
        <f t="shared" si="1"/>
        <v>1443</v>
      </c>
      <c r="P13" s="206">
        <f t="shared" si="1"/>
        <v>8068</v>
      </c>
      <c r="Q13" s="252">
        <f t="shared" si="1"/>
        <v>11266</v>
      </c>
      <c r="R13" s="237"/>
    </row>
    <row r="14" spans="1:18" ht="18" customHeight="1">
      <c r="A14" s="237"/>
      <c r="B14" s="237"/>
      <c r="C14" s="247"/>
      <c r="D14" s="253"/>
      <c r="E14" s="254" t="s">
        <v>91</v>
      </c>
      <c r="F14" s="255"/>
      <c r="G14" s="206">
        <v>1519</v>
      </c>
      <c r="H14" s="207">
        <v>947</v>
      </c>
      <c r="I14" s="250">
        <f>SUM(G14:H14)</f>
        <v>2466</v>
      </c>
      <c r="J14" s="251">
        <v>0</v>
      </c>
      <c r="K14" s="207">
        <v>1322</v>
      </c>
      <c r="L14" s="206">
        <v>847</v>
      </c>
      <c r="M14" s="206">
        <v>676</v>
      </c>
      <c r="N14" s="206">
        <v>432</v>
      </c>
      <c r="O14" s="207">
        <v>491</v>
      </c>
      <c r="P14" s="206">
        <f>SUM(J14:O14)</f>
        <v>3768</v>
      </c>
      <c r="Q14" s="252">
        <f>I14+P14</f>
        <v>6234</v>
      </c>
      <c r="R14" s="237"/>
    </row>
    <row r="15" spans="1:18" ht="18" customHeight="1">
      <c r="A15" s="237"/>
      <c r="B15" s="237"/>
      <c r="C15" s="247"/>
      <c r="D15" s="253"/>
      <c r="E15" s="254" t="s">
        <v>92</v>
      </c>
      <c r="F15" s="255"/>
      <c r="G15" s="206">
        <v>0</v>
      </c>
      <c r="H15" s="207">
        <v>2</v>
      </c>
      <c r="I15" s="250">
        <f>SUM(G15:H15)</f>
        <v>2</v>
      </c>
      <c r="J15" s="251">
        <v>0</v>
      </c>
      <c r="K15" s="207">
        <v>5</v>
      </c>
      <c r="L15" s="206">
        <v>12</v>
      </c>
      <c r="M15" s="206">
        <v>25</v>
      </c>
      <c r="N15" s="206">
        <v>47</v>
      </c>
      <c r="O15" s="207">
        <v>174</v>
      </c>
      <c r="P15" s="206">
        <f>SUM(J15:O15)</f>
        <v>263</v>
      </c>
      <c r="Q15" s="252">
        <f>I15+P15</f>
        <v>265</v>
      </c>
      <c r="R15" s="237"/>
    </row>
    <row r="16" spans="1:18" ht="18" customHeight="1">
      <c r="A16" s="237"/>
      <c r="B16" s="237"/>
      <c r="C16" s="247"/>
      <c r="D16" s="253"/>
      <c r="E16" s="254" t="s">
        <v>93</v>
      </c>
      <c r="F16" s="255"/>
      <c r="G16" s="206">
        <v>125</v>
      </c>
      <c r="H16" s="207">
        <v>235</v>
      </c>
      <c r="I16" s="250">
        <f>SUM(G16:H16)</f>
        <v>360</v>
      </c>
      <c r="J16" s="251">
        <v>0</v>
      </c>
      <c r="K16" s="207">
        <v>434</v>
      </c>
      <c r="L16" s="206">
        <v>308</v>
      </c>
      <c r="M16" s="206">
        <v>323</v>
      </c>
      <c r="N16" s="206">
        <v>256</v>
      </c>
      <c r="O16" s="207">
        <v>348</v>
      </c>
      <c r="P16" s="206">
        <f>SUM(J16:O16)</f>
        <v>1669</v>
      </c>
      <c r="Q16" s="252">
        <f>I16+P16</f>
        <v>2029</v>
      </c>
      <c r="R16" s="237"/>
    </row>
    <row r="17" spans="1:18" ht="18" customHeight="1">
      <c r="A17" s="237"/>
      <c r="B17" s="237"/>
      <c r="C17" s="247"/>
      <c r="D17" s="253"/>
      <c r="E17" s="254" t="s">
        <v>94</v>
      </c>
      <c r="F17" s="255"/>
      <c r="G17" s="206">
        <v>14</v>
      </c>
      <c r="H17" s="207">
        <v>24</v>
      </c>
      <c r="I17" s="250">
        <f>SUM(G17:H17)</f>
        <v>38</v>
      </c>
      <c r="J17" s="251">
        <v>0</v>
      </c>
      <c r="K17" s="207">
        <v>36</v>
      </c>
      <c r="L17" s="206">
        <v>29</v>
      </c>
      <c r="M17" s="206">
        <v>22</v>
      </c>
      <c r="N17" s="206">
        <v>17</v>
      </c>
      <c r="O17" s="207">
        <v>19</v>
      </c>
      <c r="P17" s="206">
        <f>SUM(J17:O17)</f>
        <v>123</v>
      </c>
      <c r="Q17" s="252">
        <f>I17+P17</f>
        <v>161</v>
      </c>
      <c r="R17" s="237"/>
    </row>
    <row r="18" spans="1:18" ht="18" customHeight="1">
      <c r="A18" s="237"/>
      <c r="B18" s="237"/>
      <c r="C18" s="247"/>
      <c r="D18" s="253"/>
      <c r="E18" s="336" t="s">
        <v>102</v>
      </c>
      <c r="F18" s="337"/>
      <c r="G18" s="206">
        <v>152</v>
      </c>
      <c r="H18" s="207">
        <v>180</v>
      </c>
      <c r="I18" s="250">
        <f>SUM(G18:H18)</f>
        <v>332</v>
      </c>
      <c r="J18" s="251">
        <v>0</v>
      </c>
      <c r="K18" s="207">
        <v>470</v>
      </c>
      <c r="L18" s="206">
        <v>474</v>
      </c>
      <c r="M18" s="206">
        <v>507</v>
      </c>
      <c r="N18" s="206">
        <v>383</v>
      </c>
      <c r="O18" s="207">
        <v>411</v>
      </c>
      <c r="P18" s="206">
        <f>SUM(J18:O18)</f>
        <v>2245</v>
      </c>
      <c r="Q18" s="252">
        <f>I18+P18</f>
        <v>2577</v>
      </c>
      <c r="R18" s="237"/>
    </row>
    <row r="19" spans="1:18" ht="18" customHeight="1">
      <c r="A19" s="237"/>
      <c r="B19" s="237"/>
      <c r="C19" s="247"/>
      <c r="D19" s="248" t="s">
        <v>71</v>
      </c>
      <c r="E19" s="256"/>
      <c r="F19" s="255"/>
      <c r="G19" s="206">
        <f>SUM(G20:G21)</f>
        <v>824</v>
      </c>
      <c r="H19" s="207">
        <f aca="true" t="shared" si="2" ref="H19:Q19">SUM(H20:H21)</f>
        <v>866</v>
      </c>
      <c r="I19" s="250">
        <f t="shared" si="2"/>
        <v>1690</v>
      </c>
      <c r="J19" s="251">
        <f t="shared" si="2"/>
        <v>0</v>
      </c>
      <c r="K19" s="207">
        <f>SUM(K20:K21)</f>
        <v>1441</v>
      </c>
      <c r="L19" s="206">
        <f>SUM(L20:L21)</f>
        <v>1090</v>
      </c>
      <c r="M19" s="206">
        <f t="shared" si="2"/>
        <v>799</v>
      </c>
      <c r="N19" s="206">
        <f t="shared" si="2"/>
        <v>402</v>
      </c>
      <c r="O19" s="207">
        <f t="shared" si="2"/>
        <v>244</v>
      </c>
      <c r="P19" s="206">
        <f>SUM(P20:P21)</f>
        <v>3976</v>
      </c>
      <c r="Q19" s="252">
        <f t="shared" si="2"/>
        <v>5666</v>
      </c>
      <c r="R19" s="237"/>
    </row>
    <row r="20" spans="1:18" ht="18" customHeight="1">
      <c r="A20" s="237"/>
      <c r="B20" s="237"/>
      <c r="C20" s="247"/>
      <c r="D20" s="253"/>
      <c r="E20" s="257" t="s">
        <v>95</v>
      </c>
      <c r="F20" s="257"/>
      <c r="G20" s="206">
        <v>700</v>
      </c>
      <c r="H20" s="207">
        <v>694</v>
      </c>
      <c r="I20" s="250">
        <f>SUM(G20:H20)</f>
        <v>1394</v>
      </c>
      <c r="J20" s="251">
        <v>0</v>
      </c>
      <c r="K20" s="207">
        <v>1197</v>
      </c>
      <c r="L20" s="206">
        <v>869</v>
      </c>
      <c r="M20" s="206">
        <v>636</v>
      </c>
      <c r="N20" s="206">
        <v>327</v>
      </c>
      <c r="O20" s="207">
        <v>208</v>
      </c>
      <c r="P20" s="206">
        <f>SUM(J20:O20)</f>
        <v>3237</v>
      </c>
      <c r="Q20" s="252">
        <f>I20+P20</f>
        <v>4631</v>
      </c>
      <c r="R20" s="237"/>
    </row>
    <row r="21" spans="1:18" ht="18" customHeight="1">
      <c r="A21" s="237"/>
      <c r="B21" s="237"/>
      <c r="C21" s="247"/>
      <c r="D21" s="253"/>
      <c r="E21" s="257" t="s">
        <v>96</v>
      </c>
      <c r="F21" s="257"/>
      <c r="G21" s="206">
        <v>124</v>
      </c>
      <c r="H21" s="207">
        <v>172</v>
      </c>
      <c r="I21" s="250">
        <f>SUM(G21:H21)</f>
        <v>296</v>
      </c>
      <c r="J21" s="251">
        <v>0</v>
      </c>
      <c r="K21" s="207">
        <v>244</v>
      </c>
      <c r="L21" s="206">
        <v>221</v>
      </c>
      <c r="M21" s="206">
        <v>163</v>
      </c>
      <c r="N21" s="206">
        <v>75</v>
      </c>
      <c r="O21" s="207">
        <v>36</v>
      </c>
      <c r="P21" s="206">
        <f>SUM(J21:O21)</f>
        <v>739</v>
      </c>
      <c r="Q21" s="252">
        <f>I21+P21</f>
        <v>1035</v>
      </c>
      <c r="R21" s="237"/>
    </row>
    <row r="22" spans="1:18" ht="18" customHeight="1">
      <c r="A22" s="237"/>
      <c r="B22" s="237"/>
      <c r="C22" s="247"/>
      <c r="D22" s="248" t="s">
        <v>72</v>
      </c>
      <c r="E22" s="249"/>
      <c r="F22" s="249"/>
      <c r="G22" s="206">
        <f>SUM(G23:G25)</f>
        <v>11</v>
      </c>
      <c r="H22" s="207">
        <f aca="true" t="shared" si="3" ref="H22:Q22">SUM(H23:H25)</f>
        <v>28</v>
      </c>
      <c r="I22" s="250">
        <f t="shared" si="3"/>
        <v>39</v>
      </c>
      <c r="J22" s="251">
        <f t="shared" si="3"/>
        <v>0</v>
      </c>
      <c r="K22" s="207">
        <f t="shared" si="3"/>
        <v>152</v>
      </c>
      <c r="L22" s="206">
        <f t="shared" si="3"/>
        <v>225</v>
      </c>
      <c r="M22" s="206">
        <f t="shared" si="3"/>
        <v>240</v>
      </c>
      <c r="N22" s="206">
        <f t="shared" si="3"/>
        <v>136</v>
      </c>
      <c r="O22" s="207">
        <f t="shared" si="3"/>
        <v>119</v>
      </c>
      <c r="P22" s="206">
        <f t="shared" si="3"/>
        <v>872</v>
      </c>
      <c r="Q22" s="252">
        <f t="shared" si="3"/>
        <v>911</v>
      </c>
      <c r="R22" s="237"/>
    </row>
    <row r="23" spans="1:18" ht="18" customHeight="1">
      <c r="A23" s="237"/>
      <c r="B23" s="237"/>
      <c r="C23" s="247"/>
      <c r="D23" s="253"/>
      <c r="E23" s="254" t="s">
        <v>97</v>
      </c>
      <c r="F23" s="255"/>
      <c r="G23" s="206">
        <v>10</v>
      </c>
      <c r="H23" s="207">
        <v>21</v>
      </c>
      <c r="I23" s="250">
        <f>SUM(G23:H23)</f>
        <v>31</v>
      </c>
      <c r="J23" s="251">
        <v>0</v>
      </c>
      <c r="K23" s="207">
        <v>132</v>
      </c>
      <c r="L23" s="206">
        <v>190</v>
      </c>
      <c r="M23" s="206">
        <v>203</v>
      </c>
      <c r="N23" s="206">
        <v>114</v>
      </c>
      <c r="O23" s="207">
        <v>98</v>
      </c>
      <c r="P23" s="206">
        <f>SUM(J23:O23)</f>
        <v>737</v>
      </c>
      <c r="Q23" s="252">
        <f>I23+P23</f>
        <v>768</v>
      </c>
      <c r="R23" s="237"/>
    </row>
    <row r="24" spans="1:18" ht="18" customHeight="1">
      <c r="A24" s="237"/>
      <c r="B24" s="237"/>
      <c r="C24" s="247"/>
      <c r="D24" s="253"/>
      <c r="E24" s="333" t="s">
        <v>98</v>
      </c>
      <c r="F24" s="335"/>
      <c r="G24" s="206">
        <v>1</v>
      </c>
      <c r="H24" s="207">
        <v>7</v>
      </c>
      <c r="I24" s="250">
        <f>SUM(G24:H24)</f>
        <v>8</v>
      </c>
      <c r="J24" s="251">
        <v>0</v>
      </c>
      <c r="K24" s="207">
        <v>20</v>
      </c>
      <c r="L24" s="206">
        <v>35</v>
      </c>
      <c r="M24" s="206">
        <v>37</v>
      </c>
      <c r="N24" s="206">
        <v>22</v>
      </c>
      <c r="O24" s="207">
        <v>21</v>
      </c>
      <c r="P24" s="206">
        <f>SUM(J24:O24)</f>
        <v>135</v>
      </c>
      <c r="Q24" s="252">
        <f>I24+P24</f>
        <v>143</v>
      </c>
      <c r="R24" s="237"/>
    </row>
    <row r="25" spans="1:18" ht="18" customHeight="1">
      <c r="A25" s="237"/>
      <c r="B25" s="237"/>
      <c r="C25" s="247"/>
      <c r="D25" s="257"/>
      <c r="E25" s="333" t="s">
        <v>99</v>
      </c>
      <c r="F25" s="335"/>
      <c r="G25" s="206">
        <v>0</v>
      </c>
      <c r="H25" s="207">
        <v>0</v>
      </c>
      <c r="I25" s="250">
        <f>SUM(G25:H25)</f>
        <v>0</v>
      </c>
      <c r="J25" s="251">
        <v>0</v>
      </c>
      <c r="K25" s="207">
        <v>0</v>
      </c>
      <c r="L25" s="206">
        <v>0</v>
      </c>
      <c r="M25" s="206">
        <v>0</v>
      </c>
      <c r="N25" s="206">
        <v>0</v>
      </c>
      <c r="O25" s="207">
        <v>0</v>
      </c>
      <c r="P25" s="206">
        <f>SUM(J25:O25)</f>
        <v>0</v>
      </c>
      <c r="Q25" s="252">
        <f>I25+P25</f>
        <v>0</v>
      </c>
      <c r="R25" s="237"/>
    </row>
    <row r="26" spans="1:18" ht="18" customHeight="1">
      <c r="A26" s="237"/>
      <c r="B26" s="237"/>
      <c r="C26" s="247"/>
      <c r="D26" s="248" t="s">
        <v>73</v>
      </c>
      <c r="E26" s="249"/>
      <c r="F26" s="258"/>
      <c r="G26" s="206">
        <f aca="true" t="shared" si="4" ref="G26:Q26">SUM(G27:G29)</f>
        <v>701</v>
      </c>
      <c r="H26" s="207">
        <f t="shared" si="4"/>
        <v>839</v>
      </c>
      <c r="I26" s="250">
        <f t="shared" si="4"/>
        <v>1540</v>
      </c>
      <c r="J26" s="251">
        <f t="shared" si="4"/>
        <v>0</v>
      </c>
      <c r="K26" s="207">
        <f>SUM(K27:K29)</f>
        <v>1229</v>
      </c>
      <c r="L26" s="206">
        <f t="shared" si="4"/>
        <v>992</v>
      </c>
      <c r="M26" s="206">
        <f t="shared" si="4"/>
        <v>822</v>
      </c>
      <c r="N26" s="206">
        <f t="shared" si="4"/>
        <v>564</v>
      </c>
      <c r="O26" s="207">
        <f t="shared" si="4"/>
        <v>537</v>
      </c>
      <c r="P26" s="206">
        <f t="shared" si="4"/>
        <v>4144</v>
      </c>
      <c r="Q26" s="252">
        <f t="shared" si="4"/>
        <v>5684</v>
      </c>
      <c r="R26" s="237"/>
    </row>
    <row r="27" spans="1:18" ht="18" customHeight="1">
      <c r="A27" s="237"/>
      <c r="B27" s="237"/>
      <c r="C27" s="247"/>
      <c r="D27" s="253"/>
      <c r="E27" s="259" t="s">
        <v>100</v>
      </c>
      <c r="F27" s="255"/>
      <c r="G27" s="206">
        <v>616</v>
      </c>
      <c r="H27" s="207">
        <v>770</v>
      </c>
      <c r="I27" s="250">
        <f aca="true" t="shared" si="5" ref="I27:I32">SUM(G27:H27)</f>
        <v>1386</v>
      </c>
      <c r="J27" s="251">
        <v>0</v>
      </c>
      <c r="K27" s="207">
        <v>1157</v>
      </c>
      <c r="L27" s="206">
        <v>951</v>
      </c>
      <c r="M27" s="206">
        <v>782</v>
      </c>
      <c r="N27" s="206">
        <v>546</v>
      </c>
      <c r="O27" s="207">
        <v>525</v>
      </c>
      <c r="P27" s="206">
        <f>SUM(J27:O27)</f>
        <v>3961</v>
      </c>
      <c r="Q27" s="252">
        <f>I27+P27</f>
        <v>5347</v>
      </c>
      <c r="R27" s="237"/>
    </row>
    <row r="28" spans="1:18" ht="18" customHeight="1">
      <c r="A28" s="237"/>
      <c r="B28" s="237"/>
      <c r="C28" s="247"/>
      <c r="D28" s="260"/>
      <c r="E28" s="257" t="s">
        <v>74</v>
      </c>
      <c r="F28" s="261"/>
      <c r="G28" s="206">
        <v>47</v>
      </c>
      <c r="H28" s="207">
        <v>34</v>
      </c>
      <c r="I28" s="250">
        <f t="shared" si="5"/>
        <v>81</v>
      </c>
      <c r="J28" s="251">
        <v>0</v>
      </c>
      <c r="K28" s="207">
        <v>42</v>
      </c>
      <c r="L28" s="206">
        <v>26</v>
      </c>
      <c r="M28" s="206">
        <v>28</v>
      </c>
      <c r="N28" s="206">
        <v>11</v>
      </c>
      <c r="O28" s="207">
        <v>11</v>
      </c>
      <c r="P28" s="206">
        <f>SUM(J28:O28)</f>
        <v>118</v>
      </c>
      <c r="Q28" s="252">
        <f>I28+P28</f>
        <v>199</v>
      </c>
      <c r="R28" s="237"/>
    </row>
    <row r="29" spans="1:18" ht="18" customHeight="1">
      <c r="A29" s="237"/>
      <c r="B29" s="237"/>
      <c r="C29" s="247"/>
      <c r="D29" s="262"/>
      <c r="E29" s="254" t="s">
        <v>75</v>
      </c>
      <c r="F29" s="263"/>
      <c r="G29" s="206">
        <v>38</v>
      </c>
      <c r="H29" s="207">
        <v>35</v>
      </c>
      <c r="I29" s="250">
        <f t="shared" si="5"/>
        <v>73</v>
      </c>
      <c r="J29" s="251">
        <v>0</v>
      </c>
      <c r="K29" s="207">
        <v>30</v>
      </c>
      <c r="L29" s="206">
        <v>15</v>
      </c>
      <c r="M29" s="206">
        <v>12</v>
      </c>
      <c r="N29" s="206">
        <v>7</v>
      </c>
      <c r="O29" s="207">
        <v>1</v>
      </c>
      <c r="P29" s="206">
        <f>SUM(J29:O29)</f>
        <v>65</v>
      </c>
      <c r="Q29" s="252">
        <f>I29+P29</f>
        <v>138</v>
      </c>
      <c r="R29" s="237"/>
    </row>
    <row r="30" spans="1:18" ht="18" customHeight="1">
      <c r="A30" s="237"/>
      <c r="B30" s="237"/>
      <c r="C30" s="247"/>
      <c r="D30" s="253" t="s">
        <v>76</v>
      </c>
      <c r="E30" s="264"/>
      <c r="F30" s="264"/>
      <c r="G30" s="206">
        <v>105</v>
      </c>
      <c r="H30" s="207">
        <v>75</v>
      </c>
      <c r="I30" s="250">
        <f t="shared" si="5"/>
        <v>180</v>
      </c>
      <c r="J30" s="251">
        <v>0</v>
      </c>
      <c r="K30" s="207">
        <v>152</v>
      </c>
      <c r="L30" s="206">
        <v>131</v>
      </c>
      <c r="M30" s="206">
        <v>130</v>
      </c>
      <c r="N30" s="206">
        <v>86</v>
      </c>
      <c r="O30" s="207">
        <v>81</v>
      </c>
      <c r="P30" s="206">
        <f>SUM(J30:O30)</f>
        <v>580</v>
      </c>
      <c r="Q30" s="252">
        <f>I30+P30</f>
        <v>760</v>
      </c>
      <c r="R30" s="237"/>
    </row>
    <row r="31" spans="1:18" ht="18" customHeight="1">
      <c r="A31" s="237"/>
      <c r="B31" s="237"/>
      <c r="C31" s="265"/>
      <c r="D31" s="266" t="s">
        <v>101</v>
      </c>
      <c r="E31" s="267"/>
      <c r="F31" s="267"/>
      <c r="G31" s="208">
        <v>2291</v>
      </c>
      <c r="H31" s="209">
        <v>1721</v>
      </c>
      <c r="I31" s="268">
        <f t="shared" si="5"/>
        <v>4012</v>
      </c>
      <c r="J31" s="269">
        <v>0</v>
      </c>
      <c r="K31" s="209">
        <v>2146</v>
      </c>
      <c r="L31" s="208">
        <v>1425</v>
      </c>
      <c r="M31" s="208">
        <v>1045</v>
      </c>
      <c r="N31" s="208">
        <v>585</v>
      </c>
      <c r="O31" s="209">
        <v>553</v>
      </c>
      <c r="P31" s="268">
        <f>SUM(J31:O31)</f>
        <v>5754</v>
      </c>
      <c r="Q31" s="270">
        <f>I31+P31</f>
        <v>9766</v>
      </c>
      <c r="R31" s="237"/>
    </row>
    <row r="32" spans="1:18" ht="18" customHeight="1">
      <c r="A32" s="237"/>
      <c r="B32" s="237"/>
      <c r="C32" s="241" t="s">
        <v>77</v>
      </c>
      <c r="D32" s="271"/>
      <c r="E32" s="272"/>
      <c r="F32" s="273"/>
      <c r="G32" s="216">
        <f>SUM(G34:G40)</f>
        <v>8</v>
      </c>
      <c r="H32" s="217">
        <f>SUM(H34:H40)</f>
        <v>18</v>
      </c>
      <c r="I32" s="244">
        <f t="shared" si="5"/>
        <v>26</v>
      </c>
      <c r="J32" s="245">
        <f aca="true" t="shared" si="6" ref="J32:P32">SUM(J34:J40)</f>
        <v>0</v>
      </c>
      <c r="K32" s="217">
        <f t="shared" si="6"/>
        <v>125</v>
      </c>
      <c r="L32" s="216">
        <f t="shared" si="6"/>
        <v>140</v>
      </c>
      <c r="M32" s="216">
        <f t="shared" si="6"/>
        <v>166</v>
      </c>
      <c r="N32" s="216">
        <f t="shared" si="6"/>
        <v>97</v>
      </c>
      <c r="O32" s="217">
        <f t="shared" si="6"/>
        <v>58</v>
      </c>
      <c r="P32" s="244">
        <f t="shared" si="6"/>
        <v>586</v>
      </c>
      <c r="Q32" s="246">
        <f>SUM(Q33:Q40)</f>
        <v>612</v>
      </c>
      <c r="R32" s="237"/>
    </row>
    <row r="33" spans="1:18" ht="18" customHeight="1">
      <c r="A33" s="237"/>
      <c r="B33" s="237"/>
      <c r="C33" s="247"/>
      <c r="D33" s="333" t="s">
        <v>128</v>
      </c>
      <c r="E33" s="334"/>
      <c r="F33" s="335"/>
      <c r="G33" s="206">
        <v>0</v>
      </c>
      <c r="H33" s="207">
        <v>0</v>
      </c>
      <c r="I33" s="250">
        <f aca="true" t="shared" si="7" ref="I33:I39">SUM(G33:H33)</f>
        <v>0</v>
      </c>
      <c r="J33" s="274"/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f>SUM(J33:O33)</f>
        <v>0</v>
      </c>
      <c r="Q33" s="252">
        <f aca="true" t="shared" si="8" ref="Q33:Q40">I33+P33</f>
        <v>0</v>
      </c>
      <c r="R33" s="237"/>
    </row>
    <row r="34" spans="1:18" ht="18" customHeight="1">
      <c r="A34" s="237"/>
      <c r="B34" s="237"/>
      <c r="C34" s="247"/>
      <c r="D34" s="333" t="s">
        <v>78</v>
      </c>
      <c r="E34" s="334"/>
      <c r="F34" s="335"/>
      <c r="G34" s="210">
        <v>0</v>
      </c>
      <c r="H34" s="210">
        <v>0</v>
      </c>
      <c r="I34" s="250">
        <f t="shared" si="7"/>
        <v>0</v>
      </c>
      <c r="J34" s="274"/>
      <c r="K34" s="207">
        <v>0</v>
      </c>
      <c r="L34" s="206">
        <v>0</v>
      </c>
      <c r="M34" s="206">
        <v>0</v>
      </c>
      <c r="N34" s="206">
        <v>0</v>
      </c>
      <c r="O34" s="207">
        <v>0</v>
      </c>
      <c r="P34" s="206">
        <f>SUM(J34:O34)</f>
        <v>0</v>
      </c>
      <c r="Q34" s="252">
        <f t="shared" si="8"/>
        <v>0</v>
      </c>
      <c r="R34" s="237"/>
    </row>
    <row r="35" spans="1:18" ht="18" customHeight="1">
      <c r="A35" s="237"/>
      <c r="B35" s="237"/>
      <c r="C35" s="247"/>
      <c r="D35" s="333" t="s">
        <v>79</v>
      </c>
      <c r="E35" s="334"/>
      <c r="F35" s="335"/>
      <c r="G35" s="206">
        <v>3</v>
      </c>
      <c r="H35" s="207">
        <v>3</v>
      </c>
      <c r="I35" s="250">
        <f t="shared" si="7"/>
        <v>6</v>
      </c>
      <c r="J35" s="251">
        <v>0</v>
      </c>
      <c r="K35" s="207">
        <v>32</v>
      </c>
      <c r="L35" s="206">
        <v>28</v>
      </c>
      <c r="M35" s="206">
        <v>34</v>
      </c>
      <c r="N35" s="206">
        <v>24</v>
      </c>
      <c r="O35" s="207">
        <v>16</v>
      </c>
      <c r="P35" s="206">
        <f aca="true" t="shared" si="9" ref="P35:P40">SUM(J35:O35)</f>
        <v>134</v>
      </c>
      <c r="Q35" s="252">
        <f t="shared" si="8"/>
        <v>140</v>
      </c>
      <c r="R35" s="237"/>
    </row>
    <row r="36" spans="1:18" ht="18" customHeight="1">
      <c r="A36" s="237"/>
      <c r="B36" s="237"/>
      <c r="C36" s="247"/>
      <c r="D36" s="333" t="s">
        <v>80</v>
      </c>
      <c r="E36" s="334"/>
      <c r="F36" s="335"/>
      <c r="G36" s="206">
        <v>5</v>
      </c>
      <c r="H36" s="207">
        <v>10</v>
      </c>
      <c r="I36" s="250">
        <f t="shared" si="7"/>
        <v>15</v>
      </c>
      <c r="J36" s="251">
        <v>0</v>
      </c>
      <c r="K36" s="207">
        <v>18</v>
      </c>
      <c r="L36" s="206">
        <v>20</v>
      </c>
      <c r="M36" s="206">
        <v>31</v>
      </c>
      <c r="N36" s="206">
        <v>13</v>
      </c>
      <c r="O36" s="207">
        <v>7</v>
      </c>
      <c r="P36" s="206">
        <f t="shared" si="9"/>
        <v>89</v>
      </c>
      <c r="Q36" s="252">
        <f t="shared" si="8"/>
        <v>104</v>
      </c>
      <c r="R36" s="237"/>
    </row>
    <row r="37" spans="1:18" ht="18" customHeight="1">
      <c r="A37" s="237"/>
      <c r="B37" s="237"/>
      <c r="C37" s="247"/>
      <c r="D37" s="333" t="s">
        <v>81</v>
      </c>
      <c r="E37" s="334"/>
      <c r="F37" s="335"/>
      <c r="G37" s="210">
        <v>0</v>
      </c>
      <c r="H37" s="207">
        <v>5</v>
      </c>
      <c r="I37" s="250">
        <f t="shared" si="7"/>
        <v>5</v>
      </c>
      <c r="J37" s="274"/>
      <c r="K37" s="207">
        <v>73</v>
      </c>
      <c r="L37" s="206">
        <v>90</v>
      </c>
      <c r="M37" s="206">
        <v>94</v>
      </c>
      <c r="N37" s="206">
        <v>56</v>
      </c>
      <c r="O37" s="207">
        <v>30</v>
      </c>
      <c r="P37" s="206">
        <f t="shared" si="9"/>
        <v>343</v>
      </c>
      <c r="Q37" s="252">
        <f t="shared" si="8"/>
        <v>348</v>
      </c>
      <c r="R37" s="237"/>
    </row>
    <row r="38" spans="1:18" ht="18" customHeight="1">
      <c r="A38" s="237"/>
      <c r="B38" s="237"/>
      <c r="C38" s="247"/>
      <c r="D38" s="333" t="s">
        <v>82</v>
      </c>
      <c r="E38" s="334"/>
      <c r="F38" s="335"/>
      <c r="G38" s="210">
        <v>0</v>
      </c>
      <c r="H38" s="210">
        <v>0</v>
      </c>
      <c r="I38" s="250">
        <f t="shared" si="7"/>
        <v>0</v>
      </c>
      <c r="J38" s="274"/>
      <c r="K38" s="207">
        <v>0</v>
      </c>
      <c r="L38" s="206">
        <v>0</v>
      </c>
      <c r="M38" s="206">
        <v>0</v>
      </c>
      <c r="N38" s="206">
        <v>0</v>
      </c>
      <c r="O38" s="207">
        <v>0</v>
      </c>
      <c r="P38" s="206">
        <f t="shared" si="9"/>
        <v>0</v>
      </c>
      <c r="Q38" s="252">
        <f t="shared" si="8"/>
        <v>0</v>
      </c>
      <c r="R38" s="237"/>
    </row>
    <row r="39" spans="1:18" ht="18" customHeight="1">
      <c r="A39" s="237"/>
      <c r="B39" s="237"/>
      <c r="C39" s="275"/>
      <c r="D39" s="333" t="s">
        <v>83</v>
      </c>
      <c r="E39" s="334"/>
      <c r="F39" s="335"/>
      <c r="G39" s="211">
        <v>0</v>
      </c>
      <c r="H39" s="212">
        <v>0</v>
      </c>
      <c r="I39" s="276">
        <f t="shared" si="7"/>
        <v>0</v>
      </c>
      <c r="J39" s="274"/>
      <c r="K39" s="210">
        <v>2</v>
      </c>
      <c r="L39" s="222">
        <v>2</v>
      </c>
      <c r="M39" s="222">
        <v>7</v>
      </c>
      <c r="N39" s="222">
        <v>4</v>
      </c>
      <c r="O39" s="210">
        <v>5</v>
      </c>
      <c r="P39" s="222">
        <f>SUM(J39:O39)</f>
        <v>20</v>
      </c>
      <c r="Q39" s="277">
        <f t="shared" si="8"/>
        <v>20</v>
      </c>
      <c r="R39" s="237"/>
    </row>
    <row r="40" spans="1:18" ht="18" customHeight="1">
      <c r="A40" s="237"/>
      <c r="B40" s="237"/>
      <c r="C40" s="278"/>
      <c r="D40" s="330" t="s">
        <v>129</v>
      </c>
      <c r="E40" s="331"/>
      <c r="F40" s="332"/>
      <c r="G40" s="209">
        <v>0</v>
      </c>
      <c r="H40" s="209">
        <v>0</v>
      </c>
      <c r="I40" s="268">
        <f>SUM(G40:H40)</f>
        <v>0</v>
      </c>
      <c r="J40" s="274"/>
      <c r="K40" s="207">
        <v>0</v>
      </c>
      <c r="L40" s="206">
        <v>0</v>
      </c>
      <c r="M40" s="206">
        <v>0</v>
      </c>
      <c r="N40" s="206">
        <v>0</v>
      </c>
      <c r="O40" s="207">
        <v>0</v>
      </c>
      <c r="P40" s="206">
        <f t="shared" si="9"/>
        <v>0</v>
      </c>
      <c r="Q40" s="252">
        <f t="shared" si="8"/>
        <v>0</v>
      </c>
      <c r="R40" s="237"/>
    </row>
    <row r="41" spans="1:18" ht="18" customHeight="1">
      <c r="A41" s="237"/>
      <c r="B41" s="237"/>
      <c r="C41" s="247" t="s">
        <v>134</v>
      </c>
      <c r="D41" s="249"/>
      <c r="E41" s="249"/>
      <c r="F41" s="249"/>
      <c r="G41" s="217">
        <f>SUM(G42:G44)</f>
        <v>0</v>
      </c>
      <c r="H41" s="217">
        <f>SUM(H42:H44)</f>
        <v>0</v>
      </c>
      <c r="I41" s="244">
        <f>SUM(I42:I44)</f>
        <v>0</v>
      </c>
      <c r="J41" s="274"/>
      <c r="K41" s="217">
        <f aca="true" t="shared" si="10" ref="K41:Q41">SUM(K42:K44)</f>
        <v>198</v>
      </c>
      <c r="L41" s="216">
        <f t="shared" si="10"/>
        <v>367</v>
      </c>
      <c r="M41" s="216">
        <f t="shared" si="10"/>
        <v>667</v>
      </c>
      <c r="N41" s="216">
        <f t="shared" si="10"/>
        <v>583</v>
      </c>
      <c r="O41" s="217">
        <f t="shared" si="10"/>
        <v>712</v>
      </c>
      <c r="P41" s="216">
        <f t="shared" si="10"/>
        <v>2527</v>
      </c>
      <c r="Q41" s="246">
        <f t="shared" si="10"/>
        <v>2527</v>
      </c>
      <c r="R41" s="237"/>
    </row>
    <row r="42" spans="1:18" ht="18" customHeight="1">
      <c r="A42" s="237"/>
      <c r="B42" s="237"/>
      <c r="C42" s="247"/>
      <c r="D42" s="259" t="s">
        <v>31</v>
      </c>
      <c r="E42" s="259"/>
      <c r="F42" s="263"/>
      <c r="G42" s="207">
        <v>0</v>
      </c>
      <c r="H42" s="207">
        <v>0</v>
      </c>
      <c r="I42" s="250">
        <f>SUM(G42:H42)</f>
        <v>0</v>
      </c>
      <c r="J42" s="274"/>
      <c r="K42" s="207">
        <v>44</v>
      </c>
      <c r="L42" s="206">
        <v>166</v>
      </c>
      <c r="M42" s="206">
        <v>394</v>
      </c>
      <c r="N42" s="206">
        <v>381</v>
      </c>
      <c r="O42" s="207">
        <v>437</v>
      </c>
      <c r="P42" s="206">
        <f>SUM(J42:O42)</f>
        <v>1422</v>
      </c>
      <c r="Q42" s="252">
        <f>I42+P42</f>
        <v>1422</v>
      </c>
      <c r="R42" s="237"/>
    </row>
    <row r="43" spans="1:18" ht="18" customHeight="1">
      <c r="A43" s="237"/>
      <c r="B43" s="237"/>
      <c r="C43" s="247"/>
      <c r="D43" s="259" t="s">
        <v>32</v>
      </c>
      <c r="E43" s="259"/>
      <c r="F43" s="263"/>
      <c r="G43" s="206">
        <v>0</v>
      </c>
      <c r="H43" s="207">
        <v>0</v>
      </c>
      <c r="I43" s="250">
        <f>SUM(G43:H43)</f>
        <v>0</v>
      </c>
      <c r="J43" s="274"/>
      <c r="K43" s="207">
        <v>152</v>
      </c>
      <c r="L43" s="206">
        <v>199</v>
      </c>
      <c r="M43" s="206">
        <v>264</v>
      </c>
      <c r="N43" s="206">
        <v>175</v>
      </c>
      <c r="O43" s="207">
        <v>167</v>
      </c>
      <c r="P43" s="206">
        <f>SUM(J43:O43)</f>
        <v>957</v>
      </c>
      <c r="Q43" s="252">
        <f>I43+P43</f>
        <v>957</v>
      </c>
      <c r="R43" s="237"/>
    </row>
    <row r="44" spans="1:18" ht="18" customHeight="1">
      <c r="A44" s="237"/>
      <c r="B44" s="237"/>
      <c r="C44" s="247"/>
      <c r="D44" s="279" t="s">
        <v>33</v>
      </c>
      <c r="E44" s="279"/>
      <c r="F44" s="280"/>
      <c r="G44" s="218">
        <v>0</v>
      </c>
      <c r="H44" s="219">
        <v>0</v>
      </c>
      <c r="I44" s="281">
        <f>SUM(G44:H44)</f>
        <v>0</v>
      </c>
      <c r="J44" s="282"/>
      <c r="K44" s="223">
        <v>2</v>
      </c>
      <c r="L44" s="224">
        <v>2</v>
      </c>
      <c r="M44" s="224">
        <v>9</v>
      </c>
      <c r="N44" s="224">
        <v>27</v>
      </c>
      <c r="O44" s="223">
        <v>108</v>
      </c>
      <c r="P44" s="224">
        <f>SUM(J44:O44)</f>
        <v>148</v>
      </c>
      <c r="Q44" s="283">
        <f>I44+P44</f>
        <v>148</v>
      </c>
      <c r="R44" s="237"/>
    </row>
    <row r="45" spans="1:18" ht="18" customHeight="1" thickBot="1">
      <c r="A45" s="237"/>
      <c r="B45" s="237"/>
      <c r="C45" s="284"/>
      <c r="D45" s="285" t="s">
        <v>84</v>
      </c>
      <c r="E45" s="285"/>
      <c r="F45" s="285"/>
      <c r="G45" s="220">
        <f aca="true" t="shared" si="11" ref="G45:Q45">G12+G32+G41</f>
        <v>5750</v>
      </c>
      <c r="H45" s="221">
        <f t="shared" si="11"/>
        <v>4935</v>
      </c>
      <c r="I45" s="286">
        <f t="shared" si="11"/>
        <v>10685</v>
      </c>
      <c r="J45" s="287">
        <f t="shared" si="11"/>
        <v>0</v>
      </c>
      <c r="K45" s="221">
        <f t="shared" si="11"/>
        <v>7710</v>
      </c>
      <c r="L45" s="220">
        <f t="shared" si="11"/>
        <v>6040</v>
      </c>
      <c r="M45" s="220">
        <f t="shared" si="11"/>
        <v>5422</v>
      </c>
      <c r="N45" s="220">
        <f t="shared" si="11"/>
        <v>3588</v>
      </c>
      <c r="O45" s="221">
        <f t="shared" si="11"/>
        <v>3747</v>
      </c>
      <c r="P45" s="220">
        <f t="shared" si="11"/>
        <v>26507</v>
      </c>
      <c r="Q45" s="288">
        <f t="shared" si="11"/>
        <v>37192</v>
      </c>
      <c r="R45" s="237"/>
    </row>
    <row r="46" spans="3:17" ht="18" customHeight="1">
      <c r="C46" s="289" t="s">
        <v>85</v>
      </c>
      <c r="D46" s="290"/>
      <c r="E46" s="290"/>
      <c r="F46" s="290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2"/>
    </row>
    <row r="47" spans="3:17" ht="18" customHeight="1">
      <c r="C47" s="241" t="s">
        <v>70</v>
      </c>
      <c r="D47" s="242"/>
      <c r="E47" s="242"/>
      <c r="F47" s="243"/>
      <c r="G47" s="216">
        <f>G48+G54+G57+G61+G63+G64</f>
        <v>7316633</v>
      </c>
      <c r="H47" s="217">
        <f aca="true" t="shared" si="12" ref="H47:O47">H48+H54+H57+H61+H63+H64</f>
        <v>9905694</v>
      </c>
      <c r="I47" s="244">
        <f t="shared" si="12"/>
        <v>17222327</v>
      </c>
      <c r="J47" s="245">
        <f t="shared" si="12"/>
        <v>0</v>
      </c>
      <c r="K47" s="217">
        <f>K48+K54+K57+K61+K63+K64</f>
        <v>22859146</v>
      </c>
      <c r="L47" s="216">
        <f t="shared" si="12"/>
        <v>20875351</v>
      </c>
      <c r="M47" s="216">
        <f t="shared" si="12"/>
        <v>21886728</v>
      </c>
      <c r="N47" s="216">
        <f t="shared" si="12"/>
        <v>15113996</v>
      </c>
      <c r="O47" s="217">
        <f t="shared" si="12"/>
        <v>16822355</v>
      </c>
      <c r="P47" s="216">
        <f>P48+P54+P57+P61+P63+P64</f>
        <v>97557576</v>
      </c>
      <c r="Q47" s="246">
        <f>Q48+Q54+Q57+Q61+Q63+Q64</f>
        <v>114779903</v>
      </c>
    </row>
    <row r="48" spans="3:17" ht="18" customHeight="1">
      <c r="C48" s="247"/>
      <c r="D48" s="248" t="s">
        <v>90</v>
      </c>
      <c r="E48" s="249"/>
      <c r="F48" s="249"/>
      <c r="G48" s="206">
        <f aca="true" t="shared" si="13" ref="G48:Q48">SUM(G49:G53)</f>
        <v>3272458</v>
      </c>
      <c r="H48" s="207">
        <f t="shared" si="13"/>
        <v>3434267</v>
      </c>
      <c r="I48" s="250">
        <f t="shared" si="13"/>
        <v>6706725</v>
      </c>
      <c r="J48" s="251">
        <f t="shared" si="13"/>
        <v>0</v>
      </c>
      <c r="K48" s="207">
        <f t="shared" si="13"/>
        <v>8016347</v>
      </c>
      <c r="L48" s="206">
        <f t="shared" si="13"/>
        <v>7084685</v>
      </c>
      <c r="M48" s="206">
        <f t="shared" si="13"/>
        <v>8091067</v>
      </c>
      <c r="N48" s="206">
        <f t="shared" si="13"/>
        <v>6529731</v>
      </c>
      <c r="O48" s="207">
        <f t="shared" si="13"/>
        <v>9284394</v>
      </c>
      <c r="P48" s="206">
        <f t="shared" si="13"/>
        <v>39006224</v>
      </c>
      <c r="Q48" s="252">
        <f t="shared" si="13"/>
        <v>45712949</v>
      </c>
    </row>
    <row r="49" spans="3:17" ht="18" customHeight="1">
      <c r="C49" s="247"/>
      <c r="D49" s="253"/>
      <c r="E49" s="254" t="s">
        <v>91</v>
      </c>
      <c r="F49" s="255"/>
      <c r="G49" s="206">
        <v>2787572</v>
      </c>
      <c r="H49" s="207">
        <v>2399256</v>
      </c>
      <c r="I49" s="250">
        <f>SUM(G49:H49)</f>
        <v>5186828</v>
      </c>
      <c r="J49" s="251">
        <v>0</v>
      </c>
      <c r="K49" s="207">
        <v>5658478</v>
      </c>
      <c r="L49" s="206">
        <v>5270359</v>
      </c>
      <c r="M49" s="206">
        <v>5842233</v>
      </c>
      <c r="N49" s="206">
        <v>4633682</v>
      </c>
      <c r="O49" s="207">
        <v>5749226</v>
      </c>
      <c r="P49" s="206">
        <f>SUM(J49:O49)</f>
        <v>27153978</v>
      </c>
      <c r="Q49" s="252">
        <f>I49+P49</f>
        <v>32340806</v>
      </c>
    </row>
    <row r="50" spans="3:17" ht="18" customHeight="1">
      <c r="C50" s="247"/>
      <c r="D50" s="253"/>
      <c r="E50" s="254" t="s">
        <v>92</v>
      </c>
      <c r="F50" s="255"/>
      <c r="G50" s="206">
        <v>0</v>
      </c>
      <c r="H50" s="207">
        <v>7824</v>
      </c>
      <c r="I50" s="250">
        <f>SUM(G50:H50)</f>
        <v>7824</v>
      </c>
      <c r="J50" s="251">
        <v>0</v>
      </c>
      <c r="K50" s="207">
        <v>17816</v>
      </c>
      <c r="L50" s="206">
        <v>49495</v>
      </c>
      <c r="M50" s="206">
        <v>152345</v>
      </c>
      <c r="N50" s="206">
        <v>242802</v>
      </c>
      <c r="O50" s="207">
        <v>1084980</v>
      </c>
      <c r="P50" s="206">
        <f>SUM(J50:O50)</f>
        <v>1547438</v>
      </c>
      <c r="Q50" s="252">
        <f>I50+P50</f>
        <v>1555262</v>
      </c>
    </row>
    <row r="51" spans="3:17" ht="18" customHeight="1">
      <c r="C51" s="247"/>
      <c r="D51" s="253"/>
      <c r="E51" s="254" t="s">
        <v>93</v>
      </c>
      <c r="F51" s="255"/>
      <c r="G51" s="206">
        <v>331351</v>
      </c>
      <c r="H51" s="207">
        <v>830980</v>
      </c>
      <c r="I51" s="250">
        <f>SUM(G51:H51)</f>
        <v>1162331</v>
      </c>
      <c r="J51" s="251">
        <v>0</v>
      </c>
      <c r="K51" s="207">
        <v>1832204</v>
      </c>
      <c r="L51" s="206">
        <v>1268810</v>
      </c>
      <c r="M51" s="206">
        <v>1587622</v>
      </c>
      <c r="N51" s="206">
        <v>1277935</v>
      </c>
      <c r="O51" s="207">
        <v>2024531</v>
      </c>
      <c r="P51" s="206">
        <f>SUM(J51:O51)</f>
        <v>7991102</v>
      </c>
      <c r="Q51" s="252">
        <f>I51+P51</f>
        <v>9153433</v>
      </c>
    </row>
    <row r="52" spans="3:17" ht="18" customHeight="1">
      <c r="C52" s="247"/>
      <c r="D52" s="253"/>
      <c r="E52" s="254" t="s">
        <v>94</v>
      </c>
      <c r="F52" s="255"/>
      <c r="G52" s="206">
        <v>31135</v>
      </c>
      <c r="H52" s="207">
        <v>50907</v>
      </c>
      <c r="I52" s="250">
        <f>SUM(G52:H52)</f>
        <v>82042</v>
      </c>
      <c r="J52" s="251">
        <v>0</v>
      </c>
      <c r="K52" s="207">
        <v>116078</v>
      </c>
      <c r="L52" s="206">
        <v>91391</v>
      </c>
      <c r="M52" s="206">
        <v>69026</v>
      </c>
      <c r="N52" s="206">
        <v>45812</v>
      </c>
      <c r="O52" s="207">
        <v>53368</v>
      </c>
      <c r="P52" s="206">
        <f>SUM(J52:O52)</f>
        <v>375675</v>
      </c>
      <c r="Q52" s="252">
        <f>I52+P52</f>
        <v>457717</v>
      </c>
    </row>
    <row r="53" spans="3:17" ht="18" customHeight="1">
      <c r="C53" s="247"/>
      <c r="D53" s="253"/>
      <c r="E53" s="336" t="s">
        <v>102</v>
      </c>
      <c r="F53" s="337"/>
      <c r="G53" s="206">
        <v>122400</v>
      </c>
      <c r="H53" s="207">
        <v>145300</v>
      </c>
      <c r="I53" s="250">
        <f>SUM(G53:H53)</f>
        <v>267700</v>
      </c>
      <c r="J53" s="251">
        <v>0</v>
      </c>
      <c r="K53" s="207">
        <v>391771</v>
      </c>
      <c r="L53" s="206">
        <v>404630</v>
      </c>
      <c r="M53" s="206">
        <v>439841</v>
      </c>
      <c r="N53" s="206">
        <v>329500</v>
      </c>
      <c r="O53" s="207">
        <v>372289</v>
      </c>
      <c r="P53" s="206">
        <f>SUM(J53:O53)</f>
        <v>1938031</v>
      </c>
      <c r="Q53" s="252">
        <f>I53+P53</f>
        <v>2205731</v>
      </c>
    </row>
    <row r="54" spans="3:17" ht="18" customHeight="1">
      <c r="C54" s="247"/>
      <c r="D54" s="248" t="s">
        <v>71</v>
      </c>
      <c r="E54" s="256"/>
      <c r="F54" s="255"/>
      <c r="G54" s="206">
        <f aca="true" t="shared" si="14" ref="G54:Q54">SUM(G55:G56)</f>
        <v>1993593</v>
      </c>
      <c r="H54" s="207">
        <f t="shared" si="14"/>
        <v>4010627</v>
      </c>
      <c r="I54" s="250">
        <f t="shared" si="14"/>
        <v>6004220</v>
      </c>
      <c r="J54" s="251">
        <f t="shared" si="14"/>
        <v>0</v>
      </c>
      <c r="K54" s="207">
        <f>SUM(K55:K56)</f>
        <v>7603274</v>
      </c>
      <c r="L54" s="206">
        <f t="shared" si="14"/>
        <v>7076625</v>
      </c>
      <c r="M54" s="206">
        <f t="shared" si="14"/>
        <v>6445100</v>
      </c>
      <c r="N54" s="206">
        <f t="shared" si="14"/>
        <v>3520402</v>
      </c>
      <c r="O54" s="207">
        <f t="shared" si="14"/>
        <v>2285385</v>
      </c>
      <c r="P54" s="206">
        <f t="shared" si="14"/>
        <v>26930786</v>
      </c>
      <c r="Q54" s="252">
        <f t="shared" si="14"/>
        <v>32935006</v>
      </c>
    </row>
    <row r="55" spans="3:17" ht="18" customHeight="1">
      <c r="C55" s="247"/>
      <c r="D55" s="253"/>
      <c r="E55" s="257" t="s">
        <v>95</v>
      </c>
      <c r="F55" s="257"/>
      <c r="G55" s="206">
        <v>1643445</v>
      </c>
      <c r="H55" s="207">
        <v>3107911</v>
      </c>
      <c r="I55" s="250">
        <f>SUM(G55:H55)</f>
        <v>4751356</v>
      </c>
      <c r="J55" s="251">
        <v>0</v>
      </c>
      <c r="K55" s="207">
        <v>6495761</v>
      </c>
      <c r="L55" s="206">
        <v>5739316</v>
      </c>
      <c r="M55" s="206">
        <v>5281104</v>
      </c>
      <c r="N55" s="206">
        <v>2889205</v>
      </c>
      <c r="O55" s="207">
        <v>1965111</v>
      </c>
      <c r="P55" s="206">
        <f>SUM(J55:O55)</f>
        <v>22370497</v>
      </c>
      <c r="Q55" s="252">
        <f>I55+P55</f>
        <v>27121853</v>
      </c>
    </row>
    <row r="56" spans="3:17" ht="18" customHeight="1">
      <c r="C56" s="247"/>
      <c r="D56" s="253"/>
      <c r="E56" s="257" t="s">
        <v>96</v>
      </c>
      <c r="F56" s="257"/>
      <c r="G56" s="206">
        <v>350148</v>
      </c>
      <c r="H56" s="207">
        <v>902716</v>
      </c>
      <c r="I56" s="250">
        <f>SUM(G56:H56)</f>
        <v>1252864</v>
      </c>
      <c r="J56" s="251">
        <v>0</v>
      </c>
      <c r="K56" s="207">
        <v>1107513</v>
      </c>
      <c r="L56" s="206">
        <v>1337309</v>
      </c>
      <c r="M56" s="206">
        <v>1163996</v>
      </c>
      <c r="N56" s="206">
        <v>631197</v>
      </c>
      <c r="O56" s="207">
        <v>320274</v>
      </c>
      <c r="P56" s="206">
        <f>SUM(J56:O56)</f>
        <v>4560289</v>
      </c>
      <c r="Q56" s="252">
        <f>I56+P56</f>
        <v>5813153</v>
      </c>
    </row>
    <row r="57" spans="3:17" ht="18" customHeight="1">
      <c r="C57" s="247"/>
      <c r="D57" s="248" t="s">
        <v>72</v>
      </c>
      <c r="E57" s="249"/>
      <c r="F57" s="249"/>
      <c r="G57" s="206">
        <f>SUM(G58:G60)</f>
        <v>20739</v>
      </c>
      <c r="H57" s="207">
        <f>SUM(H58:H60)</f>
        <v>86196</v>
      </c>
      <c r="I57" s="250">
        <f aca="true" t="shared" si="15" ref="I57:Q57">SUM(I58:I60)</f>
        <v>106935</v>
      </c>
      <c r="J57" s="251">
        <f t="shared" si="15"/>
        <v>0</v>
      </c>
      <c r="K57" s="207">
        <f>SUM(K58:K60)</f>
        <v>648720</v>
      </c>
      <c r="L57" s="206">
        <f t="shared" si="15"/>
        <v>1302840</v>
      </c>
      <c r="M57" s="206">
        <f t="shared" si="15"/>
        <v>1797899</v>
      </c>
      <c r="N57" s="206">
        <f t="shared" si="15"/>
        <v>1186493</v>
      </c>
      <c r="O57" s="207">
        <f t="shared" si="15"/>
        <v>1075940</v>
      </c>
      <c r="P57" s="206">
        <f t="shared" si="15"/>
        <v>6011892</v>
      </c>
      <c r="Q57" s="252">
        <f t="shared" si="15"/>
        <v>6118827</v>
      </c>
    </row>
    <row r="58" spans="3:17" ht="18" customHeight="1">
      <c r="C58" s="247"/>
      <c r="D58" s="253"/>
      <c r="E58" s="254" t="s">
        <v>97</v>
      </c>
      <c r="F58" s="255"/>
      <c r="G58" s="206">
        <v>19016</v>
      </c>
      <c r="H58" s="207">
        <v>58500</v>
      </c>
      <c r="I58" s="250">
        <f>SUM(G58:H58)</f>
        <v>77516</v>
      </c>
      <c r="J58" s="251">
        <v>0</v>
      </c>
      <c r="K58" s="207">
        <v>575769</v>
      </c>
      <c r="L58" s="206">
        <v>1099303</v>
      </c>
      <c r="M58" s="206">
        <v>1558301</v>
      </c>
      <c r="N58" s="206">
        <v>1006499</v>
      </c>
      <c r="O58" s="207">
        <v>927046</v>
      </c>
      <c r="P58" s="206">
        <f>SUM(J58:O58)</f>
        <v>5166918</v>
      </c>
      <c r="Q58" s="252">
        <f>I58+P58</f>
        <v>5244434</v>
      </c>
    </row>
    <row r="59" spans="3:17" ht="18" customHeight="1">
      <c r="C59" s="247"/>
      <c r="D59" s="253"/>
      <c r="E59" s="333" t="s">
        <v>98</v>
      </c>
      <c r="F59" s="335"/>
      <c r="G59" s="206">
        <v>1723</v>
      </c>
      <c r="H59" s="207">
        <v>27696</v>
      </c>
      <c r="I59" s="250">
        <f>SUM(G59:H59)</f>
        <v>29419</v>
      </c>
      <c r="J59" s="251">
        <v>0</v>
      </c>
      <c r="K59" s="207">
        <v>72951</v>
      </c>
      <c r="L59" s="206">
        <v>203537</v>
      </c>
      <c r="M59" s="206">
        <v>239598</v>
      </c>
      <c r="N59" s="206">
        <v>179994</v>
      </c>
      <c r="O59" s="207">
        <v>148894</v>
      </c>
      <c r="P59" s="206">
        <f>SUM(J59:O59)</f>
        <v>844974</v>
      </c>
      <c r="Q59" s="252">
        <f>I59+P59</f>
        <v>874393</v>
      </c>
    </row>
    <row r="60" spans="3:17" ht="18" customHeight="1">
      <c r="C60" s="247"/>
      <c r="D60" s="257"/>
      <c r="E60" s="333" t="s">
        <v>99</v>
      </c>
      <c r="F60" s="335"/>
      <c r="G60" s="206">
        <v>0</v>
      </c>
      <c r="H60" s="207">
        <v>0</v>
      </c>
      <c r="I60" s="250">
        <f>SUM(G60:H60)</f>
        <v>0</v>
      </c>
      <c r="J60" s="251">
        <v>0</v>
      </c>
      <c r="K60" s="207">
        <v>0</v>
      </c>
      <c r="L60" s="206">
        <v>0</v>
      </c>
      <c r="M60" s="206">
        <v>0</v>
      </c>
      <c r="N60" s="206">
        <v>0</v>
      </c>
      <c r="O60" s="207">
        <v>0</v>
      </c>
      <c r="P60" s="206">
        <f>SUM(J60:O60)</f>
        <v>0</v>
      </c>
      <c r="Q60" s="252">
        <f>I60+P60</f>
        <v>0</v>
      </c>
    </row>
    <row r="61" spans="3:17" ht="18" customHeight="1">
      <c r="C61" s="247"/>
      <c r="D61" s="248" t="s">
        <v>73</v>
      </c>
      <c r="E61" s="249"/>
      <c r="F61" s="258"/>
      <c r="G61" s="206">
        <f aca="true" t="shared" si="16" ref="G61:P61">G62</f>
        <v>443184</v>
      </c>
      <c r="H61" s="207">
        <f t="shared" si="16"/>
        <v>654717</v>
      </c>
      <c r="I61" s="250">
        <f t="shared" si="16"/>
        <v>1097901</v>
      </c>
      <c r="J61" s="251">
        <f t="shared" si="16"/>
        <v>0</v>
      </c>
      <c r="K61" s="207">
        <f t="shared" si="16"/>
        <v>1319179</v>
      </c>
      <c r="L61" s="206">
        <f t="shared" si="16"/>
        <v>1327655</v>
      </c>
      <c r="M61" s="206">
        <f t="shared" si="16"/>
        <v>1258719</v>
      </c>
      <c r="N61" s="206">
        <f t="shared" si="16"/>
        <v>1007530</v>
      </c>
      <c r="O61" s="207">
        <f t="shared" si="16"/>
        <v>1229950</v>
      </c>
      <c r="P61" s="206">
        <f t="shared" si="16"/>
        <v>6143033</v>
      </c>
      <c r="Q61" s="252">
        <f>Q62</f>
        <v>7240934</v>
      </c>
    </row>
    <row r="62" spans="3:17" ht="18" customHeight="1">
      <c r="C62" s="247"/>
      <c r="D62" s="253"/>
      <c r="E62" s="254" t="s">
        <v>100</v>
      </c>
      <c r="F62" s="255"/>
      <c r="G62" s="206">
        <v>443184</v>
      </c>
      <c r="H62" s="207">
        <v>654717</v>
      </c>
      <c r="I62" s="250">
        <f>SUM(G62:H62)</f>
        <v>1097901</v>
      </c>
      <c r="J62" s="251">
        <v>0</v>
      </c>
      <c r="K62" s="207">
        <v>1319179</v>
      </c>
      <c r="L62" s="206">
        <v>1327655</v>
      </c>
      <c r="M62" s="206">
        <v>1258719</v>
      </c>
      <c r="N62" s="206">
        <v>1007530</v>
      </c>
      <c r="O62" s="207">
        <v>1229950</v>
      </c>
      <c r="P62" s="206">
        <f>SUM(J62:O62)</f>
        <v>6143033</v>
      </c>
      <c r="Q62" s="252">
        <f>I62+P62</f>
        <v>7240934</v>
      </c>
    </row>
    <row r="63" spans="3:17" ht="18" customHeight="1">
      <c r="C63" s="275"/>
      <c r="D63" s="254" t="s">
        <v>103</v>
      </c>
      <c r="E63" s="256"/>
      <c r="F63" s="256"/>
      <c r="G63" s="210">
        <v>612467</v>
      </c>
      <c r="H63" s="210">
        <v>989535</v>
      </c>
      <c r="I63" s="293">
        <f>SUM(G63:H63)</f>
        <v>1602002</v>
      </c>
      <c r="J63" s="294">
        <v>0</v>
      </c>
      <c r="K63" s="210">
        <v>2591748</v>
      </c>
      <c r="L63" s="222">
        <v>2314610</v>
      </c>
      <c r="M63" s="222">
        <v>2658048</v>
      </c>
      <c r="N63" s="222">
        <v>1950616</v>
      </c>
      <c r="O63" s="210">
        <v>2062974</v>
      </c>
      <c r="P63" s="222">
        <f>SUM(J63:O63)</f>
        <v>11577996</v>
      </c>
      <c r="Q63" s="277">
        <f>I63+P63</f>
        <v>13179998</v>
      </c>
    </row>
    <row r="64" spans="3:17" ht="18" customHeight="1">
      <c r="C64" s="265"/>
      <c r="D64" s="266" t="s">
        <v>104</v>
      </c>
      <c r="E64" s="267"/>
      <c r="F64" s="267"/>
      <c r="G64" s="208">
        <v>974192</v>
      </c>
      <c r="H64" s="209">
        <v>730352</v>
      </c>
      <c r="I64" s="268">
        <f>SUM(G64:H64)</f>
        <v>1704544</v>
      </c>
      <c r="J64" s="269">
        <v>0</v>
      </c>
      <c r="K64" s="209">
        <v>2679878</v>
      </c>
      <c r="L64" s="208">
        <v>1768936</v>
      </c>
      <c r="M64" s="208">
        <v>1635895</v>
      </c>
      <c r="N64" s="208">
        <v>919224</v>
      </c>
      <c r="O64" s="209">
        <v>883712</v>
      </c>
      <c r="P64" s="268">
        <f>SUM(J64:O64)</f>
        <v>7887645</v>
      </c>
      <c r="Q64" s="270">
        <f>I64+P64</f>
        <v>9592189</v>
      </c>
    </row>
    <row r="65" spans="3:17" ht="18" customHeight="1">
      <c r="C65" s="241" t="s">
        <v>77</v>
      </c>
      <c r="D65" s="271"/>
      <c r="E65" s="272"/>
      <c r="F65" s="273"/>
      <c r="G65" s="216">
        <f aca="true" t="shared" si="17" ref="G65:P65">SUM(G67:G72)</f>
        <v>35349</v>
      </c>
      <c r="H65" s="217">
        <f t="shared" si="17"/>
        <v>213166</v>
      </c>
      <c r="I65" s="244">
        <f>SUM(I67:I72)</f>
        <v>248515</v>
      </c>
      <c r="J65" s="245">
        <f>SUM(J67:J73)</f>
        <v>0</v>
      </c>
      <c r="K65" s="217">
        <f t="shared" si="17"/>
        <v>2314287</v>
      </c>
      <c r="L65" s="216">
        <f t="shared" si="17"/>
        <v>2980527</v>
      </c>
      <c r="M65" s="216">
        <f t="shared" si="17"/>
        <v>3818323</v>
      </c>
      <c r="N65" s="216">
        <f t="shared" si="17"/>
        <v>2262453</v>
      </c>
      <c r="O65" s="217">
        <f t="shared" si="17"/>
        <v>1343121</v>
      </c>
      <c r="P65" s="216">
        <f t="shared" si="17"/>
        <v>12718711</v>
      </c>
      <c r="Q65" s="246">
        <f>SUM(Q66:Q73)</f>
        <v>12967226</v>
      </c>
    </row>
    <row r="66" spans="1:18" ht="18" customHeight="1">
      <c r="A66" s="237"/>
      <c r="B66" s="237"/>
      <c r="C66" s="247"/>
      <c r="D66" s="333" t="s">
        <v>128</v>
      </c>
      <c r="E66" s="334"/>
      <c r="F66" s="335"/>
      <c r="G66" s="206">
        <v>0</v>
      </c>
      <c r="H66" s="207">
        <v>0</v>
      </c>
      <c r="I66" s="250">
        <f aca="true" t="shared" si="18" ref="I66:I73">SUM(G66:H66)</f>
        <v>0</v>
      </c>
      <c r="J66" s="274"/>
      <c r="K66" s="207">
        <v>0</v>
      </c>
      <c r="L66" s="206">
        <v>0</v>
      </c>
      <c r="M66" s="206">
        <v>0</v>
      </c>
      <c r="N66" s="206">
        <v>0</v>
      </c>
      <c r="O66" s="207">
        <v>0</v>
      </c>
      <c r="P66" s="206">
        <f>SUM(J66:O66)</f>
        <v>0</v>
      </c>
      <c r="Q66" s="252">
        <f>I66+P66</f>
        <v>0</v>
      </c>
      <c r="R66" s="237"/>
    </row>
    <row r="67" spans="3:17" ht="18" customHeight="1">
      <c r="C67" s="247"/>
      <c r="D67" s="333" t="s">
        <v>78</v>
      </c>
      <c r="E67" s="334"/>
      <c r="F67" s="335"/>
      <c r="G67" s="210">
        <v>0</v>
      </c>
      <c r="H67" s="210">
        <v>0</v>
      </c>
      <c r="I67" s="293">
        <f t="shared" si="18"/>
        <v>0</v>
      </c>
      <c r="J67" s="274"/>
      <c r="K67" s="207">
        <v>0</v>
      </c>
      <c r="L67" s="206">
        <v>0</v>
      </c>
      <c r="M67" s="206">
        <v>0</v>
      </c>
      <c r="N67" s="206">
        <v>0</v>
      </c>
      <c r="O67" s="207">
        <v>0</v>
      </c>
      <c r="P67" s="206">
        <f aca="true" t="shared" si="19" ref="P67:P73">SUM(J67:O67)</f>
        <v>0</v>
      </c>
      <c r="Q67" s="252">
        <f aca="true" t="shared" si="20" ref="Q67:Q73">I67+P67</f>
        <v>0</v>
      </c>
    </row>
    <row r="68" spans="3:17" ht="18" customHeight="1">
      <c r="C68" s="247"/>
      <c r="D68" s="333" t="s">
        <v>79</v>
      </c>
      <c r="E68" s="334"/>
      <c r="F68" s="335"/>
      <c r="G68" s="206">
        <v>10685</v>
      </c>
      <c r="H68" s="207">
        <v>25821</v>
      </c>
      <c r="I68" s="250">
        <f t="shared" si="18"/>
        <v>36506</v>
      </c>
      <c r="J68" s="251">
        <v>0</v>
      </c>
      <c r="K68" s="207">
        <v>266946</v>
      </c>
      <c r="L68" s="206">
        <v>266057</v>
      </c>
      <c r="M68" s="206">
        <v>390488</v>
      </c>
      <c r="N68" s="206">
        <v>278246</v>
      </c>
      <c r="O68" s="207">
        <v>172548</v>
      </c>
      <c r="P68" s="206">
        <f t="shared" si="19"/>
        <v>1374285</v>
      </c>
      <c r="Q68" s="252">
        <f>I68+P68</f>
        <v>1410791</v>
      </c>
    </row>
    <row r="69" spans="3:17" ht="18" customHeight="1">
      <c r="C69" s="247"/>
      <c r="D69" s="333" t="s">
        <v>80</v>
      </c>
      <c r="E69" s="334"/>
      <c r="F69" s="335"/>
      <c r="G69" s="206">
        <v>24664</v>
      </c>
      <c r="H69" s="207">
        <v>85130</v>
      </c>
      <c r="I69" s="250">
        <f t="shared" si="18"/>
        <v>109794</v>
      </c>
      <c r="J69" s="251">
        <v>0</v>
      </c>
      <c r="K69" s="207">
        <v>221256</v>
      </c>
      <c r="L69" s="206">
        <v>339791</v>
      </c>
      <c r="M69" s="206">
        <v>729487</v>
      </c>
      <c r="N69" s="206">
        <v>319807</v>
      </c>
      <c r="O69" s="207">
        <v>168212</v>
      </c>
      <c r="P69" s="206">
        <f t="shared" si="19"/>
        <v>1778553</v>
      </c>
      <c r="Q69" s="252">
        <f t="shared" si="20"/>
        <v>1888347</v>
      </c>
    </row>
    <row r="70" spans="3:17" ht="18" customHeight="1">
      <c r="C70" s="247"/>
      <c r="D70" s="333" t="s">
        <v>81</v>
      </c>
      <c r="E70" s="334"/>
      <c r="F70" s="335"/>
      <c r="G70" s="210">
        <v>0</v>
      </c>
      <c r="H70" s="207">
        <v>102215</v>
      </c>
      <c r="I70" s="250">
        <f t="shared" si="18"/>
        <v>102215</v>
      </c>
      <c r="J70" s="274"/>
      <c r="K70" s="207">
        <v>1782419</v>
      </c>
      <c r="L70" s="206">
        <v>2326709</v>
      </c>
      <c r="M70" s="206">
        <v>2520151</v>
      </c>
      <c r="N70" s="206">
        <v>1550872</v>
      </c>
      <c r="O70" s="207">
        <v>849841</v>
      </c>
      <c r="P70" s="206">
        <f t="shared" si="19"/>
        <v>9029992</v>
      </c>
      <c r="Q70" s="252">
        <f t="shared" si="20"/>
        <v>9132207</v>
      </c>
    </row>
    <row r="71" spans="3:17" ht="18" customHeight="1">
      <c r="C71" s="247"/>
      <c r="D71" s="333" t="s">
        <v>82</v>
      </c>
      <c r="E71" s="334"/>
      <c r="F71" s="335"/>
      <c r="G71" s="210">
        <v>0</v>
      </c>
      <c r="H71" s="210">
        <v>0</v>
      </c>
      <c r="I71" s="250">
        <f t="shared" si="18"/>
        <v>0</v>
      </c>
      <c r="J71" s="274"/>
      <c r="K71" s="207">
        <v>0</v>
      </c>
      <c r="L71" s="206">
        <v>0</v>
      </c>
      <c r="M71" s="206">
        <v>0</v>
      </c>
      <c r="N71" s="206">
        <v>0</v>
      </c>
      <c r="O71" s="207">
        <v>0</v>
      </c>
      <c r="P71" s="206">
        <f t="shared" si="19"/>
        <v>0</v>
      </c>
      <c r="Q71" s="252">
        <f t="shared" si="20"/>
        <v>0</v>
      </c>
    </row>
    <row r="72" spans="3:17" ht="18" customHeight="1">
      <c r="C72" s="275"/>
      <c r="D72" s="333" t="s">
        <v>83</v>
      </c>
      <c r="E72" s="334"/>
      <c r="F72" s="335"/>
      <c r="G72" s="222">
        <v>0</v>
      </c>
      <c r="H72" s="210">
        <v>0</v>
      </c>
      <c r="I72" s="293">
        <f t="shared" si="18"/>
        <v>0</v>
      </c>
      <c r="J72" s="274"/>
      <c r="K72" s="210">
        <v>43666</v>
      </c>
      <c r="L72" s="222">
        <v>47970</v>
      </c>
      <c r="M72" s="222">
        <v>178197</v>
      </c>
      <c r="N72" s="222">
        <v>113528</v>
      </c>
      <c r="O72" s="210">
        <v>152520</v>
      </c>
      <c r="P72" s="206">
        <f t="shared" si="19"/>
        <v>535881</v>
      </c>
      <c r="Q72" s="277">
        <f t="shared" si="20"/>
        <v>535881</v>
      </c>
    </row>
    <row r="73" spans="1:18" ht="18" customHeight="1">
      <c r="A73" s="237"/>
      <c r="B73" s="237"/>
      <c r="C73" s="278"/>
      <c r="D73" s="330" t="s">
        <v>129</v>
      </c>
      <c r="E73" s="331"/>
      <c r="F73" s="332"/>
      <c r="G73" s="209">
        <v>0</v>
      </c>
      <c r="H73" s="219">
        <v>0</v>
      </c>
      <c r="I73" s="281">
        <f t="shared" si="18"/>
        <v>0</v>
      </c>
      <c r="J73" s="295"/>
      <c r="K73" s="207">
        <v>0</v>
      </c>
      <c r="L73" s="206">
        <v>0</v>
      </c>
      <c r="M73" s="206">
        <v>0</v>
      </c>
      <c r="N73" s="206">
        <v>0</v>
      </c>
      <c r="O73" s="207">
        <v>0</v>
      </c>
      <c r="P73" s="206">
        <f t="shared" si="19"/>
        <v>0</v>
      </c>
      <c r="Q73" s="252">
        <f t="shared" si="20"/>
        <v>0</v>
      </c>
      <c r="R73" s="237"/>
    </row>
    <row r="74" spans="3:17" ht="18" customHeight="1">
      <c r="C74" s="247" t="s">
        <v>134</v>
      </c>
      <c r="D74" s="249"/>
      <c r="E74" s="249"/>
      <c r="F74" s="249"/>
      <c r="G74" s="217">
        <f>SUM(G75:G77)</f>
        <v>0</v>
      </c>
      <c r="H74" s="217">
        <f>SUM(H75:H77)</f>
        <v>0</v>
      </c>
      <c r="I74" s="244">
        <f>SUM(I75:I77)</f>
        <v>0</v>
      </c>
      <c r="J74" s="296"/>
      <c r="K74" s="217">
        <f aca="true" t="shared" si="21" ref="K74:Q74">SUM(K75:K77)</f>
        <v>4543758</v>
      </c>
      <c r="L74" s="216">
        <f t="shared" si="21"/>
        <v>8948793</v>
      </c>
      <c r="M74" s="216">
        <f t="shared" si="21"/>
        <v>17233055</v>
      </c>
      <c r="N74" s="216">
        <f t="shared" si="21"/>
        <v>16015540</v>
      </c>
      <c r="O74" s="217">
        <f t="shared" si="21"/>
        <v>21776576</v>
      </c>
      <c r="P74" s="216">
        <f t="shared" si="21"/>
        <v>68517722</v>
      </c>
      <c r="Q74" s="246">
        <f t="shared" si="21"/>
        <v>68517722</v>
      </c>
    </row>
    <row r="75" spans="3:17" ht="18" customHeight="1">
      <c r="C75" s="247"/>
      <c r="D75" s="259" t="s">
        <v>31</v>
      </c>
      <c r="E75" s="259"/>
      <c r="F75" s="263"/>
      <c r="G75" s="207">
        <v>0</v>
      </c>
      <c r="H75" s="207">
        <v>0</v>
      </c>
      <c r="I75" s="250">
        <f>SUM(G75:H75)</f>
        <v>0</v>
      </c>
      <c r="J75" s="274"/>
      <c r="K75" s="210">
        <v>913391</v>
      </c>
      <c r="L75" s="222">
        <v>3771470</v>
      </c>
      <c r="M75" s="222">
        <v>9790609</v>
      </c>
      <c r="N75" s="222">
        <v>10279314</v>
      </c>
      <c r="O75" s="210">
        <v>12544347</v>
      </c>
      <c r="P75" s="206">
        <f>SUM(J75:O75)</f>
        <v>37299131</v>
      </c>
      <c r="Q75" s="252">
        <f>I75+P75</f>
        <v>37299131</v>
      </c>
    </row>
    <row r="76" spans="3:17" ht="18" customHeight="1">
      <c r="C76" s="247"/>
      <c r="D76" s="259" t="s">
        <v>32</v>
      </c>
      <c r="E76" s="259"/>
      <c r="F76" s="263"/>
      <c r="G76" s="206">
        <v>0</v>
      </c>
      <c r="H76" s="207">
        <v>0</v>
      </c>
      <c r="I76" s="250">
        <f>SUM(G76:H76)</f>
        <v>0</v>
      </c>
      <c r="J76" s="274"/>
      <c r="K76" s="207">
        <v>3578110</v>
      </c>
      <c r="L76" s="206">
        <v>5127777</v>
      </c>
      <c r="M76" s="206">
        <v>7179429</v>
      </c>
      <c r="N76" s="206">
        <v>4772009</v>
      </c>
      <c r="O76" s="207">
        <v>5083031</v>
      </c>
      <c r="P76" s="206">
        <f>SUM(J76:O76)</f>
        <v>25740356</v>
      </c>
      <c r="Q76" s="252">
        <f>I76+P76</f>
        <v>25740356</v>
      </c>
    </row>
    <row r="77" spans="3:17" ht="18" customHeight="1">
      <c r="C77" s="247"/>
      <c r="D77" s="279" t="s">
        <v>33</v>
      </c>
      <c r="E77" s="279"/>
      <c r="F77" s="280"/>
      <c r="G77" s="218">
        <v>0</v>
      </c>
      <c r="H77" s="219">
        <v>0</v>
      </c>
      <c r="I77" s="281">
        <f>SUM(G77:H77)</f>
        <v>0</v>
      </c>
      <c r="J77" s="282"/>
      <c r="K77" s="219">
        <v>52257</v>
      </c>
      <c r="L77" s="218">
        <v>49546</v>
      </c>
      <c r="M77" s="218">
        <v>263017</v>
      </c>
      <c r="N77" s="218">
        <v>964217</v>
      </c>
      <c r="O77" s="219">
        <v>4149198</v>
      </c>
      <c r="P77" s="206">
        <f>SUM(J77:O77)</f>
        <v>5478235</v>
      </c>
      <c r="Q77" s="283">
        <f>I77+P77</f>
        <v>5478235</v>
      </c>
    </row>
    <row r="78" spans="3:17" ht="18" customHeight="1" thickBot="1">
      <c r="C78" s="284"/>
      <c r="D78" s="285" t="s">
        <v>84</v>
      </c>
      <c r="E78" s="285"/>
      <c r="F78" s="285"/>
      <c r="G78" s="220">
        <f aca="true" t="shared" si="22" ref="G78:P78">G47+G65+G74</f>
        <v>7351982</v>
      </c>
      <c r="H78" s="221">
        <f t="shared" si="22"/>
        <v>10118860</v>
      </c>
      <c r="I78" s="286">
        <f t="shared" si="22"/>
        <v>17470842</v>
      </c>
      <c r="J78" s="287">
        <f>J45+J65+J74</f>
        <v>0</v>
      </c>
      <c r="K78" s="221">
        <f t="shared" si="22"/>
        <v>29717191</v>
      </c>
      <c r="L78" s="220">
        <f t="shared" si="22"/>
        <v>32804671</v>
      </c>
      <c r="M78" s="220">
        <f t="shared" si="22"/>
        <v>42938106</v>
      </c>
      <c r="N78" s="220">
        <f t="shared" si="22"/>
        <v>33391989</v>
      </c>
      <c r="O78" s="221">
        <f t="shared" si="22"/>
        <v>39942052</v>
      </c>
      <c r="P78" s="220">
        <f t="shared" si="22"/>
        <v>178794009</v>
      </c>
      <c r="Q78" s="288">
        <f>Q47+Q65+Q74</f>
        <v>196264851</v>
      </c>
    </row>
    <row r="79" spans="3:17" ht="18" customHeight="1">
      <c r="C79" s="289" t="s">
        <v>86</v>
      </c>
      <c r="D79" s="290"/>
      <c r="E79" s="290"/>
      <c r="F79" s="290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2"/>
    </row>
    <row r="80" spans="3:18" ht="18" customHeight="1">
      <c r="C80" s="241" t="s">
        <v>70</v>
      </c>
      <c r="D80" s="242"/>
      <c r="E80" s="242"/>
      <c r="F80" s="243"/>
      <c r="G80" s="216">
        <f>G81+G87+G90+G94+G98+G99</f>
        <v>83506906</v>
      </c>
      <c r="H80" s="216">
        <f>H81+H87+H90+H94+H98+H99</f>
        <v>110128584</v>
      </c>
      <c r="I80" s="244">
        <f>SUM(G80:H80)</f>
        <v>193635490</v>
      </c>
      <c r="J80" s="245">
        <v>0</v>
      </c>
      <c r="K80" s="300">
        <f aca="true" t="shared" si="23" ref="K80:Q80">K81+K87+K90+K94+K98+K99</f>
        <v>246192830</v>
      </c>
      <c r="L80" s="300">
        <f t="shared" si="23"/>
        <v>222851544</v>
      </c>
      <c r="M80" s="300">
        <f t="shared" si="23"/>
        <v>233487732</v>
      </c>
      <c r="N80" s="300">
        <f t="shared" si="23"/>
        <v>161095170</v>
      </c>
      <c r="O80" s="300">
        <f t="shared" si="23"/>
        <v>179124231</v>
      </c>
      <c r="P80" s="216">
        <f t="shared" si="23"/>
        <v>1042751507</v>
      </c>
      <c r="Q80" s="246">
        <f t="shared" si="23"/>
        <v>1236386997</v>
      </c>
      <c r="R80" s="301">
        <f>SUM(K80:O80)</f>
        <v>1042751507</v>
      </c>
    </row>
    <row r="81" spans="3:17" ht="18" customHeight="1">
      <c r="C81" s="247"/>
      <c r="D81" s="248" t="s">
        <v>90</v>
      </c>
      <c r="E81" s="249"/>
      <c r="F81" s="249"/>
      <c r="G81" s="206">
        <f>SUM(G82:G86)</f>
        <v>35322875</v>
      </c>
      <c r="H81" s="206">
        <f>SUM(H82:H86)</f>
        <v>37036671</v>
      </c>
      <c r="I81" s="250">
        <f aca="true" t="shared" si="24" ref="I81:I99">SUM(G81:H81)</f>
        <v>72359546</v>
      </c>
      <c r="J81" s="251">
        <v>0</v>
      </c>
      <c r="K81" s="297">
        <f aca="true" t="shared" si="25" ref="K81:Q81">SUM(K82:K86)</f>
        <v>86409854</v>
      </c>
      <c r="L81" s="297">
        <f t="shared" si="25"/>
        <v>76301760</v>
      </c>
      <c r="M81" s="206">
        <f t="shared" si="25"/>
        <v>87085366</v>
      </c>
      <c r="N81" s="206">
        <f t="shared" si="25"/>
        <v>70378722</v>
      </c>
      <c r="O81" s="207">
        <f t="shared" si="25"/>
        <v>100161916</v>
      </c>
      <c r="P81" s="206">
        <f t="shared" si="25"/>
        <v>420337618</v>
      </c>
      <c r="Q81" s="252">
        <f t="shared" si="25"/>
        <v>492697164</v>
      </c>
    </row>
    <row r="82" spans="3:17" ht="18" customHeight="1">
      <c r="C82" s="247"/>
      <c r="D82" s="253"/>
      <c r="E82" s="254" t="s">
        <v>91</v>
      </c>
      <c r="F82" s="255"/>
      <c r="G82" s="206">
        <v>30189677</v>
      </c>
      <c r="H82" s="207">
        <v>25980475</v>
      </c>
      <c r="I82" s="250">
        <f>SUM(G82:H82)</f>
        <v>56170152</v>
      </c>
      <c r="J82" s="251">
        <v>0</v>
      </c>
      <c r="K82" s="297">
        <v>61254006</v>
      </c>
      <c r="L82" s="206">
        <v>57038644</v>
      </c>
      <c r="M82" s="206">
        <v>63139099</v>
      </c>
      <c r="N82" s="206">
        <v>50137352</v>
      </c>
      <c r="O82" s="207">
        <v>62207027</v>
      </c>
      <c r="P82" s="206">
        <f>SUM(J82:O82)</f>
        <v>293776128</v>
      </c>
      <c r="Q82" s="252">
        <f>I82+P82</f>
        <v>349946280</v>
      </c>
    </row>
    <row r="83" spans="3:17" ht="18" customHeight="1">
      <c r="C83" s="247"/>
      <c r="D83" s="253"/>
      <c r="E83" s="254" t="s">
        <v>92</v>
      </c>
      <c r="F83" s="255"/>
      <c r="G83" s="206">
        <v>0</v>
      </c>
      <c r="H83" s="207">
        <v>84811</v>
      </c>
      <c r="I83" s="250">
        <f t="shared" si="24"/>
        <v>84811</v>
      </c>
      <c r="J83" s="251">
        <v>0</v>
      </c>
      <c r="K83" s="297">
        <v>193123</v>
      </c>
      <c r="L83" s="206">
        <v>536521</v>
      </c>
      <c r="M83" s="206">
        <v>1650340</v>
      </c>
      <c r="N83" s="206">
        <v>2631420</v>
      </c>
      <c r="O83" s="207">
        <v>11745585</v>
      </c>
      <c r="P83" s="206">
        <f>SUM(J83:O83)</f>
        <v>16756989</v>
      </c>
      <c r="Q83" s="252">
        <f>I83+P83</f>
        <v>16841800</v>
      </c>
    </row>
    <row r="84" spans="3:17" ht="18" customHeight="1">
      <c r="C84" s="247"/>
      <c r="D84" s="253"/>
      <c r="E84" s="254" t="s">
        <v>93</v>
      </c>
      <c r="F84" s="255"/>
      <c r="G84" s="206">
        <v>3577912</v>
      </c>
      <c r="H84" s="207">
        <v>8975709</v>
      </c>
      <c r="I84" s="250">
        <f t="shared" si="24"/>
        <v>12553621</v>
      </c>
      <c r="J84" s="251">
        <v>0</v>
      </c>
      <c r="K84" s="297">
        <v>19816120</v>
      </c>
      <c r="L84" s="206">
        <v>13707715</v>
      </c>
      <c r="M84" s="206">
        <v>17166276</v>
      </c>
      <c r="N84" s="206">
        <v>13830489</v>
      </c>
      <c r="O84" s="207">
        <v>21921027</v>
      </c>
      <c r="P84" s="206">
        <f>SUM(J84:O84)</f>
        <v>86441627</v>
      </c>
      <c r="Q84" s="252">
        <f>I84+P84</f>
        <v>98995248</v>
      </c>
    </row>
    <row r="85" spans="3:17" ht="18" customHeight="1">
      <c r="C85" s="247"/>
      <c r="D85" s="253"/>
      <c r="E85" s="254" t="s">
        <v>94</v>
      </c>
      <c r="F85" s="255"/>
      <c r="G85" s="206">
        <v>331286</v>
      </c>
      <c r="H85" s="207">
        <v>542676</v>
      </c>
      <c r="I85" s="250">
        <f t="shared" si="24"/>
        <v>873962</v>
      </c>
      <c r="J85" s="251">
        <v>0</v>
      </c>
      <c r="K85" s="297">
        <v>1228895</v>
      </c>
      <c r="L85" s="206">
        <v>972580</v>
      </c>
      <c r="M85" s="206">
        <v>731241</v>
      </c>
      <c r="N85" s="206">
        <v>484461</v>
      </c>
      <c r="O85" s="207">
        <v>565387</v>
      </c>
      <c r="P85" s="206">
        <f>SUM(J85:O85)</f>
        <v>3982564</v>
      </c>
      <c r="Q85" s="252">
        <f>I85+P85</f>
        <v>4856526</v>
      </c>
    </row>
    <row r="86" spans="3:17" ht="18" customHeight="1">
      <c r="C86" s="247"/>
      <c r="D86" s="253"/>
      <c r="E86" s="336" t="s">
        <v>102</v>
      </c>
      <c r="F86" s="337"/>
      <c r="G86" s="206">
        <v>1224000</v>
      </c>
      <c r="H86" s="207">
        <v>1453000</v>
      </c>
      <c r="I86" s="250">
        <f t="shared" si="24"/>
        <v>2677000</v>
      </c>
      <c r="J86" s="251">
        <v>0</v>
      </c>
      <c r="K86" s="297">
        <v>3917710</v>
      </c>
      <c r="L86" s="206">
        <v>4046300</v>
      </c>
      <c r="M86" s="206">
        <v>4398410</v>
      </c>
      <c r="N86" s="206">
        <v>3295000</v>
      </c>
      <c r="O86" s="207">
        <v>3722890</v>
      </c>
      <c r="P86" s="206">
        <f>SUM(J86:O86)</f>
        <v>19380310</v>
      </c>
      <c r="Q86" s="252">
        <f>I86+P86</f>
        <v>22057310</v>
      </c>
    </row>
    <row r="87" spans="3:17" ht="18" customHeight="1">
      <c r="C87" s="247"/>
      <c r="D87" s="248" t="s">
        <v>71</v>
      </c>
      <c r="E87" s="256"/>
      <c r="F87" s="255"/>
      <c r="G87" s="206">
        <f>SUM(G88:G89)</f>
        <v>21038542</v>
      </c>
      <c r="H87" s="206">
        <f>SUM(H88:H89)</f>
        <v>42343411</v>
      </c>
      <c r="I87" s="250">
        <f t="shared" si="24"/>
        <v>63381953</v>
      </c>
      <c r="J87" s="251">
        <v>0</v>
      </c>
      <c r="K87" s="297">
        <f aca="true" t="shared" si="26" ref="K87:Q87">SUM(K88:K89)</f>
        <v>80183713</v>
      </c>
      <c r="L87" s="297">
        <f t="shared" si="26"/>
        <v>74626647</v>
      </c>
      <c r="M87" s="297">
        <f t="shared" si="26"/>
        <v>67960358</v>
      </c>
      <c r="N87" s="297">
        <f t="shared" si="26"/>
        <v>37147722</v>
      </c>
      <c r="O87" s="297">
        <f t="shared" si="26"/>
        <v>24082080</v>
      </c>
      <c r="P87" s="206">
        <f t="shared" si="26"/>
        <v>284000520</v>
      </c>
      <c r="Q87" s="252">
        <f t="shared" si="26"/>
        <v>347382473</v>
      </c>
    </row>
    <row r="88" spans="3:17" ht="18" customHeight="1">
      <c r="C88" s="247"/>
      <c r="D88" s="253"/>
      <c r="E88" s="257" t="s">
        <v>95</v>
      </c>
      <c r="F88" s="257"/>
      <c r="G88" s="206">
        <v>17309207</v>
      </c>
      <c r="H88" s="207">
        <v>32730663</v>
      </c>
      <c r="I88" s="250">
        <f t="shared" si="24"/>
        <v>50039870</v>
      </c>
      <c r="J88" s="251">
        <v>0</v>
      </c>
      <c r="K88" s="297">
        <v>68393447</v>
      </c>
      <c r="L88" s="206">
        <v>60399731</v>
      </c>
      <c r="M88" s="206">
        <v>55569575</v>
      </c>
      <c r="N88" s="206">
        <v>30416671</v>
      </c>
      <c r="O88" s="207">
        <v>20678063</v>
      </c>
      <c r="P88" s="206">
        <f>SUM(J88:O88)</f>
        <v>235457487</v>
      </c>
      <c r="Q88" s="252">
        <f>I88+P88</f>
        <v>285497357</v>
      </c>
    </row>
    <row r="89" spans="3:17" ht="18" customHeight="1">
      <c r="C89" s="247"/>
      <c r="D89" s="253"/>
      <c r="E89" s="257" t="s">
        <v>96</v>
      </c>
      <c r="F89" s="257"/>
      <c r="G89" s="206">
        <v>3729335</v>
      </c>
      <c r="H89" s="207">
        <v>9612748</v>
      </c>
      <c r="I89" s="250">
        <f t="shared" si="24"/>
        <v>13342083</v>
      </c>
      <c r="J89" s="251">
        <v>0</v>
      </c>
      <c r="K89" s="297">
        <v>11790266</v>
      </c>
      <c r="L89" s="206">
        <v>14226916</v>
      </c>
      <c r="M89" s="206">
        <v>12390783</v>
      </c>
      <c r="N89" s="206">
        <v>6731051</v>
      </c>
      <c r="O89" s="207">
        <v>3404017</v>
      </c>
      <c r="P89" s="206">
        <f>SUM(J89:O89)</f>
        <v>48543033</v>
      </c>
      <c r="Q89" s="252">
        <f>I89+P89</f>
        <v>61885116</v>
      </c>
    </row>
    <row r="90" spans="3:17" ht="18" customHeight="1">
      <c r="C90" s="247"/>
      <c r="D90" s="248" t="s">
        <v>72</v>
      </c>
      <c r="E90" s="249"/>
      <c r="F90" s="249"/>
      <c r="G90" s="206">
        <f>SUM(G91:G93)</f>
        <v>218428</v>
      </c>
      <c r="H90" s="206">
        <f>SUM(H91:H93)</f>
        <v>907888</v>
      </c>
      <c r="I90" s="250">
        <f t="shared" si="24"/>
        <v>1126316</v>
      </c>
      <c r="J90" s="251">
        <v>0</v>
      </c>
      <c r="K90" s="297">
        <f aca="true" t="shared" si="27" ref="K90:Q90">SUM(K91:K93)</f>
        <v>6830631</v>
      </c>
      <c r="L90" s="297">
        <f t="shared" si="27"/>
        <v>13699754</v>
      </c>
      <c r="M90" s="297">
        <f t="shared" si="27"/>
        <v>18895168</v>
      </c>
      <c r="N90" s="297">
        <f t="shared" si="27"/>
        <v>12463329</v>
      </c>
      <c r="O90" s="297">
        <f t="shared" si="27"/>
        <v>11313441</v>
      </c>
      <c r="P90" s="206">
        <f t="shared" si="27"/>
        <v>63202323</v>
      </c>
      <c r="Q90" s="252">
        <f t="shared" si="27"/>
        <v>64328639</v>
      </c>
    </row>
    <row r="91" spans="3:17" ht="18" customHeight="1">
      <c r="C91" s="247"/>
      <c r="D91" s="253"/>
      <c r="E91" s="254" t="s">
        <v>97</v>
      </c>
      <c r="F91" s="255"/>
      <c r="G91" s="206">
        <v>200423</v>
      </c>
      <c r="H91" s="207">
        <v>616909</v>
      </c>
      <c r="I91" s="250">
        <f t="shared" si="24"/>
        <v>817332</v>
      </c>
      <c r="J91" s="251">
        <v>0</v>
      </c>
      <c r="K91" s="297">
        <v>6063465</v>
      </c>
      <c r="L91" s="206">
        <v>11563898</v>
      </c>
      <c r="M91" s="206">
        <v>16374465</v>
      </c>
      <c r="N91" s="206">
        <v>10572933</v>
      </c>
      <c r="O91" s="207">
        <v>9746383</v>
      </c>
      <c r="P91" s="206">
        <f>SUM(J91:O91)</f>
        <v>54321144</v>
      </c>
      <c r="Q91" s="252">
        <f>I91+P91</f>
        <v>55138476</v>
      </c>
    </row>
    <row r="92" spans="3:17" ht="18" customHeight="1">
      <c r="C92" s="247"/>
      <c r="D92" s="253"/>
      <c r="E92" s="333" t="s">
        <v>98</v>
      </c>
      <c r="F92" s="335"/>
      <c r="G92" s="206">
        <v>18005</v>
      </c>
      <c r="H92" s="207">
        <v>290979</v>
      </c>
      <c r="I92" s="250">
        <f t="shared" si="24"/>
        <v>308984</v>
      </c>
      <c r="J92" s="251">
        <v>0</v>
      </c>
      <c r="K92" s="297">
        <v>767166</v>
      </c>
      <c r="L92" s="206">
        <v>2135856</v>
      </c>
      <c r="M92" s="206">
        <v>2520703</v>
      </c>
      <c r="N92" s="206">
        <v>1890396</v>
      </c>
      <c r="O92" s="207">
        <v>1567058</v>
      </c>
      <c r="P92" s="206">
        <f>SUM(J92:O92)</f>
        <v>8881179</v>
      </c>
      <c r="Q92" s="252">
        <f>I92+P92</f>
        <v>9190163</v>
      </c>
    </row>
    <row r="93" spans="3:17" ht="18" customHeight="1">
      <c r="C93" s="247"/>
      <c r="D93" s="257"/>
      <c r="E93" s="333" t="s">
        <v>99</v>
      </c>
      <c r="F93" s="335"/>
      <c r="G93" s="206">
        <v>0</v>
      </c>
      <c r="H93" s="207">
        <v>0</v>
      </c>
      <c r="I93" s="250">
        <f t="shared" si="24"/>
        <v>0</v>
      </c>
      <c r="J93" s="251">
        <v>0</v>
      </c>
      <c r="K93" s="297">
        <v>0</v>
      </c>
      <c r="L93" s="206">
        <v>0</v>
      </c>
      <c r="M93" s="206">
        <v>0</v>
      </c>
      <c r="N93" s="206">
        <v>0</v>
      </c>
      <c r="O93" s="207">
        <v>0</v>
      </c>
      <c r="P93" s="206">
        <f>SUM(J93:O93)</f>
        <v>0</v>
      </c>
      <c r="Q93" s="252">
        <f>I93+P93</f>
        <v>0</v>
      </c>
    </row>
    <row r="94" spans="3:17" ht="18" customHeight="1">
      <c r="C94" s="247"/>
      <c r="D94" s="248" t="s">
        <v>73</v>
      </c>
      <c r="E94" s="249"/>
      <c r="F94" s="258"/>
      <c r="G94" s="206">
        <f>SUM(G95:G97)</f>
        <v>9931829</v>
      </c>
      <c r="H94" s="206">
        <f>SUM(H95:H97)</f>
        <v>11516440</v>
      </c>
      <c r="I94" s="250">
        <f t="shared" si="24"/>
        <v>21448269</v>
      </c>
      <c r="J94" s="251">
        <v>0</v>
      </c>
      <c r="K94" s="207">
        <f aca="true" t="shared" si="28" ref="K94:Q94">SUM(K95:K97)</f>
        <v>16507613</v>
      </c>
      <c r="L94" s="207">
        <f t="shared" si="28"/>
        <v>14713940</v>
      </c>
      <c r="M94" s="207">
        <f t="shared" si="28"/>
        <v>13930285</v>
      </c>
      <c r="N94" s="207">
        <f t="shared" si="28"/>
        <v>10637876</v>
      </c>
      <c r="O94" s="207">
        <f t="shared" si="28"/>
        <v>12349501</v>
      </c>
      <c r="P94" s="206">
        <f t="shared" si="28"/>
        <v>68139215</v>
      </c>
      <c r="Q94" s="252">
        <f t="shared" si="28"/>
        <v>89587484</v>
      </c>
    </row>
    <row r="95" spans="3:17" ht="18" customHeight="1">
      <c r="C95" s="247"/>
      <c r="D95" s="253"/>
      <c r="E95" s="259" t="s">
        <v>100</v>
      </c>
      <c r="F95" s="255"/>
      <c r="G95" s="206">
        <v>4431840</v>
      </c>
      <c r="H95" s="207">
        <v>6547170</v>
      </c>
      <c r="I95" s="250">
        <f t="shared" si="24"/>
        <v>10979010</v>
      </c>
      <c r="J95" s="251">
        <v>0</v>
      </c>
      <c r="K95" s="207">
        <v>13191790</v>
      </c>
      <c r="L95" s="206">
        <v>13276550</v>
      </c>
      <c r="M95" s="206">
        <v>12587190</v>
      </c>
      <c r="N95" s="206">
        <v>10075300</v>
      </c>
      <c r="O95" s="207">
        <v>12299500</v>
      </c>
      <c r="P95" s="206">
        <f>SUM(J95:O95)</f>
        <v>61430330</v>
      </c>
      <c r="Q95" s="252">
        <f>I95+P95</f>
        <v>72409340</v>
      </c>
    </row>
    <row r="96" spans="3:17" ht="18" customHeight="1">
      <c r="C96" s="247"/>
      <c r="D96" s="260"/>
      <c r="E96" s="257" t="s">
        <v>74</v>
      </c>
      <c r="F96" s="261"/>
      <c r="G96" s="206">
        <v>939916</v>
      </c>
      <c r="H96" s="207">
        <v>872265</v>
      </c>
      <c r="I96" s="250">
        <f t="shared" si="24"/>
        <v>1812181</v>
      </c>
      <c r="J96" s="251">
        <v>0</v>
      </c>
      <c r="K96" s="207">
        <v>172435</v>
      </c>
      <c r="L96" s="206">
        <v>21840</v>
      </c>
      <c r="M96" s="206">
        <v>90000</v>
      </c>
      <c r="N96" s="206">
        <v>26040</v>
      </c>
      <c r="O96" s="207">
        <v>0</v>
      </c>
      <c r="P96" s="206">
        <f>SUM(J96:O96)</f>
        <v>310315</v>
      </c>
      <c r="Q96" s="252">
        <f>I96+P96</f>
        <v>2122496</v>
      </c>
    </row>
    <row r="97" spans="3:17" ht="18" customHeight="1">
      <c r="C97" s="247"/>
      <c r="D97" s="262"/>
      <c r="E97" s="254" t="s">
        <v>75</v>
      </c>
      <c r="F97" s="263"/>
      <c r="G97" s="206">
        <v>4560073</v>
      </c>
      <c r="H97" s="207">
        <v>4097005</v>
      </c>
      <c r="I97" s="250">
        <f t="shared" si="24"/>
        <v>8657078</v>
      </c>
      <c r="J97" s="251">
        <v>0</v>
      </c>
      <c r="K97" s="207">
        <v>3143388</v>
      </c>
      <c r="L97" s="206">
        <v>1415550</v>
      </c>
      <c r="M97" s="206">
        <v>1253095</v>
      </c>
      <c r="N97" s="206">
        <v>536536</v>
      </c>
      <c r="O97" s="207">
        <v>50001</v>
      </c>
      <c r="P97" s="206">
        <f>SUM(J97:O97)</f>
        <v>6398570</v>
      </c>
      <c r="Q97" s="252">
        <f>I97+P97</f>
        <v>15055648</v>
      </c>
    </row>
    <row r="98" spans="3:17" ht="18" customHeight="1">
      <c r="C98" s="247"/>
      <c r="D98" s="253" t="s">
        <v>76</v>
      </c>
      <c r="E98" s="264"/>
      <c r="F98" s="264"/>
      <c r="G98" s="206">
        <v>6436370</v>
      </c>
      <c r="H98" s="207">
        <v>10407354</v>
      </c>
      <c r="I98" s="250">
        <f t="shared" si="24"/>
        <v>16843724</v>
      </c>
      <c r="J98" s="251">
        <v>0</v>
      </c>
      <c r="K98" s="207">
        <v>27240638</v>
      </c>
      <c r="L98" s="206">
        <v>24363122</v>
      </c>
      <c r="M98" s="206">
        <v>27916594</v>
      </c>
      <c r="N98" s="206">
        <v>20517629</v>
      </c>
      <c r="O98" s="207">
        <v>21648077</v>
      </c>
      <c r="P98" s="206">
        <f>SUM(J98:O98)</f>
        <v>121686060</v>
      </c>
      <c r="Q98" s="252">
        <f>I98+P98</f>
        <v>138529784</v>
      </c>
    </row>
    <row r="99" spans="3:17" ht="18" customHeight="1">
      <c r="C99" s="265"/>
      <c r="D99" s="266" t="s">
        <v>101</v>
      </c>
      <c r="E99" s="267"/>
      <c r="F99" s="267"/>
      <c r="G99" s="208">
        <v>10558862</v>
      </c>
      <c r="H99" s="209">
        <v>7916820</v>
      </c>
      <c r="I99" s="268">
        <f t="shared" si="24"/>
        <v>18475682</v>
      </c>
      <c r="J99" s="269">
        <v>0</v>
      </c>
      <c r="K99" s="209">
        <v>29020381</v>
      </c>
      <c r="L99" s="208">
        <v>19146321</v>
      </c>
      <c r="M99" s="208">
        <v>17699961</v>
      </c>
      <c r="N99" s="208">
        <v>9949892</v>
      </c>
      <c r="O99" s="209">
        <v>9569216</v>
      </c>
      <c r="P99" s="268">
        <f>SUM(J99:O99)</f>
        <v>85385771</v>
      </c>
      <c r="Q99" s="252">
        <f>I99+P99</f>
        <v>103861453</v>
      </c>
    </row>
    <row r="100" spans="3:17" ht="18" customHeight="1">
      <c r="C100" s="241" t="s">
        <v>77</v>
      </c>
      <c r="D100" s="271"/>
      <c r="E100" s="272"/>
      <c r="F100" s="273"/>
      <c r="G100" s="216">
        <f>SUM(G102:G107)</f>
        <v>376816</v>
      </c>
      <c r="H100" s="216">
        <f>SUM(H102:H107)</f>
        <v>2257786</v>
      </c>
      <c r="I100" s="244">
        <f aca="true" t="shared" si="29" ref="I100:I106">SUM(G100:H100)</f>
        <v>2634602</v>
      </c>
      <c r="J100" s="245">
        <f>SUM(J102:J108)</f>
        <v>0</v>
      </c>
      <c r="K100" s="300">
        <f>SUM(K102:K107)</f>
        <v>24411480</v>
      </c>
      <c r="L100" s="216">
        <f>SUM(L102:L107)</f>
        <v>31460862</v>
      </c>
      <c r="M100" s="216">
        <f>SUM(M102:M107)</f>
        <v>40336148</v>
      </c>
      <c r="N100" s="216">
        <f>SUM(N102:N107)</f>
        <v>23892322</v>
      </c>
      <c r="O100" s="216">
        <f>SUM(O102:O107)</f>
        <v>14162420</v>
      </c>
      <c r="P100" s="216">
        <f aca="true" t="shared" si="30" ref="P100:P112">SUM(J100:O100)</f>
        <v>134263232</v>
      </c>
      <c r="Q100" s="246">
        <f>SUM(Q101:Q108)</f>
        <v>136897834</v>
      </c>
    </row>
    <row r="101" spans="1:18" ht="18" customHeight="1">
      <c r="A101" s="237"/>
      <c r="B101" s="237"/>
      <c r="C101" s="247"/>
      <c r="D101" s="333" t="s">
        <v>128</v>
      </c>
      <c r="E101" s="334"/>
      <c r="F101" s="335"/>
      <c r="G101" s="206">
        <v>0</v>
      </c>
      <c r="H101" s="207">
        <v>0</v>
      </c>
      <c r="I101" s="250">
        <f t="shared" si="29"/>
        <v>0</v>
      </c>
      <c r="J101" s="274"/>
      <c r="K101" s="210">
        <v>0</v>
      </c>
      <c r="L101" s="222">
        <v>0</v>
      </c>
      <c r="M101" s="222">
        <v>0</v>
      </c>
      <c r="N101" s="222">
        <v>0</v>
      </c>
      <c r="O101" s="210">
        <v>0</v>
      </c>
      <c r="P101" s="206">
        <f>SUM(J101:O101)</f>
        <v>0</v>
      </c>
      <c r="Q101" s="252">
        <f>I101+P101</f>
        <v>0</v>
      </c>
      <c r="R101" s="237"/>
    </row>
    <row r="102" spans="3:17" ht="18" customHeight="1">
      <c r="C102" s="247"/>
      <c r="D102" s="333" t="s">
        <v>78</v>
      </c>
      <c r="E102" s="334"/>
      <c r="F102" s="335"/>
      <c r="G102" s="210">
        <v>0</v>
      </c>
      <c r="H102" s="210">
        <v>0</v>
      </c>
      <c r="I102" s="293">
        <f t="shared" si="29"/>
        <v>0</v>
      </c>
      <c r="J102" s="274"/>
      <c r="K102" s="297">
        <v>0</v>
      </c>
      <c r="L102" s="206">
        <v>0</v>
      </c>
      <c r="M102" s="206">
        <v>0</v>
      </c>
      <c r="N102" s="206">
        <v>0</v>
      </c>
      <c r="O102" s="207">
        <v>0</v>
      </c>
      <c r="P102" s="206">
        <f t="shared" si="30"/>
        <v>0</v>
      </c>
      <c r="Q102" s="252">
        <f aca="true" t="shared" si="31" ref="Q102:Q108">I102+P102</f>
        <v>0</v>
      </c>
    </row>
    <row r="103" spans="3:17" ht="18" customHeight="1">
      <c r="C103" s="247"/>
      <c r="D103" s="333" t="s">
        <v>79</v>
      </c>
      <c r="E103" s="334"/>
      <c r="F103" s="335"/>
      <c r="G103" s="206">
        <v>113901</v>
      </c>
      <c r="H103" s="207">
        <v>275251</v>
      </c>
      <c r="I103" s="250">
        <f t="shared" si="29"/>
        <v>389152</v>
      </c>
      <c r="J103" s="251">
        <v>0</v>
      </c>
      <c r="K103" s="297">
        <v>2843001</v>
      </c>
      <c r="L103" s="206">
        <v>2836154</v>
      </c>
      <c r="M103" s="206">
        <v>4162590</v>
      </c>
      <c r="N103" s="206">
        <v>2966091</v>
      </c>
      <c r="O103" s="207">
        <v>1839354</v>
      </c>
      <c r="P103" s="206">
        <f t="shared" si="30"/>
        <v>14647190</v>
      </c>
      <c r="Q103" s="252">
        <f t="shared" si="31"/>
        <v>15036342</v>
      </c>
    </row>
    <row r="104" spans="3:17" ht="18" customHeight="1">
      <c r="C104" s="247"/>
      <c r="D104" s="333" t="s">
        <v>80</v>
      </c>
      <c r="E104" s="334"/>
      <c r="F104" s="335"/>
      <c r="G104" s="206">
        <v>262915</v>
      </c>
      <c r="H104" s="207">
        <v>907480</v>
      </c>
      <c r="I104" s="250">
        <f t="shared" si="29"/>
        <v>1170395</v>
      </c>
      <c r="J104" s="251">
        <v>0</v>
      </c>
      <c r="K104" s="297">
        <v>2358582</v>
      </c>
      <c r="L104" s="206">
        <v>3622163</v>
      </c>
      <c r="M104" s="206">
        <v>7776314</v>
      </c>
      <c r="N104" s="206">
        <v>3409135</v>
      </c>
      <c r="O104" s="207">
        <v>1790713</v>
      </c>
      <c r="P104" s="206">
        <f t="shared" si="30"/>
        <v>18956907</v>
      </c>
      <c r="Q104" s="252">
        <f t="shared" si="31"/>
        <v>20127302</v>
      </c>
    </row>
    <row r="105" spans="3:17" ht="18" customHeight="1">
      <c r="C105" s="247"/>
      <c r="D105" s="333" t="s">
        <v>81</v>
      </c>
      <c r="E105" s="334"/>
      <c r="F105" s="335"/>
      <c r="G105" s="210">
        <v>0</v>
      </c>
      <c r="H105" s="207">
        <v>1075055</v>
      </c>
      <c r="I105" s="250">
        <f t="shared" si="29"/>
        <v>1075055</v>
      </c>
      <c r="J105" s="274"/>
      <c r="K105" s="297">
        <v>18749659</v>
      </c>
      <c r="L105" s="206">
        <v>24496943</v>
      </c>
      <c r="M105" s="206">
        <v>26519049</v>
      </c>
      <c r="N105" s="206">
        <v>16320512</v>
      </c>
      <c r="O105" s="207">
        <v>8924793</v>
      </c>
      <c r="P105" s="206">
        <f t="shared" si="30"/>
        <v>95010956</v>
      </c>
      <c r="Q105" s="252">
        <f t="shared" si="31"/>
        <v>96086011</v>
      </c>
    </row>
    <row r="106" spans="3:17" ht="18" customHeight="1">
      <c r="C106" s="247"/>
      <c r="D106" s="333" t="s">
        <v>82</v>
      </c>
      <c r="E106" s="334"/>
      <c r="F106" s="335"/>
      <c r="G106" s="210">
        <v>0</v>
      </c>
      <c r="H106" s="210">
        <v>0</v>
      </c>
      <c r="I106" s="293">
        <f t="shared" si="29"/>
        <v>0</v>
      </c>
      <c r="J106" s="274"/>
      <c r="K106" s="297">
        <v>0</v>
      </c>
      <c r="L106" s="206">
        <v>0</v>
      </c>
      <c r="M106" s="206">
        <v>0</v>
      </c>
      <c r="N106" s="206">
        <v>0</v>
      </c>
      <c r="O106" s="207">
        <v>0</v>
      </c>
      <c r="P106" s="206">
        <f t="shared" si="30"/>
        <v>0</v>
      </c>
      <c r="Q106" s="252">
        <f t="shared" si="31"/>
        <v>0</v>
      </c>
    </row>
    <row r="107" spans="3:17" ht="18" customHeight="1">
      <c r="C107" s="275"/>
      <c r="D107" s="333" t="s">
        <v>83</v>
      </c>
      <c r="E107" s="334"/>
      <c r="F107" s="335"/>
      <c r="G107" s="222">
        <v>0</v>
      </c>
      <c r="H107" s="210">
        <v>0</v>
      </c>
      <c r="I107" s="293">
        <v>0</v>
      </c>
      <c r="J107" s="274"/>
      <c r="K107" s="298">
        <v>460238</v>
      </c>
      <c r="L107" s="222">
        <v>505602</v>
      </c>
      <c r="M107" s="222">
        <v>1878195</v>
      </c>
      <c r="N107" s="222">
        <v>1196584</v>
      </c>
      <c r="O107" s="210">
        <v>1607560</v>
      </c>
      <c r="P107" s="293">
        <f t="shared" si="30"/>
        <v>5648179</v>
      </c>
      <c r="Q107" s="252">
        <f t="shared" si="31"/>
        <v>5648179</v>
      </c>
    </row>
    <row r="108" spans="1:18" ht="18" customHeight="1">
      <c r="A108" s="237"/>
      <c r="B108" s="237"/>
      <c r="C108" s="278"/>
      <c r="D108" s="330" t="s">
        <v>129</v>
      </c>
      <c r="E108" s="331"/>
      <c r="F108" s="332"/>
      <c r="G108" s="219">
        <v>0</v>
      </c>
      <c r="H108" s="219">
        <v>0</v>
      </c>
      <c r="I108" s="281">
        <f>SUM(G108:H108)</f>
        <v>0</v>
      </c>
      <c r="J108" s="295"/>
      <c r="K108" s="219">
        <v>0</v>
      </c>
      <c r="L108" s="218">
        <v>0</v>
      </c>
      <c r="M108" s="218">
        <v>0</v>
      </c>
      <c r="N108" s="218">
        <v>0</v>
      </c>
      <c r="O108" s="219">
        <v>0</v>
      </c>
      <c r="P108" s="206">
        <f>SUM(J108:O108)</f>
        <v>0</v>
      </c>
      <c r="Q108" s="252">
        <f t="shared" si="31"/>
        <v>0</v>
      </c>
      <c r="R108" s="237"/>
    </row>
    <row r="109" spans="3:17" ht="18" customHeight="1">
      <c r="C109" s="247" t="s">
        <v>134</v>
      </c>
      <c r="D109" s="249"/>
      <c r="E109" s="249"/>
      <c r="F109" s="249"/>
      <c r="G109" s="217">
        <v>0</v>
      </c>
      <c r="H109" s="217">
        <v>0</v>
      </c>
      <c r="I109" s="244">
        <v>0</v>
      </c>
      <c r="J109" s="296"/>
      <c r="K109" s="300">
        <f>SUM(K110:K112)</f>
        <v>47785503</v>
      </c>
      <c r="L109" s="300">
        <f>SUM(L110:L112)</f>
        <v>94050256</v>
      </c>
      <c r="M109" s="300">
        <f>SUM(M110:M112)</f>
        <v>181137656</v>
      </c>
      <c r="N109" s="300">
        <f>SUM(N110:N112)</f>
        <v>168306861</v>
      </c>
      <c r="O109" s="300">
        <f>SUM(O110:O112)</f>
        <v>228482186</v>
      </c>
      <c r="P109" s="216">
        <f t="shared" si="30"/>
        <v>719762462</v>
      </c>
      <c r="Q109" s="246">
        <f>SUM(Q110:Q112)</f>
        <v>719762462</v>
      </c>
    </row>
    <row r="110" spans="3:17" ht="18" customHeight="1">
      <c r="C110" s="247"/>
      <c r="D110" s="259" t="s">
        <v>31</v>
      </c>
      <c r="E110" s="259"/>
      <c r="F110" s="263"/>
      <c r="G110" s="207">
        <v>0</v>
      </c>
      <c r="H110" s="207">
        <v>0</v>
      </c>
      <c r="I110" s="250">
        <v>0</v>
      </c>
      <c r="J110" s="274"/>
      <c r="K110" s="297">
        <v>9611470</v>
      </c>
      <c r="L110" s="206">
        <v>39665743</v>
      </c>
      <c r="M110" s="206">
        <v>103050937</v>
      </c>
      <c r="N110" s="206">
        <v>108184150</v>
      </c>
      <c r="O110" s="207">
        <v>131938614</v>
      </c>
      <c r="P110" s="206">
        <f t="shared" si="30"/>
        <v>392450914</v>
      </c>
      <c r="Q110" s="252">
        <f>I110+P110</f>
        <v>392450914</v>
      </c>
    </row>
    <row r="111" spans="3:17" ht="18" customHeight="1">
      <c r="C111" s="247"/>
      <c r="D111" s="259" t="s">
        <v>32</v>
      </c>
      <c r="E111" s="259"/>
      <c r="F111" s="263"/>
      <c r="G111" s="206">
        <v>0</v>
      </c>
      <c r="H111" s="207">
        <v>0</v>
      </c>
      <c r="I111" s="250">
        <v>0</v>
      </c>
      <c r="J111" s="274"/>
      <c r="K111" s="297">
        <v>37637049</v>
      </c>
      <c r="L111" s="206">
        <v>53864349</v>
      </c>
      <c r="M111" s="206">
        <v>75351166</v>
      </c>
      <c r="N111" s="206">
        <v>50060221</v>
      </c>
      <c r="O111" s="207">
        <v>53314649</v>
      </c>
      <c r="P111" s="206">
        <f t="shared" si="30"/>
        <v>270227434</v>
      </c>
      <c r="Q111" s="252">
        <f>I111+P111</f>
        <v>270227434</v>
      </c>
    </row>
    <row r="112" spans="3:17" ht="18" customHeight="1">
      <c r="C112" s="247"/>
      <c r="D112" s="279" t="s">
        <v>33</v>
      </c>
      <c r="E112" s="279"/>
      <c r="F112" s="280"/>
      <c r="G112" s="218">
        <v>0</v>
      </c>
      <c r="H112" s="219">
        <v>0</v>
      </c>
      <c r="I112" s="281">
        <v>0</v>
      </c>
      <c r="J112" s="282"/>
      <c r="K112" s="299">
        <v>536984</v>
      </c>
      <c r="L112" s="224">
        <v>520164</v>
      </c>
      <c r="M112" s="224">
        <v>2735553</v>
      </c>
      <c r="N112" s="224">
        <v>10062490</v>
      </c>
      <c r="O112" s="223">
        <v>43228923</v>
      </c>
      <c r="P112" s="224">
        <f t="shared" si="30"/>
        <v>57084114</v>
      </c>
      <c r="Q112" s="252">
        <f>I112+P112</f>
        <v>57084114</v>
      </c>
    </row>
    <row r="113" spans="3:17" ht="18" customHeight="1" thickBot="1">
      <c r="C113" s="284"/>
      <c r="D113" s="285" t="s">
        <v>84</v>
      </c>
      <c r="E113" s="285"/>
      <c r="F113" s="285"/>
      <c r="G113" s="220">
        <f>G80+G100+G109</f>
        <v>83883722</v>
      </c>
      <c r="H113" s="221">
        <f aca="true" t="shared" si="32" ref="H113:P113">H80+H100+H109</f>
        <v>112386370</v>
      </c>
      <c r="I113" s="286">
        <f>I80+I100+I109</f>
        <v>196270092</v>
      </c>
      <c r="J113" s="287">
        <f>J80+J100+J109</f>
        <v>0</v>
      </c>
      <c r="K113" s="302">
        <f t="shared" si="32"/>
        <v>318389813</v>
      </c>
      <c r="L113" s="220">
        <f t="shared" si="32"/>
        <v>348362662</v>
      </c>
      <c r="M113" s="220">
        <f t="shared" si="32"/>
        <v>454961536</v>
      </c>
      <c r="N113" s="220">
        <f t="shared" si="32"/>
        <v>353294353</v>
      </c>
      <c r="O113" s="221">
        <f t="shared" si="32"/>
        <v>421768837</v>
      </c>
      <c r="P113" s="220">
        <f t="shared" si="32"/>
        <v>1896777201</v>
      </c>
      <c r="Q113" s="288">
        <f>Q80+Q100+Q109</f>
        <v>2093047293</v>
      </c>
    </row>
    <row r="114" spans="3:17" ht="18" customHeight="1">
      <c r="C114" s="289" t="s">
        <v>87</v>
      </c>
      <c r="D114" s="290"/>
      <c r="E114" s="290"/>
      <c r="F114" s="290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2"/>
    </row>
    <row r="115" spans="3:17" ht="18" customHeight="1">
      <c r="C115" s="241" t="s">
        <v>70</v>
      </c>
      <c r="D115" s="242"/>
      <c r="E115" s="242"/>
      <c r="F115" s="243"/>
      <c r="G115" s="216">
        <f>G116+G122+G125+G129+G133+G134</f>
        <v>76210577</v>
      </c>
      <c r="H115" s="217">
        <f>H116+H122+H125+H129+H133+H134</f>
        <v>99893901</v>
      </c>
      <c r="I115" s="244">
        <f>I116+I122+I125+I129+I133+I134</f>
        <v>176104478</v>
      </c>
      <c r="J115" s="245">
        <v>0</v>
      </c>
      <c r="K115" s="300">
        <f aca="true" t="shared" si="33" ref="K115:Q115">K116+K122+K125+K129+K133+K134</f>
        <v>225124393</v>
      </c>
      <c r="L115" s="216">
        <f t="shared" si="33"/>
        <v>203053869</v>
      </c>
      <c r="M115" s="216">
        <f t="shared" si="33"/>
        <v>212732536</v>
      </c>
      <c r="N115" s="216">
        <f t="shared" si="33"/>
        <v>146236508</v>
      </c>
      <c r="O115" s="217">
        <f t="shared" si="33"/>
        <v>162537713</v>
      </c>
      <c r="P115" s="216">
        <f t="shared" si="33"/>
        <v>949685019</v>
      </c>
      <c r="Q115" s="246">
        <f t="shared" si="33"/>
        <v>1125789497</v>
      </c>
    </row>
    <row r="116" spans="3:17" ht="18" customHeight="1">
      <c r="C116" s="247"/>
      <c r="D116" s="248" t="s">
        <v>90</v>
      </c>
      <c r="E116" s="249"/>
      <c r="F116" s="249"/>
      <c r="G116" s="206">
        <f>SUM(G117:G121)</f>
        <v>31789585</v>
      </c>
      <c r="H116" s="206">
        <f>SUM(H117:H121)</f>
        <v>33329462</v>
      </c>
      <c r="I116" s="250">
        <f>SUM(I117:I121)</f>
        <v>65119047</v>
      </c>
      <c r="J116" s="251">
        <v>0</v>
      </c>
      <c r="K116" s="297">
        <f aca="true" t="shared" si="34" ref="K116:Q116">SUM(K117:K121)</f>
        <v>77758957</v>
      </c>
      <c r="L116" s="206">
        <f t="shared" si="34"/>
        <v>68670945</v>
      </c>
      <c r="M116" s="206">
        <f t="shared" si="34"/>
        <v>78376355</v>
      </c>
      <c r="N116" s="206">
        <f t="shared" si="34"/>
        <v>63328989</v>
      </c>
      <c r="O116" s="207">
        <f t="shared" si="34"/>
        <v>90145254</v>
      </c>
      <c r="P116" s="206">
        <f t="shared" si="34"/>
        <v>378280500</v>
      </c>
      <c r="Q116" s="252">
        <f t="shared" si="34"/>
        <v>443399547</v>
      </c>
    </row>
    <row r="117" spans="3:17" ht="18" customHeight="1">
      <c r="C117" s="247"/>
      <c r="D117" s="253"/>
      <c r="E117" s="254" t="s">
        <v>91</v>
      </c>
      <c r="F117" s="255"/>
      <c r="G117" s="206">
        <v>27169778</v>
      </c>
      <c r="H117" s="207">
        <v>23379016</v>
      </c>
      <c r="I117" s="250">
        <f>SUM(G117:H117)</f>
        <v>50548794</v>
      </c>
      <c r="J117" s="251">
        <v>0</v>
      </c>
      <c r="K117" s="297">
        <v>55128003</v>
      </c>
      <c r="L117" s="206">
        <v>51334408</v>
      </c>
      <c r="M117" s="206">
        <v>56824894</v>
      </c>
      <c r="N117" s="206">
        <v>45123413</v>
      </c>
      <c r="O117" s="207">
        <v>55986101</v>
      </c>
      <c r="P117" s="206">
        <f>SUM(J117:O117)</f>
        <v>264396819</v>
      </c>
      <c r="Q117" s="252">
        <f>I117+P117</f>
        <v>314945613</v>
      </c>
    </row>
    <row r="118" spans="3:17" ht="18" customHeight="1">
      <c r="C118" s="247"/>
      <c r="D118" s="253"/>
      <c r="E118" s="254" t="s">
        <v>92</v>
      </c>
      <c r="F118" s="255"/>
      <c r="G118" s="206">
        <v>0</v>
      </c>
      <c r="H118" s="207">
        <v>76329</v>
      </c>
      <c r="I118" s="250">
        <f>SUM(G118:H118)</f>
        <v>76329</v>
      </c>
      <c r="J118" s="251">
        <v>0</v>
      </c>
      <c r="K118" s="297">
        <v>173809</v>
      </c>
      <c r="L118" s="206">
        <v>482865</v>
      </c>
      <c r="M118" s="206">
        <v>1485296</v>
      </c>
      <c r="N118" s="206">
        <v>2368262</v>
      </c>
      <c r="O118" s="207">
        <v>10570963</v>
      </c>
      <c r="P118" s="206">
        <f>SUM(J118:O118)</f>
        <v>15081195</v>
      </c>
      <c r="Q118" s="252">
        <f>I118+P118</f>
        <v>15157524</v>
      </c>
    </row>
    <row r="119" spans="3:17" ht="18" customHeight="1">
      <c r="C119" s="247"/>
      <c r="D119" s="253"/>
      <c r="E119" s="254" t="s">
        <v>93</v>
      </c>
      <c r="F119" s="255"/>
      <c r="G119" s="206">
        <v>3220057</v>
      </c>
      <c r="H119" s="207">
        <v>8078022</v>
      </c>
      <c r="I119" s="250">
        <f>SUM(G119:H119)</f>
        <v>11298079</v>
      </c>
      <c r="J119" s="251">
        <v>0</v>
      </c>
      <c r="K119" s="297">
        <v>17825219</v>
      </c>
      <c r="L119" s="206">
        <v>12336797</v>
      </c>
      <c r="M119" s="206">
        <v>15449492</v>
      </c>
      <c r="N119" s="206">
        <v>12435807</v>
      </c>
      <c r="O119" s="207">
        <v>19728749</v>
      </c>
      <c r="P119" s="206">
        <f>SUM(J119:O119)</f>
        <v>77776064</v>
      </c>
      <c r="Q119" s="252">
        <f>I119+P119</f>
        <v>89074143</v>
      </c>
    </row>
    <row r="120" spans="3:17" ht="18" customHeight="1">
      <c r="C120" s="247"/>
      <c r="D120" s="253"/>
      <c r="E120" s="254" t="s">
        <v>94</v>
      </c>
      <c r="F120" s="255"/>
      <c r="G120" s="206">
        <v>298150</v>
      </c>
      <c r="H120" s="207">
        <v>488395</v>
      </c>
      <c r="I120" s="250">
        <f>SUM(G120:H120)</f>
        <v>786545</v>
      </c>
      <c r="J120" s="251">
        <v>0</v>
      </c>
      <c r="K120" s="297">
        <v>1105987</v>
      </c>
      <c r="L120" s="206">
        <v>875305</v>
      </c>
      <c r="M120" s="206">
        <v>658104</v>
      </c>
      <c r="N120" s="206">
        <v>436007</v>
      </c>
      <c r="O120" s="207">
        <v>508840</v>
      </c>
      <c r="P120" s="206">
        <f>SUM(J120:O120)</f>
        <v>3584243</v>
      </c>
      <c r="Q120" s="252">
        <f>I120+P120</f>
        <v>4370788</v>
      </c>
    </row>
    <row r="121" spans="3:17" ht="18" customHeight="1">
      <c r="C121" s="247"/>
      <c r="D121" s="253"/>
      <c r="E121" s="336" t="s">
        <v>102</v>
      </c>
      <c r="F121" s="337"/>
      <c r="G121" s="206">
        <v>1101600</v>
      </c>
      <c r="H121" s="207">
        <v>1307700</v>
      </c>
      <c r="I121" s="250">
        <f>SUM(G121:H121)</f>
        <v>2409300</v>
      </c>
      <c r="J121" s="251">
        <v>0</v>
      </c>
      <c r="K121" s="297">
        <v>3525939</v>
      </c>
      <c r="L121" s="206">
        <v>3641570</v>
      </c>
      <c r="M121" s="206">
        <v>3958569</v>
      </c>
      <c r="N121" s="206">
        <v>2965500</v>
      </c>
      <c r="O121" s="207">
        <v>3350601</v>
      </c>
      <c r="P121" s="206">
        <f>SUM(J121:O121)</f>
        <v>17442179</v>
      </c>
      <c r="Q121" s="252">
        <f>I121+P121</f>
        <v>19851479</v>
      </c>
    </row>
    <row r="122" spans="3:17" ht="18" customHeight="1">
      <c r="C122" s="247"/>
      <c r="D122" s="248" t="s">
        <v>71</v>
      </c>
      <c r="E122" s="256"/>
      <c r="F122" s="255"/>
      <c r="G122" s="206">
        <f>SUM(G123:G124)</f>
        <v>18934220</v>
      </c>
      <c r="H122" s="206">
        <f>SUM(H123:H124)</f>
        <v>38099159</v>
      </c>
      <c r="I122" s="250">
        <f>SUM(I123:I124)</f>
        <v>57033379</v>
      </c>
      <c r="J122" s="251">
        <v>0</v>
      </c>
      <c r="K122" s="297">
        <f aca="true" t="shared" si="35" ref="K122:Q122">SUM(K123:K124)</f>
        <v>72148124</v>
      </c>
      <c r="L122" s="206">
        <f t="shared" si="35"/>
        <v>67163473</v>
      </c>
      <c r="M122" s="206">
        <f t="shared" si="35"/>
        <v>61163966</v>
      </c>
      <c r="N122" s="206">
        <f t="shared" si="35"/>
        <v>33432765</v>
      </c>
      <c r="O122" s="207">
        <f t="shared" si="35"/>
        <v>21673770</v>
      </c>
      <c r="P122" s="206">
        <f t="shared" si="35"/>
        <v>255582098</v>
      </c>
      <c r="Q122" s="252">
        <f t="shared" si="35"/>
        <v>312615477</v>
      </c>
    </row>
    <row r="123" spans="3:17" ht="18" customHeight="1">
      <c r="C123" s="247"/>
      <c r="D123" s="253"/>
      <c r="E123" s="257" t="s">
        <v>95</v>
      </c>
      <c r="F123" s="257"/>
      <c r="G123" s="206">
        <v>15577882</v>
      </c>
      <c r="H123" s="207">
        <v>29447771</v>
      </c>
      <c r="I123" s="250">
        <f>SUM(G123:H123)</f>
        <v>45025653</v>
      </c>
      <c r="J123" s="251">
        <v>0</v>
      </c>
      <c r="K123" s="297">
        <v>61536994</v>
      </c>
      <c r="L123" s="206">
        <v>54359346</v>
      </c>
      <c r="M123" s="206">
        <v>50012339</v>
      </c>
      <c r="N123" s="206">
        <v>27374854</v>
      </c>
      <c r="O123" s="207">
        <v>18610167</v>
      </c>
      <c r="P123" s="206">
        <f>SUM(J123:O123)</f>
        <v>211893700</v>
      </c>
      <c r="Q123" s="252">
        <f>I123+P123</f>
        <v>256919353</v>
      </c>
    </row>
    <row r="124" spans="3:17" ht="18" customHeight="1">
      <c r="C124" s="247"/>
      <c r="D124" s="253"/>
      <c r="E124" s="257" t="s">
        <v>96</v>
      </c>
      <c r="F124" s="257"/>
      <c r="G124" s="206">
        <v>3356338</v>
      </c>
      <c r="H124" s="207">
        <v>8651388</v>
      </c>
      <c r="I124" s="250">
        <f>SUM(G124:H124)</f>
        <v>12007726</v>
      </c>
      <c r="J124" s="251">
        <v>0</v>
      </c>
      <c r="K124" s="297">
        <v>10611130</v>
      </c>
      <c r="L124" s="206">
        <v>12804127</v>
      </c>
      <c r="M124" s="206">
        <v>11151627</v>
      </c>
      <c r="N124" s="206">
        <v>6057911</v>
      </c>
      <c r="O124" s="207">
        <v>3063603</v>
      </c>
      <c r="P124" s="206">
        <f>SUM(J124:O124)</f>
        <v>43688398</v>
      </c>
      <c r="Q124" s="252">
        <f>I124+P124</f>
        <v>55696124</v>
      </c>
    </row>
    <row r="125" spans="3:17" ht="18" customHeight="1">
      <c r="C125" s="247"/>
      <c r="D125" s="248" t="s">
        <v>72</v>
      </c>
      <c r="E125" s="249"/>
      <c r="F125" s="249"/>
      <c r="G125" s="206">
        <f>SUM(G126:G128)</f>
        <v>196581</v>
      </c>
      <c r="H125" s="206">
        <f>SUM(H126:H128)</f>
        <v>817087</v>
      </c>
      <c r="I125" s="250">
        <f>SUM(I126:I128)</f>
        <v>1013668</v>
      </c>
      <c r="J125" s="251">
        <v>0</v>
      </c>
      <c r="K125" s="297">
        <f aca="true" t="shared" si="36" ref="K125:Q125">SUM(K126:K128)</f>
        <v>6147504</v>
      </c>
      <c r="L125" s="297">
        <f t="shared" si="36"/>
        <v>12329676</v>
      </c>
      <c r="M125" s="297">
        <f t="shared" si="36"/>
        <v>17005544</v>
      </c>
      <c r="N125" s="297">
        <f t="shared" si="36"/>
        <v>11216939</v>
      </c>
      <c r="O125" s="297">
        <f t="shared" si="36"/>
        <v>10182041</v>
      </c>
      <c r="P125" s="206">
        <f t="shared" si="36"/>
        <v>56881704</v>
      </c>
      <c r="Q125" s="252">
        <f t="shared" si="36"/>
        <v>57895372</v>
      </c>
    </row>
    <row r="126" spans="3:17" ht="18" customHeight="1">
      <c r="C126" s="247"/>
      <c r="D126" s="253"/>
      <c r="E126" s="254" t="s">
        <v>97</v>
      </c>
      <c r="F126" s="255"/>
      <c r="G126" s="206">
        <v>180377</v>
      </c>
      <c r="H126" s="207">
        <v>555208</v>
      </c>
      <c r="I126" s="250">
        <f>SUM(G126:H126)</f>
        <v>735585</v>
      </c>
      <c r="J126" s="251">
        <v>0</v>
      </c>
      <c r="K126" s="297">
        <v>5457065</v>
      </c>
      <c r="L126" s="206">
        <v>10407421</v>
      </c>
      <c r="M126" s="206">
        <v>14736931</v>
      </c>
      <c r="N126" s="206">
        <v>9515590</v>
      </c>
      <c r="O126" s="207">
        <v>8771701</v>
      </c>
      <c r="P126" s="206">
        <f>SUM(J126:O126)</f>
        <v>48888708</v>
      </c>
      <c r="Q126" s="252">
        <f>I126+P126</f>
        <v>49624293</v>
      </c>
    </row>
    <row r="127" spans="3:17" ht="18" customHeight="1">
      <c r="C127" s="247"/>
      <c r="D127" s="253"/>
      <c r="E127" s="333" t="s">
        <v>98</v>
      </c>
      <c r="F127" s="335"/>
      <c r="G127" s="206">
        <v>16204</v>
      </c>
      <c r="H127" s="207">
        <v>261879</v>
      </c>
      <c r="I127" s="250">
        <f>SUM(G127:H127)</f>
        <v>278083</v>
      </c>
      <c r="J127" s="251">
        <v>0</v>
      </c>
      <c r="K127" s="297">
        <v>690439</v>
      </c>
      <c r="L127" s="206">
        <v>1922255</v>
      </c>
      <c r="M127" s="206">
        <v>2268613</v>
      </c>
      <c r="N127" s="206">
        <v>1701349</v>
      </c>
      <c r="O127" s="207">
        <v>1410340</v>
      </c>
      <c r="P127" s="206">
        <f>SUM(J127:O127)</f>
        <v>7992996</v>
      </c>
      <c r="Q127" s="252">
        <f>I127+P127</f>
        <v>8271079</v>
      </c>
    </row>
    <row r="128" spans="3:17" ht="18" customHeight="1">
      <c r="C128" s="247"/>
      <c r="D128" s="257"/>
      <c r="E128" s="333" t="s">
        <v>99</v>
      </c>
      <c r="F128" s="335"/>
      <c r="G128" s="206">
        <v>0</v>
      </c>
      <c r="H128" s="207">
        <v>0</v>
      </c>
      <c r="I128" s="250">
        <f>SUM(G128:H128)</f>
        <v>0</v>
      </c>
      <c r="J128" s="251">
        <v>0</v>
      </c>
      <c r="K128" s="297">
        <v>0</v>
      </c>
      <c r="L128" s="206">
        <v>0</v>
      </c>
      <c r="M128" s="206">
        <v>0</v>
      </c>
      <c r="N128" s="206">
        <v>0</v>
      </c>
      <c r="O128" s="207">
        <v>0</v>
      </c>
      <c r="P128" s="206">
        <f>SUM(J128:O128)</f>
        <v>0</v>
      </c>
      <c r="Q128" s="252">
        <f>I128+P128</f>
        <v>0</v>
      </c>
    </row>
    <row r="129" spans="3:17" ht="18" customHeight="1">
      <c r="C129" s="247"/>
      <c r="D129" s="248" t="s">
        <v>73</v>
      </c>
      <c r="E129" s="249"/>
      <c r="F129" s="258"/>
      <c r="G129" s="206">
        <f>SUM(G130:G132)</f>
        <v>8938643</v>
      </c>
      <c r="H129" s="206">
        <f>SUM(H130:H132)</f>
        <v>10364794</v>
      </c>
      <c r="I129" s="250">
        <f>SUM(I130:I132)</f>
        <v>19303437</v>
      </c>
      <c r="J129" s="251">
        <v>0</v>
      </c>
      <c r="K129" s="207">
        <f aca="true" t="shared" si="37" ref="K129:Q129">SUM(K130:K132)</f>
        <v>15532932</v>
      </c>
      <c r="L129" s="206">
        <f t="shared" si="37"/>
        <v>13816678</v>
      </c>
      <c r="M129" s="206">
        <f t="shared" si="37"/>
        <v>13361845</v>
      </c>
      <c r="N129" s="206">
        <f t="shared" si="37"/>
        <v>9842094</v>
      </c>
      <c r="O129" s="207">
        <f t="shared" si="37"/>
        <v>11484198</v>
      </c>
      <c r="P129" s="206">
        <f t="shared" si="37"/>
        <v>64037747</v>
      </c>
      <c r="Q129" s="252">
        <f t="shared" si="37"/>
        <v>83341184</v>
      </c>
    </row>
    <row r="130" spans="3:17" ht="18" customHeight="1">
      <c r="C130" s="247"/>
      <c r="D130" s="253"/>
      <c r="E130" s="259" t="s">
        <v>100</v>
      </c>
      <c r="F130" s="255"/>
      <c r="G130" s="206">
        <v>3988656</v>
      </c>
      <c r="H130" s="207">
        <v>5892453</v>
      </c>
      <c r="I130" s="250">
        <f>SUM(G130:H130)</f>
        <v>9881109</v>
      </c>
      <c r="J130" s="251">
        <v>0</v>
      </c>
      <c r="K130" s="207">
        <v>11866711</v>
      </c>
      <c r="L130" s="206">
        <v>11948895</v>
      </c>
      <c r="M130" s="206">
        <v>11328471</v>
      </c>
      <c r="N130" s="206">
        <v>9057146</v>
      </c>
      <c r="O130" s="207">
        <v>11069550</v>
      </c>
      <c r="P130" s="206">
        <f>SUM(J130:O130)</f>
        <v>55270773</v>
      </c>
      <c r="Q130" s="252">
        <f>I130+P130</f>
        <v>65151882</v>
      </c>
    </row>
    <row r="131" spans="3:17" ht="18" customHeight="1">
      <c r="C131" s="247"/>
      <c r="D131" s="260"/>
      <c r="E131" s="257" t="s">
        <v>74</v>
      </c>
      <c r="F131" s="261"/>
      <c r="G131" s="206">
        <v>845923</v>
      </c>
      <c r="H131" s="207">
        <v>785038</v>
      </c>
      <c r="I131" s="250">
        <f>SUM(G131:H131)</f>
        <v>1630961</v>
      </c>
      <c r="J131" s="251">
        <v>0</v>
      </c>
      <c r="K131" s="207">
        <v>837175</v>
      </c>
      <c r="L131" s="206">
        <v>593788</v>
      </c>
      <c r="M131" s="206">
        <v>905590</v>
      </c>
      <c r="N131" s="206">
        <v>302066</v>
      </c>
      <c r="O131" s="207">
        <v>369648</v>
      </c>
      <c r="P131" s="206">
        <f>SUM(J131:O131)</f>
        <v>3008267</v>
      </c>
      <c r="Q131" s="252">
        <f>I131+P131</f>
        <v>4639228</v>
      </c>
    </row>
    <row r="132" spans="3:17" ht="18" customHeight="1">
      <c r="C132" s="247"/>
      <c r="D132" s="262"/>
      <c r="E132" s="254" t="s">
        <v>75</v>
      </c>
      <c r="F132" s="263"/>
      <c r="G132" s="206">
        <v>4104064</v>
      </c>
      <c r="H132" s="207">
        <v>3687303</v>
      </c>
      <c r="I132" s="250">
        <f>SUM(G132:H132)</f>
        <v>7791367</v>
      </c>
      <c r="J132" s="251">
        <v>0</v>
      </c>
      <c r="K132" s="207">
        <v>2829046</v>
      </c>
      <c r="L132" s="206">
        <v>1273995</v>
      </c>
      <c r="M132" s="206">
        <v>1127784</v>
      </c>
      <c r="N132" s="206">
        <v>482882</v>
      </c>
      <c r="O132" s="207">
        <v>45000</v>
      </c>
      <c r="P132" s="206">
        <f>SUM(J132:O132)</f>
        <v>5758707</v>
      </c>
      <c r="Q132" s="252">
        <f>I132+P132</f>
        <v>13550074</v>
      </c>
    </row>
    <row r="133" spans="3:17" ht="18" customHeight="1">
      <c r="C133" s="247"/>
      <c r="D133" s="253" t="s">
        <v>76</v>
      </c>
      <c r="E133" s="264"/>
      <c r="F133" s="264"/>
      <c r="G133" s="206">
        <v>5792686</v>
      </c>
      <c r="H133" s="207">
        <v>9366579</v>
      </c>
      <c r="I133" s="250">
        <f>SUM(G133:H133)</f>
        <v>15159265</v>
      </c>
      <c r="J133" s="251">
        <v>0</v>
      </c>
      <c r="K133" s="207">
        <v>24516495</v>
      </c>
      <c r="L133" s="206">
        <v>21926776</v>
      </c>
      <c r="M133" s="206">
        <v>25124865</v>
      </c>
      <c r="N133" s="206">
        <v>18465829</v>
      </c>
      <c r="O133" s="207">
        <v>19483234</v>
      </c>
      <c r="P133" s="206">
        <f>SUM(J133:O133)</f>
        <v>109517199</v>
      </c>
      <c r="Q133" s="252">
        <f>I133+P133</f>
        <v>124676464</v>
      </c>
    </row>
    <row r="134" spans="3:17" ht="18" customHeight="1">
      <c r="C134" s="265"/>
      <c r="D134" s="266" t="s">
        <v>101</v>
      </c>
      <c r="E134" s="267"/>
      <c r="F134" s="267"/>
      <c r="G134" s="208">
        <v>10558862</v>
      </c>
      <c r="H134" s="209">
        <v>7916820</v>
      </c>
      <c r="I134" s="250">
        <f>SUM(G134:H134)</f>
        <v>18475682</v>
      </c>
      <c r="J134" s="269">
        <v>0</v>
      </c>
      <c r="K134" s="209">
        <v>29020381</v>
      </c>
      <c r="L134" s="208">
        <v>19146321</v>
      </c>
      <c r="M134" s="208">
        <v>17699961</v>
      </c>
      <c r="N134" s="208">
        <v>9949892</v>
      </c>
      <c r="O134" s="209">
        <v>9569216</v>
      </c>
      <c r="P134" s="268">
        <f>SUM(J134:O134)</f>
        <v>85385771</v>
      </c>
      <c r="Q134" s="252">
        <f>I134+P134</f>
        <v>103861453</v>
      </c>
    </row>
    <row r="135" spans="3:17" ht="18" customHeight="1">
      <c r="C135" s="241" t="s">
        <v>77</v>
      </c>
      <c r="D135" s="271"/>
      <c r="E135" s="272"/>
      <c r="F135" s="273"/>
      <c r="G135" s="216">
        <f>SUM(G137:G142)</f>
        <v>339131</v>
      </c>
      <c r="H135" s="217">
        <f>SUM(H137:H142)</f>
        <v>2032001</v>
      </c>
      <c r="I135" s="244">
        <f>SUM(I137:I142)</f>
        <v>2371132</v>
      </c>
      <c r="J135" s="245">
        <f>SUM(J137:J143)</f>
        <v>0</v>
      </c>
      <c r="K135" s="300">
        <f>SUM(K136:K143)</f>
        <v>21970273</v>
      </c>
      <c r="L135" s="300">
        <f>SUM(L136:L143)</f>
        <v>28314720</v>
      </c>
      <c r="M135" s="300">
        <f>SUM(M136:M143)</f>
        <v>36302462</v>
      </c>
      <c r="N135" s="300">
        <f>SUM(N136:N143)</f>
        <v>21503039</v>
      </c>
      <c r="O135" s="300">
        <f>SUM(O136:O143)</f>
        <v>12746148</v>
      </c>
      <c r="P135" s="216">
        <f>SUM(P137:P142)</f>
        <v>120836642</v>
      </c>
      <c r="Q135" s="246">
        <f>SUM(Q136:Q143)</f>
        <v>123207774</v>
      </c>
    </row>
    <row r="136" spans="1:18" ht="18" customHeight="1">
      <c r="A136" s="237"/>
      <c r="B136" s="237"/>
      <c r="C136" s="247"/>
      <c r="D136" s="333" t="s">
        <v>128</v>
      </c>
      <c r="E136" s="334"/>
      <c r="F136" s="335"/>
      <c r="G136" s="206">
        <v>0</v>
      </c>
      <c r="H136" s="207">
        <v>0</v>
      </c>
      <c r="I136" s="250">
        <f aca="true" t="shared" si="38" ref="I136:I141">SUM(G136:H136)</f>
        <v>0</v>
      </c>
      <c r="J136" s="274"/>
      <c r="K136" s="207">
        <v>0</v>
      </c>
      <c r="L136" s="206">
        <v>0</v>
      </c>
      <c r="M136" s="206">
        <v>0</v>
      </c>
      <c r="N136" s="206">
        <v>0</v>
      </c>
      <c r="O136" s="207">
        <v>0</v>
      </c>
      <c r="P136" s="206">
        <f>SUM(J136:O136)</f>
        <v>0</v>
      </c>
      <c r="Q136" s="252">
        <f>I136+P136</f>
        <v>0</v>
      </c>
      <c r="R136" s="237"/>
    </row>
    <row r="137" spans="3:17" ht="18" customHeight="1">
      <c r="C137" s="247"/>
      <c r="D137" s="333" t="s">
        <v>78</v>
      </c>
      <c r="E137" s="334"/>
      <c r="F137" s="335"/>
      <c r="G137" s="210">
        <v>0</v>
      </c>
      <c r="H137" s="210">
        <v>0</v>
      </c>
      <c r="I137" s="293">
        <f t="shared" si="38"/>
        <v>0</v>
      </c>
      <c r="J137" s="274"/>
      <c r="K137" s="297">
        <v>0</v>
      </c>
      <c r="L137" s="206">
        <v>0</v>
      </c>
      <c r="M137" s="206">
        <v>0</v>
      </c>
      <c r="N137" s="206">
        <v>0</v>
      </c>
      <c r="O137" s="207">
        <v>0</v>
      </c>
      <c r="P137" s="206">
        <v>0</v>
      </c>
      <c r="Q137" s="252">
        <f aca="true" t="shared" si="39" ref="Q137:Q143">I137+P137</f>
        <v>0</v>
      </c>
    </row>
    <row r="138" spans="3:17" ht="18" customHeight="1">
      <c r="C138" s="247"/>
      <c r="D138" s="333" t="s">
        <v>79</v>
      </c>
      <c r="E138" s="334"/>
      <c r="F138" s="335"/>
      <c r="G138" s="206">
        <v>102510</v>
      </c>
      <c r="H138" s="207">
        <v>247724</v>
      </c>
      <c r="I138" s="250">
        <f t="shared" si="38"/>
        <v>350234</v>
      </c>
      <c r="J138" s="251">
        <v>0</v>
      </c>
      <c r="K138" s="297">
        <v>2558684</v>
      </c>
      <c r="L138" s="206">
        <v>2552529</v>
      </c>
      <c r="M138" s="206">
        <v>3746318</v>
      </c>
      <c r="N138" s="206">
        <v>2669469</v>
      </c>
      <c r="O138" s="207">
        <v>1655413</v>
      </c>
      <c r="P138" s="206">
        <f aca="true" t="shared" si="40" ref="P138:P143">SUM(J138:O138)</f>
        <v>13182413</v>
      </c>
      <c r="Q138" s="252">
        <f t="shared" si="39"/>
        <v>13532647</v>
      </c>
    </row>
    <row r="139" spans="3:17" ht="18" customHeight="1">
      <c r="C139" s="247"/>
      <c r="D139" s="333" t="s">
        <v>80</v>
      </c>
      <c r="E139" s="334"/>
      <c r="F139" s="335"/>
      <c r="G139" s="206">
        <v>236621</v>
      </c>
      <c r="H139" s="207">
        <v>816730</v>
      </c>
      <c r="I139" s="250">
        <f t="shared" si="38"/>
        <v>1053351</v>
      </c>
      <c r="J139" s="251">
        <v>0</v>
      </c>
      <c r="K139" s="297">
        <v>2122713</v>
      </c>
      <c r="L139" s="206">
        <v>3259936</v>
      </c>
      <c r="M139" s="206">
        <v>6998664</v>
      </c>
      <c r="N139" s="206">
        <v>3068213</v>
      </c>
      <c r="O139" s="207">
        <v>1611640</v>
      </c>
      <c r="P139" s="206">
        <f t="shared" si="40"/>
        <v>17061166</v>
      </c>
      <c r="Q139" s="252">
        <f t="shared" si="39"/>
        <v>18114517</v>
      </c>
    </row>
    <row r="140" spans="3:17" ht="18" customHeight="1">
      <c r="C140" s="247"/>
      <c r="D140" s="333" t="s">
        <v>81</v>
      </c>
      <c r="E140" s="334"/>
      <c r="F140" s="335"/>
      <c r="G140" s="210">
        <v>0</v>
      </c>
      <c r="H140" s="207">
        <v>967547</v>
      </c>
      <c r="I140" s="250">
        <f t="shared" si="38"/>
        <v>967547</v>
      </c>
      <c r="J140" s="274"/>
      <c r="K140" s="297">
        <v>16874662</v>
      </c>
      <c r="L140" s="206">
        <v>22047215</v>
      </c>
      <c r="M140" s="206">
        <v>23867109</v>
      </c>
      <c r="N140" s="206">
        <v>14688433</v>
      </c>
      <c r="O140" s="207">
        <v>8032295</v>
      </c>
      <c r="P140" s="206">
        <f t="shared" si="40"/>
        <v>85509714</v>
      </c>
      <c r="Q140" s="252">
        <f t="shared" si="39"/>
        <v>86477261</v>
      </c>
    </row>
    <row r="141" spans="3:17" ht="18" customHeight="1">
      <c r="C141" s="247"/>
      <c r="D141" s="333" t="s">
        <v>82</v>
      </c>
      <c r="E141" s="334"/>
      <c r="F141" s="335"/>
      <c r="G141" s="210">
        <v>0</v>
      </c>
      <c r="H141" s="210">
        <v>0</v>
      </c>
      <c r="I141" s="250">
        <f t="shared" si="38"/>
        <v>0</v>
      </c>
      <c r="J141" s="274"/>
      <c r="K141" s="297">
        <v>0</v>
      </c>
      <c r="L141" s="206">
        <v>0</v>
      </c>
      <c r="M141" s="206">
        <v>0</v>
      </c>
      <c r="N141" s="206">
        <v>0</v>
      </c>
      <c r="O141" s="207">
        <v>0</v>
      </c>
      <c r="P141" s="206">
        <f t="shared" si="40"/>
        <v>0</v>
      </c>
      <c r="Q141" s="252">
        <f t="shared" si="39"/>
        <v>0</v>
      </c>
    </row>
    <row r="142" spans="3:17" ht="18" customHeight="1">
      <c r="C142" s="275"/>
      <c r="D142" s="333" t="s">
        <v>83</v>
      </c>
      <c r="E142" s="334"/>
      <c r="F142" s="335"/>
      <c r="G142" s="222">
        <v>0</v>
      </c>
      <c r="H142" s="210">
        <v>0</v>
      </c>
      <c r="I142" s="293">
        <v>0</v>
      </c>
      <c r="J142" s="274"/>
      <c r="K142" s="298">
        <v>414214</v>
      </c>
      <c r="L142" s="222">
        <v>455040</v>
      </c>
      <c r="M142" s="222">
        <v>1690371</v>
      </c>
      <c r="N142" s="222">
        <v>1076924</v>
      </c>
      <c r="O142" s="210">
        <v>1446800</v>
      </c>
      <c r="P142" s="222">
        <f t="shared" si="40"/>
        <v>5083349</v>
      </c>
      <c r="Q142" s="277">
        <f t="shared" si="39"/>
        <v>5083349</v>
      </c>
    </row>
    <row r="143" spans="1:18" ht="18" customHeight="1">
      <c r="A143" s="237"/>
      <c r="B143" s="237"/>
      <c r="C143" s="278"/>
      <c r="D143" s="330" t="s">
        <v>129</v>
      </c>
      <c r="E143" s="331"/>
      <c r="F143" s="332"/>
      <c r="G143" s="219">
        <v>0</v>
      </c>
      <c r="H143" s="219">
        <v>0</v>
      </c>
      <c r="I143" s="281">
        <f>SUM(G143:H143)</f>
        <v>0</v>
      </c>
      <c r="J143" s="274"/>
      <c r="K143" s="207">
        <v>0</v>
      </c>
      <c r="L143" s="206">
        <v>0</v>
      </c>
      <c r="M143" s="206">
        <v>0</v>
      </c>
      <c r="N143" s="206">
        <v>0</v>
      </c>
      <c r="O143" s="207">
        <v>0</v>
      </c>
      <c r="P143" s="206">
        <f t="shared" si="40"/>
        <v>0</v>
      </c>
      <c r="Q143" s="252">
        <f t="shared" si="39"/>
        <v>0</v>
      </c>
      <c r="R143" s="237"/>
    </row>
    <row r="144" spans="3:17" ht="18" customHeight="1">
      <c r="C144" s="247" t="s">
        <v>134</v>
      </c>
      <c r="D144" s="249"/>
      <c r="E144" s="249"/>
      <c r="F144" s="249"/>
      <c r="G144" s="217">
        <v>0</v>
      </c>
      <c r="H144" s="217">
        <v>0</v>
      </c>
      <c r="I144" s="244">
        <v>0</v>
      </c>
      <c r="J144" s="274"/>
      <c r="K144" s="300">
        <f aca="true" t="shared" si="41" ref="K144:Q144">SUM(K145:K147)</f>
        <v>43022729</v>
      </c>
      <c r="L144" s="300">
        <f t="shared" si="41"/>
        <v>84699606</v>
      </c>
      <c r="M144" s="300">
        <f t="shared" si="41"/>
        <v>163054500</v>
      </c>
      <c r="N144" s="300">
        <f t="shared" si="41"/>
        <v>151604575</v>
      </c>
      <c r="O144" s="300">
        <f t="shared" si="41"/>
        <v>205741598</v>
      </c>
      <c r="P144" s="216">
        <f t="shared" si="41"/>
        <v>648123008</v>
      </c>
      <c r="Q144" s="246">
        <f t="shared" si="41"/>
        <v>648123008</v>
      </c>
    </row>
    <row r="145" spans="3:17" ht="18" customHeight="1">
      <c r="C145" s="247"/>
      <c r="D145" s="259" t="s">
        <v>31</v>
      </c>
      <c r="E145" s="259"/>
      <c r="F145" s="263"/>
      <c r="G145" s="207">
        <v>0</v>
      </c>
      <c r="H145" s="207">
        <v>0</v>
      </c>
      <c r="I145" s="250">
        <v>0</v>
      </c>
      <c r="J145" s="274"/>
      <c r="K145" s="297">
        <v>8666181</v>
      </c>
      <c r="L145" s="206">
        <v>35753638</v>
      </c>
      <c r="M145" s="206">
        <v>92776574</v>
      </c>
      <c r="N145" s="206">
        <v>97494213</v>
      </c>
      <c r="O145" s="207">
        <v>118852497</v>
      </c>
      <c r="P145" s="206">
        <f>SUM(K145:O145)</f>
        <v>353543103</v>
      </c>
      <c r="Q145" s="252">
        <f>I145+P145</f>
        <v>353543103</v>
      </c>
    </row>
    <row r="146" spans="3:17" ht="18" customHeight="1">
      <c r="C146" s="247"/>
      <c r="D146" s="259" t="s">
        <v>32</v>
      </c>
      <c r="E146" s="259"/>
      <c r="F146" s="263"/>
      <c r="G146" s="206">
        <v>0</v>
      </c>
      <c r="H146" s="207">
        <v>0</v>
      </c>
      <c r="I146" s="250">
        <v>0</v>
      </c>
      <c r="J146" s="274"/>
      <c r="K146" s="297">
        <v>33873264</v>
      </c>
      <c r="L146" s="206">
        <v>48477821</v>
      </c>
      <c r="M146" s="206">
        <v>67815933</v>
      </c>
      <c r="N146" s="206">
        <v>45054129</v>
      </c>
      <c r="O146" s="207">
        <v>47983115</v>
      </c>
      <c r="P146" s="206">
        <f>SUM(K146:O146)</f>
        <v>243204262</v>
      </c>
      <c r="Q146" s="252">
        <f>I146+P146</f>
        <v>243204262</v>
      </c>
    </row>
    <row r="147" spans="3:17" ht="18" customHeight="1">
      <c r="C147" s="247"/>
      <c r="D147" s="279" t="s">
        <v>33</v>
      </c>
      <c r="E147" s="279"/>
      <c r="F147" s="280"/>
      <c r="G147" s="218">
        <v>0</v>
      </c>
      <c r="H147" s="219">
        <v>0</v>
      </c>
      <c r="I147" s="281">
        <v>0</v>
      </c>
      <c r="J147" s="282"/>
      <c r="K147" s="299">
        <v>483284</v>
      </c>
      <c r="L147" s="224">
        <v>468147</v>
      </c>
      <c r="M147" s="224">
        <v>2461993</v>
      </c>
      <c r="N147" s="224">
        <v>9056233</v>
      </c>
      <c r="O147" s="223">
        <v>38905986</v>
      </c>
      <c r="P147" s="224">
        <f>SUM(K147:O147)</f>
        <v>51375643</v>
      </c>
      <c r="Q147" s="252">
        <f>I147+P147</f>
        <v>51375643</v>
      </c>
    </row>
    <row r="148" spans="3:17" ht="18" customHeight="1" thickBot="1">
      <c r="C148" s="284"/>
      <c r="D148" s="285" t="s">
        <v>84</v>
      </c>
      <c r="E148" s="285"/>
      <c r="F148" s="285"/>
      <c r="G148" s="220">
        <f aca="true" t="shared" si="42" ref="G148:P148">G115+G135+G144</f>
        <v>76549708</v>
      </c>
      <c r="H148" s="221">
        <f t="shared" si="42"/>
        <v>101925902</v>
      </c>
      <c r="I148" s="286">
        <f t="shared" si="42"/>
        <v>178475610</v>
      </c>
      <c r="J148" s="287">
        <f t="shared" si="42"/>
        <v>0</v>
      </c>
      <c r="K148" s="302">
        <f>K115+K135+K144</f>
        <v>290117395</v>
      </c>
      <c r="L148" s="302">
        <f>L115+L135+L144</f>
        <v>316068195</v>
      </c>
      <c r="M148" s="302">
        <f>M115+M135+M144</f>
        <v>412089498</v>
      </c>
      <c r="N148" s="302">
        <f>N115+N135+N144</f>
        <v>319344122</v>
      </c>
      <c r="O148" s="302">
        <f>O115+O135+O144</f>
        <v>381025459</v>
      </c>
      <c r="P148" s="220">
        <f t="shared" si="42"/>
        <v>1718644669</v>
      </c>
      <c r="Q148" s="288">
        <f>Q115+Q135+Q144</f>
        <v>1897120279</v>
      </c>
    </row>
  </sheetData>
  <sheetProtection password="C7C4" sheet="1" objects="1" scenarios="1"/>
  <mergeCells count="49"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  <mergeCell ref="D36:F36"/>
    <mergeCell ref="D37:F37"/>
    <mergeCell ref="D38:F38"/>
    <mergeCell ref="E53:F53"/>
    <mergeCell ref="D40:F40"/>
    <mergeCell ref="E59:F59"/>
    <mergeCell ref="E60:F60"/>
    <mergeCell ref="D67:F67"/>
    <mergeCell ref="D68:F68"/>
    <mergeCell ref="D69:F69"/>
    <mergeCell ref="D70:F70"/>
    <mergeCell ref="D71:F71"/>
    <mergeCell ref="D72:F72"/>
    <mergeCell ref="E86:F86"/>
    <mergeCell ref="E92:F92"/>
    <mergeCell ref="E93:F93"/>
    <mergeCell ref="D102:F102"/>
    <mergeCell ref="D101:F101"/>
    <mergeCell ref="D103:F103"/>
    <mergeCell ref="D104:F104"/>
    <mergeCell ref="D105:F105"/>
    <mergeCell ref="D106:F106"/>
    <mergeCell ref="D140:F140"/>
    <mergeCell ref="D107:F107"/>
    <mergeCell ref="E121:F121"/>
    <mergeCell ref="E127:F127"/>
    <mergeCell ref="E128:F128"/>
    <mergeCell ref="D108:F108"/>
    <mergeCell ref="D136:F136"/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13">
      <selection activeCell="J37" sqref="J37:J43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平成２５年１月月報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364" t="s">
        <v>105</v>
      </c>
      <c r="D8" s="365"/>
      <c r="E8" s="365"/>
      <c r="F8" s="366"/>
      <c r="G8" s="358" t="s">
        <v>49</v>
      </c>
      <c r="H8" s="359"/>
      <c r="I8" s="360"/>
      <c r="J8" s="361" t="s">
        <v>50</v>
      </c>
      <c r="K8" s="359"/>
      <c r="L8" s="359"/>
      <c r="M8" s="359"/>
      <c r="N8" s="359"/>
      <c r="O8" s="359"/>
      <c r="P8" s="359"/>
      <c r="Q8" s="362" t="s">
        <v>47</v>
      </c>
    </row>
    <row r="9" spans="3:17" ht="24.75" customHeight="1">
      <c r="C9" s="367"/>
      <c r="D9" s="368"/>
      <c r="E9" s="368"/>
      <c r="F9" s="369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63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4</v>
      </c>
      <c r="H11" s="153">
        <f t="shared" si="0"/>
        <v>10</v>
      </c>
      <c r="I11" s="154">
        <f t="shared" si="0"/>
        <v>14</v>
      </c>
      <c r="J11" s="155">
        <f t="shared" si="0"/>
        <v>0</v>
      </c>
      <c r="K11" s="156">
        <f t="shared" si="0"/>
        <v>208</v>
      </c>
      <c r="L11" s="153">
        <f t="shared" si="0"/>
        <v>393</v>
      </c>
      <c r="M11" s="153">
        <f t="shared" si="0"/>
        <v>578</v>
      </c>
      <c r="N11" s="153">
        <f t="shared" si="0"/>
        <v>509</v>
      </c>
      <c r="O11" s="153">
        <f t="shared" si="0"/>
        <v>557</v>
      </c>
      <c r="P11" s="154">
        <f>SUM(P12:P18)</f>
        <v>2245</v>
      </c>
      <c r="Q11" s="157">
        <f t="shared" si="0"/>
        <v>2259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31</v>
      </c>
      <c r="L12" s="153">
        <v>128</v>
      </c>
      <c r="M12" s="153">
        <v>300</v>
      </c>
      <c r="N12" s="153">
        <v>303</v>
      </c>
      <c r="O12" s="153">
        <v>334</v>
      </c>
      <c r="P12" s="161">
        <f aca="true" t="shared" si="2" ref="P12:P18">SUM(J12:O12)</f>
        <v>1096</v>
      </c>
      <c r="Q12" s="164">
        <f aca="true" t="shared" si="3" ref="Q12:Q18">I12+P12</f>
        <v>1096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108</v>
      </c>
      <c r="L13" s="153">
        <v>137</v>
      </c>
      <c r="M13" s="153">
        <v>168</v>
      </c>
      <c r="N13" s="153">
        <v>108</v>
      </c>
      <c r="O13" s="153">
        <v>105</v>
      </c>
      <c r="P13" s="161">
        <f t="shared" si="2"/>
        <v>626</v>
      </c>
      <c r="Q13" s="164">
        <f t="shared" si="3"/>
        <v>626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2</v>
      </c>
      <c r="M14" s="153">
        <v>3</v>
      </c>
      <c r="N14" s="153">
        <v>19</v>
      </c>
      <c r="O14" s="153">
        <v>64</v>
      </c>
      <c r="P14" s="161">
        <f t="shared" si="2"/>
        <v>89</v>
      </c>
      <c r="Q14" s="164">
        <f t="shared" si="3"/>
        <v>89</v>
      </c>
    </row>
    <row r="15" spans="3:17" ht="14.25" customHeight="1">
      <c r="C15" s="148"/>
      <c r="D15" s="158"/>
      <c r="E15" s="352" t="s">
        <v>106</v>
      </c>
      <c r="F15" s="353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6</v>
      </c>
      <c r="N15" s="153">
        <v>3</v>
      </c>
      <c r="O15" s="153">
        <v>4</v>
      </c>
      <c r="P15" s="161">
        <f t="shared" si="2"/>
        <v>15</v>
      </c>
      <c r="Q15" s="164">
        <f t="shared" si="3"/>
        <v>15</v>
      </c>
    </row>
    <row r="16" spans="3:17" ht="14.25" customHeight="1">
      <c r="C16" s="148"/>
      <c r="D16" s="158"/>
      <c r="E16" s="159" t="s">
        <v>112</v>
      </c>
      <c r="F16" s="160"/>
      <c r="G16" s="153">
        <v>4</v>
      </c>
      <c r="H16" s="153">
        <v>8</v>
      </c>
      <c r="I16" s="161">
        <f t="shared" si="1"/>
        <v>12</v>
      </c>
      <c r="J16" s="166">
        <v>0</v>
      </c>
      <c r="K16" s="163">
        <v>66</v>
      </c>
      <c r="L16" s="153">
        <v>112</v>
      </c>
      <c r="M16" s="153">
        <v>96</v>
      </c>
      <c r="N16" s="153">
        <v>66</v>
      </c>
      <c r="O16" s="153">
        <v>45</v>
      </c>
      <c r="P16" s="161">
        <f t="shared" si="2"/>
        <v>385</v>
      </c>
      <c r="Q16" s="164">
        <f t="shared" si="3"/>
        <v>397</v>
      </c>
    </row>
    <row r="17" spans="3:17" ht="14.25" customHeight="1">
      <c r="C17" s="148"/>
      <c r="D17" s="158"/>
      <c r="E17" s="352" t="s">
        <v>107</v>
      </c>
      <c r="F17" s="353"/>
      <c r="G17" s="167">
        <v>0</v>
      </c>
      <c r="H17" s="167">
        <v>2</v>
      </c>
      <c r="I17" s="168">
        <f t="shared" si="1"/>
        <v>2</v>
      </c>
      <c r="J17" s="169">
        <v>0</v>
      </c>
      <c r="K17" s="170">
        <v>1</v>
      </c>
      <c r="L17" s="167">
        <v>13</v>
      </c>
      <c r="M17" s="167">
        <v>5</v>
      </c>
      <c r="N17" s="167">
        <v>10</v>
      </c>
      <c r="O17" s="167">
        <v>5</v>
      </c>
      <c r="P17" s="168">
        <f t="shared" si="2"/>
        <v>34</v>
      </c>
      <c r="Q17" s="171">
        <f t="shared" si="3"/>
        <v>36</v>
      </c>
    </row>
    <row r="18" spans="3:17" ht="14.25" customHeight="1">
      <c r="C18" s="148"/>
      <c r="D18" s="172"/>
      <c r="E18" s="354" t="s">
        <v>108</v>
      </c>
      <c r="F18" s="355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3</v>
      </c>
      <c r="H19" s="180">
        <f t="shared" si="4"/>
        <v>7</v>
      </c>
      <c r="I19" s="181">
        <f t="shared" si="4"/>
        <v>10</v>
      </c>
      <c r="J19" s="182">
        <f t="shared" si="4"/>
        <v>0</v>
      </c>
      <c r="K19" s="156">
        <f t="shared" si="4"/>
        <v>85</v>
      </c>
      <c r="L19" s="180">
        <f t="shared" si="4"/>
        <v>183</v>
      </c>
      <c r="M19" s="180">
        <f t="shared" si="4"/>
        <v>247</v>
      </c>
      <c r="N19" s="180">
        <f t="shared" si="4"/>
        <v>195</v>
      </c>
      <c r="O19" s="180">
        <f t="shared" si="4"/>
        <v>183</v>
      </c>
      <c r="P19" s="181">
        <f t="shared" si="4"/>
        <v>893</v>
      </c>
      <c r="Q19" s="183">
        <f t="shared" si="4"/>
        <v>903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16</v>
      </c>
      <c r="L20" s="153">
        <v>77</v>
      </c>
      <c r="M20" s="153">
        <v>145</v>
      </c>
      <c r="N20" s="153">
        <v>121</v>
      </c>
      <c r="O20" s="153">
        <v>116</v>
      </c>
      <c r="P20" s="161">
        <f>SUM(J20:O20)</f>
        <v>475</v>
      </c>
      <c r="Q20" s="164">
        <f aca="true" t="shared" si="6" ref="Q20:Q26">I20+P20</f>
        <v>475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23</v>
      </c>
      <c r="L21" s="153">
        <v>20</v>
      </c>
      <c r="M21" s="153">
        <v>23</v>
      </c>
      <c r="N21" s="153">
        <v>22</v>
      </c>
      <c r="O21" s="153">
        <v>19</v>
      </c>
      <c r="P21" s="161">
        <f aca="true" t="shared" si="7" ref="P21:P26">SUM(J21:O21)</f>
        <v>107</v>
      </c>
      <c r="Q21" s="164">
        <f t="shared" si="6"/>
        <v>107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1</v>
      </c>
      <c r="M22" s="153">
        <v>1</v>
      </c>
      <c r="N22" s="153">
        <v>2</v>
      </c>
      <c r="O22" s="153">
        <v>11</v>
      </c>
      <c r="P22" s="161">
        <f t="shared" si="7"/>
        <v>15</v>
      </c>
      <c r="Q22" s="164">
        <f t="shared" si="6"/>
        <v>15</v>
      </c>
    </row>
    <row r="23" spans="3:17" ht="14.25" customHeight="1">
      <c r="C23" s="148"/>
      <c r="D23" s="158"/>
      <c r="E23" s="352" t="s">
        <v>106</v>
      </c>
      <c r="F23" s="353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6</v>
      </c>
      <c r="N23" s="153">
        <v>3</v>
      </c>
      <c r="O23" s="153">
        <v>4</v>
      </c>
      <c r="P23" s="161">
        <f t="shared" si="7"/>
        <v>15</v>
      </c>
      <c r="Q23" s="164">
        <f t="shared" si="6"/>
        <v>15</v>
      </c>
    </row>
    <row r="24" spans="3:17" ht="14.25" customHeight="1">
      <c r="C24" s="148"/>
      <c r="D24" s="158"/>
      <c r="E24" s="159" t="s">
        <v>112</v>
      </c>
      <c r="F24" s="160"/>
      <c r="G24" s="153">
        <v>3</v>
      </c>
      <c r="H24" s="153">
        <v>7</v>
      </c>
      <c r="I24" s="161">
        <f t="shared" si="5"/>
        <v>10</v>
      </c>
      <c r="J24" s="166">
        <v>0</v>
      </c>
      <c r="K24" s="163">
        <v>45</v>
      </c>
      <c r="L24" s="153">
        <v>80</v>
      </c>
      <c r="M24" s="153">
        <v>70</v>
      </c>
      <c r="N24" s="153">
        <v>45</v>
      </c>
      <c r="O24" s="153">
        <v>32</v>
      </c>
      <c r="P24" s="161">
        <f t="shared" si="7"/>
        <v>272</v>
      </c>
      <c r="Q24" s="164">
        <f t="shared" si="6"/>
        <v>282</v>
      </c>
    </row>
    <row r="25" spans="3:17" ht="14.25" customHeight="1">
      <c r="C25" s="148"/>
      <c r="D25" s="158"/>
      <c r="E25" s="352" t="s">
        <v>107</v>
      </c>
      <c r="F25" s="353"/>
      <c r="G25" s="167">
        <v>0</v>
      </c>
      <c r="H25" s="167">
        <v>0</v>
      </c>
      <c r="I25" s="168">
        <f t="shared" si="5"/>
        <v>0</v>
      </c>
      <c r="J25" s="169">
        <v>0</v>
      </c>
      <c r="K25" s="170">
        <v>0</v>
      </c>
      <c r="L25" s="167">
        <v>4</v>
      </c>
      <c r="M25" s="167">
        <v>2</v>
      </c>
      <c r="N25" s="167">
        <v>2</v>
      </c>
      <c r="O25" s="167">
        <v>1</v>
      </c>
      <c r="P25" s="161">
        <f t="shared" si="7"/>
        <v>9</v>
      </c>
      <c r="Q25" s="171">
        <f t="shared" si="6"/>
        <v>9</v>
      </c>
    </row>
    <row r="26" spans="3:17" ht="14.25" customHeight="1" thickBot="1">
      <c r="C26" s="184"/>
      <c r="D26" s="185"/>
      <c r="E26" s="356" t="s">
        <v>108</v>
      </c>
      <c r="F26" s="357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10890</v>
      </c>
      <c r="H28" s="153">
        <f t="shared" si="8"/>
        <v>25850</v>
      </c>
      <c r="I28" s="154">
        <f>SUM(I29:I35)</f>
        <v>36740</v>
      </c>
      <c r="J28" s="155">
        <f t="shared" si="8"/>
        <v>0</v>
      </c>
      <c r="K28" s="156">
        <f t="shared" si="8"/>
        <v>4089566</v>
      </c>
      <c r="L28" s="195">
        <f t="shared" si="8"/>
        <v>7786078</v>
      </c>
      <c r="M28" s="153">
        <f t="shared" si="8"/>
        <v>13857860</v>
      </c>
      <c r="N28" s="153">
        <f t="shared" si="8"/>
        <v>12318020</v>
      </c>
      <c r="O28" s="153">
        <f t="shared" si="8"/>
        <v>14078158</v>
      </c>
      <c r="P28" s="168">
        <f aca="true" t="shared" si="9" ref="P28:P36">SUM(K28:O28)</f>
        <v>52129682</v>
      </c>
      <c r="Q28" s="171">
        <f aca="true" t="shared" si="10" ref="Q28:Q33">I28+P28</f>
        <v>52166422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866030</v>
      </c>
      <c r="L29" s="153">
        <v>3458910</v>
      </c>
      <c r="M29" s="153">
        <v>8254210</v>
      </c>
      <c r="N29" s="153">
        <v>8416980</v>
      </c>
      <c r="O29" s="153">
        <v>9053170</v>
      </c>
      <c r="P29" s="168">
        <f t="shared" si="9"/>
        <v>30049300</v>
      </c>
      <c r="Q29" s="171">
        <f t="shared" si="10"/>
        <v>30049300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2877160</v>
      </c>
      <c r="L30" s="153">
        <v>3495100</v>
      </c>
      <c r="M30" s="153">
        <v>4505620</v>
      </c>
      <c r="N30" s="153">
        <v>2680270</v>
      </c>
      <c r="O30" s="153">
        <v>2716800</v>
      </c>
      <c r="P30" s="168">
        <f t="shared" si="9"/>
        <v>16274950</v>
      </c>
      <c r="Q30" s="171">
        <f t="shared" si="10"/>
        <v>16274950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29700</v>
      </c>
      <c r="L31" s="153">
        <v>59400</v>
      </c>
      <c r="M31" s="153">
        <v>81300</v>
      </c>
      <c r="N31" s="153">
        <v>490380</v>
      </c>
      <c r="O31" s="153">
        <v>1734230</v>
      </c>
      <c r="P31" s="168">
        <f t="shared" si="9"/>
        <v>2395010</v>
      </c>
      <c r="Q31" s="171">
        <f t="shared" si="10"/>
        <v>2395010</v>
      </c>
    </row>
    <row r="32" spans="3:17" ht="14.25" customHeight="1">
      <c r="C32" s="148"/>
      <c r="D32" s="158"/>
      <c r="E32" s="352" t="s">
        <v>106</v>
      </c>
      <c r="F32" s="353"/>
      <c r="G32" s="152">
        <v>0</v>
      </c>
      <c r="H32" s="152">
        <v>0</v>
      </c>
      <c r="I32" s="161">
        <f t="shared" si="11"/>
        <v>0</v>
      </c>
      <c r="J32" s="162"/>
      <c r="K32" s="163">
        <v>21310</v>
      </c>
      <c r="L32" s="153">
        <v>29700</v>
      </c>
      <c r="M32" s="153">
        <v>162110</v>
      </c>
      <c r="N32" s="153">
        <v>81300</v>
      </c>
      <c r="O32" s="153">
        <v>118800</v>
      </c>
      <c r="P32" s="168">
        <f t="shared" si="9"/>
        <v>413220</v>
      </c>
      <c r="Q32" s="171">
        <f t="shared" si="10"/>
        <v>413220</v>
      </c>
    </row>
    <row r="33" spans="3:17" ht="14.25" customHeight="1">
      <c r="C33" s="148"/>
      <c r="D33" s="158"/>
      <c r="E33" s="159" t="s">
        <v>112</v>
      </c>
      <c r="F33" s="160"/>
      <c r="G33" s="153">
        <v>10890</v>
      </c>
      <c r="H33" s="153">
        <v>17980</v>
      </c>
      <c r="I33" s="161">
        <f t="shared" si="11"/>
        <v>28870</v>
      </c>
      <c r="J33" s="166">
        <v>0</v>
      </c>
      <c r="K33" s="163">
        <v>292186</v>
      </c>
      <c r="L33" s="153">
        <v>681298</v>
      </c>
      <c r="M33" s="153">
        <v>834960</v>
      </c>
      <c r="N33" s="153">
        <v>596730</v>
      </c>
      <c r="O33" s="153">
        <v>426488</v>
      </c>
      <c r="P33" s="168">
        <f t="shared" si="9"/>
        <v>2831662</v>
      </c>
      <c r="Q33" s="171">
        <f t="shared" si="10"/>
        <v>2860532</v>
      </c>
    </row>
    <row r="34" spans="3:17" ht="14.25" customHeight="1">
      <c r="C34" s="148"/>
      <c r="D34" s="158"/>
      <c r="E34" s="352" t="s">
        <v>107</v>
      </c>
      <c r="F34" s="353"/>
      <c r="G34" s="167">
        <v>0</v>
      </c>
      <c r="H34" s="167">
        <v>7870</v>
      </c>
      <c r="I34" s="168">
        <f t="shared" si="11"/>
        <v>7870</v>
      </c>
      <c r="J34" s="169">
        <v>0</v>
      </c>
      <c r="K34" s="170">
        <v>3180</v>
      </c>
      <c r="L34" s="167">
        <v>61670</v>
      </c>
      <c r="M34" s="167">
        <v>19660</v>
      </c>
      <c r="N34" s="167">
        <v>52360</v>
      </c>
      <c r="O34" s="167">
        <v>28670</v>
      </c>
      <c r="P34" s="168">
        <f t="shared" si="9"/>
        <v>165540</v>
      </c>
      <c r="Q34" s="171">
        <f>I34+P34</f>
        <v>173410</v>
      </c>
    </row>
    <row r="35" spans="3:17" ht="14.25" customHeight="1">
      <c r="C35" s="148"/>
      <c r="D35" s="172"/>
      <c r="E35" s="354" t="s">
        <v>108</v>
      </c>
      <c r="F35" s="355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4970</v>
      </c>
      <c r="H36" s="180">
        <f t="shared" si="12"/>
        <v>12130</v>
      </c>
      <c r="I36" s="181">
        <f>SUM(I37:I43)</f>
        <v>17100</v>
      </c>
      <c r="J36" s="182">
        <f t="shared" si="12"/>
        <v>0</v>
      </c>
      <c r="K36" s="156">
        <f t="shared" si="12"/>
        <v>1027150</v>
      </c>
      <c r="L36" s="180">
        <f t="shared" si="12"/>
        <v>2776610</v>
      </c>
      <c r="M36" s="180">
        <f t="shared" si="12"/>
        <v>4603720</v>
      </c>
      <c r="N36" s="180">
        <f t="shared" si="12"/>
        <v>3952070</v>
      </c>
      <c r="O36" s="180">
        <f t="shared" si="12"/>
        <v>3742750</v>
      </c>
      <c r="P36" s="181">
        <f t="shared" si="9"/>
        <v>16102300</v>
      </c>
      <c r="Q36" s="183">
        <f>SUM(Q37:Q43)</f>
        <v>16119400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389040</v>
      </c>
      <c r="L37" s="153">
        <v>1809610</v>
      </c>
      <c r="M37" s="153">
        <v>3510010</v>
      </c>
      <c r="N37" s="153">
        <v>2878230</v>
      </c>
      <c r="O37" s="153">
        <v>2757450</v>
      </c>
      <c r="P37" s="161">
        <f aca="true" t="shared" si="13" ref="P37:P43">SUM(K37:O37)</f>
        <v>11344340</v>
      </c>
      <c r="Q37" s="164">
        <f aca="true" t="shared" si="14" ref="Q37:Q43">I37+P37</f>
        <v>11344340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470550</v>
      </c>
      <c r="L38" s="153">
        <v>448020</v>
      </c>
      <c r="M38" s="153">
        <v>382380</v>
      </c>
      <c r="N38" s="153">
        <v>530150</v>
      </c>
      <c r="O38" s="153">
        <v>389240</v>
      </c>
      <c r="P38" s="161">
        <f t="shared" si="13"/>
        <v>2220340</v>
      </c>
      <c r="Q38" s="164">
        <f t="shared" si="14"/>
        <v>2220340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34500</v>
      </c>
      <c r="M39" s="153">
        <v>2300</v>
      </c>
      <c r="N39" s="153">
        <v>19500</v>
      </c>
      <c r="O39" s="153">
        <v>173880</v>
      </c>
      <c r="P39" s="161">
        <f t="shared" si="13"/>
        <v>230180</v>
      </c>
      <c r="Q39" s="164">
        <f>I39+P39</f>
        <v>230180</v>
      </c>
    </row>
    <row r="40" spans="3:17" ht="14.25" customHeight="1">
      <c r="C40" s="148"/>
      <c r="D40" s="158"/>
      <c r="E40" s="352" t="s">
        <v>106</v>
      </c>
      <c r="F40" s="353"/>
      <c r="G40" s="152">
        <v>0</v>
      </c>
      <c r="H40" s="152">
        <v>0</v>
      </c>
      <c r="I40" s="161">
        <f t="shared" si="15"/>
        <v>0</v>
      </c>
      <c r="J40" s="162"/>
      <c r="K40" s="163">
        <v>19800</v>
      </c>
      <c r="L40" s="153">
        <v>34500</v>
      </c>
      <c r="M40" s="153">
        <v>177600</v>
      </c>
      <c r="N40" s="153">
        <v>88800</v>
      </c>
      <c r="O40" s="153">
        <v>138000</v>
      </c>
      <c r="P40" s="161">
        <f t="shared" si="13"/>
        <v>458700</v>
      </c>
      <c r="Q40" s="164">
        <f t="shared" si="14"/>
        <v>458700</v>
      </c>
    </row>
    <row r="41" spans="3:17" ht="14.25" customHeight="1">
      <c r="C41" s="148"/>
      <c r="D41" s="158"/>
      <c r="E41" s="159" t="s">
        <v>112</v>
      </c>
      <c r="F41" s="160"/>
      <c r="G41" s="153">
        <v>4970</v>
      </c>
      <c r="H41" s="153">
        <v>12130</v>
      </c>
      <c r="I41" s="161">
        <f t="shared" si="15"/>
        <v>17100</v>
      </c>
      <c r="J41" s="166">
        <v>0</v>
      </c>
      <c r="K41" s="163">
        <v>147760</v>
      </c>
      <c r="L41" s="153">
        <v>436340</v>
      </c>
      <c r="M41" s="153">
        <v>526510</v>
      </c>
      <c r="N41" s="153">
        <v>410090</v>
      </c>
      <c r="O41" s="153">
        <v>281940</v>
      </c>
      <c r="P41" s="161">
        <f t="shared" si="13"/>
        <v>1802640</v>
      </c>
      <c r="Q41" s="164">
        <f>I41+P41</f>
        <v>1819740</v>
      </c>
    </row>
    <row r="42" spans="3:17" ht="14.25" customHeight="1">
      <c r="C42" s="148"/>
      <c r="D42" s="165"/>
      <c r="E42" s="352" t="s">
        <v>107</v>
      </c>
      <c r="F42" s="353"/>
      <c r="G42" s="153">
        <v>0</v>
      </c>
      <c r="H42" s="153">
        <v>0</v>
      </c>
      <c r="I42" s="161">
        <f t="shared" si="15"/>
        <v>0</v>
      </c>
      <c r="J42" s="166">
        <v>0</v>
      </c>
      <c r="K42" s="163">
        <v>0</v>
      </c>
      <c r="L42" s="153">
        <v>13640</v>
      </c>
      <c r="M42" s="153">
        <v>4920</v>
      </c>
      <c r="N42" s="153">
        <v>25300</v>
      </c>
      <c r="O42" s="153">
        <v>2240</v>
      </c>
      <c r="P42" s="161">
        <f t="shared" si="13"/>
        <v>46100</v>
      </c>
      <c r="Q42" s="164">
        <f t="shared" si="14"/>
        <v>46100</v>
      </c>
    </row>
    <row r="43" spans="3:17" ht="14.25" customHeight="1">
      <c r="C43" s="191"/>
      <c r="D43" s="196"/>
      <c r="E43" s="354" t="s">
        <v>108</v>
      </c>
      <c r="F43" s="355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15860</v>
      </c>
      <c r="H44" s="200">
        <f t="shared" si="16"/>
        <v>37980</v>
      </c>
      <c r="I44" s="201">
        <f>I28+I36</f>
        <v>53840</v>
      </c>
      <c r="J44" s="202">
        <f t="shared" si="16"/>
        <v>0</v>
      </c>
      <c r="K44" s="203">
        <f t="shared" si="16"/>
        <v>5116716</v>
      </c>
      <c r="L44" s="200">
        <f t="shared" si="16"/>
        <v>10562688</v>
      </c>
      <c r="M44" s="200">
        <f t="shared" si="16"/>
        <v>18461580</v>
      </c>
      <c r="N44" s="200">
        <f t="shared" si="16"/>
        <v>16270090</v>
      </c>
      <c r="O44" s="200">
        <f>O28+O36</f>
        <v>17820908</v>
      </c>
      <c r="P44" s="201">
        <f>P28+P36</f>
        <v>68231982</v>
      </c>
      <c r="Q44" s="204">
        <f>Q28+Q36</f>
        <v>68285822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24">
      <selection activeCell="H38" sqref="H38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平成２５年１月月報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243</v>
      </c>
      <c r="H14" s="121">
        <v>454</v>
      </c>
      <c r="I14" s="370">
        <f>SUM(G14:H14)</f>
        <v>697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1543975</v>
      </c>
      <c r="H15" s="122">
        <v>4171445</v>
      </c>
      <c r="I15" s="372">
        <f>SUM(G15:H15)</f>
        <v>5715420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95</v>
      </c>
      <c r="H19" s="121">
        <v>602</v>
      </c>
      <c r="I19" s="370">
        <f>SUM(G19:H19)</f>
        <v>697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709432</v>
      </c>
      <c r="H20" s="122">
        <v>3682280</v>
      </c>
      <c r="I20" s="372">
        <f>SUM(G20:H20)</f>
        <v>4391712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97</v>
      </c>
      <c r="H24" s="121">
        <v>2510</v>
      </c>
      <c r="I24" s="370">
        <f>SUM(G24:H24)</f>
        <v>2607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955162</v>
      </c>
      <c r="H25" s="123">
        <v>30797868</v>
      </c>
      <c r="I25" s="372">
        <f>SUM(G25:H25)</f>
        <v>31753030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12</v>
      </c>
      <c r="I29" s="370">
        <f>SUM(G29:H29)</f>
        <v>12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127155</v>
      </c>
      <c r="I30" s="372">
        <f>SUM(G30:H30)</f>
        <v>127155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f>SUM(G14,G19,G24,G29)</f>
        <v>435</v>
      </c>
      <c r="H34" s="121">
        <f>SUM(H14,H19,H24,H29)</f>
        <v>3578</v>
      </c>
      <c r="I34" s="370">
        <f>SUM(G34:H34)</f>
        <v>4013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f>SUM(G15,G20,G25,G30)</f>
        <v>3208569</v>
      </c>
      <c r="H35" s="205">
        <f>SUM(H15,H20,H25,H30)</f>
        <v>38778748</v>
      </c>
      <c r="I35" s="372">
        <f>SUM(G35:H35)</f>
        <v>41987317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0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0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0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0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1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16156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4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49429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5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65585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2013-02-26T06:05:56Z</cp:lastPrinted>
  <dcterms:created xsi:type="dcterms:W3CDTF">2006-12-27T00:16:47Z</dcterms:created>
  <dcterms:modified xsi:type="dcterms:W3CDTF">2013-02-26T06:10:12Z</dcterms:modified>
  <cp:category/>
  <cp:version/>
  <cp:contentType/>
  <cp:contentStatus/>
</cp:coreProperties>
</file>