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35" windowWidth="7650" windowHeight="8970" tabRatio="797" activeTab="1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<sst xmlns="http://schemas.openxmlformats.org/spreadsheetml/2006/main" count="434" uniqueCount="179">
  <si>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</si>
  <si>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</si>
  <si>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</si>
  <si>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</si>
  <si>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</si>
  <si>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</si>
  <si>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</si>
  <si>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</si>
  <si>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</si>
  <si>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</si>
  <si>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</si>
  <si>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</si>
  <si>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</si>
  <si>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</si>
  <si>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</si>
  <si>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</si>
  <si>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</si>
  <si>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</si>
  <si>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</si>
  <si>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</si>
  <si>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</si>
  <si>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</si>
  <si>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</si>
  <si>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</si>
  <si>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</si>
  <si>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</si>
  <si>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</si>
  <si>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</si>
  <si>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</si>
  <si>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</si>
  <si>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</si>
  <si>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</si>
  <si>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</si>
  <si>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</si>
  <si>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</si>
  <si>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</si>
  <si>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</si>
  <si>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</si>
  <si>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</si>
  <si>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</si>
  <si>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</si>
  <si>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</si>
  <si>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</si>
  <si>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</si>
  <si>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</si>
  <si>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</si>
  <si>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</si>
  <si>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</si>
  <si>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</si>
  <si>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</si>
  <si>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</si>
  <si>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</si>
  <si>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</si>
  <si>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</si>
  <si>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</si>
  <si>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</si>
  <si>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</si>
  <si>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</si>
  <si>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</si>
  <si>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</si>
  <si>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</si>
  <si>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</si>
  <si>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</si>
  <si>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</si>
  <si>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</si>
  <si>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</si>
  <si>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</si>
  <si>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</si>
  <si>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</si>
  <si>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</si>
  <si>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</si>
  <si>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</si>
  <si>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</si>
  <si>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</si>
  <si>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</si>
  <si>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</si>
  <si>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</si>
  <si>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</si>
  <si>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</si>
  <si>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</si>
  <si>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</si>
  <si>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</si>
  <si>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</si>
  <si>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</si>
  <si>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</si>
  <si>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</si>
  <si>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</si>
  <si>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</si>
  <si>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</si>
  <si>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</si>
  <si>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</si>
  <si>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</si>
  <si>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</si>
  <si>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</si>
  <si>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</si>
  <si>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</si>
  <si>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</si>
  <si>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</si>
  <si>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</si>
  <si>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</si>
  <si>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</si>
  <si>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</si>
  <si>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</si>
  <si>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</si>
  <si>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</si>
  <si>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</si>
  <si>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</si>
  <si>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</si>
  <si>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</si>
  <si>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</si>
  <si>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</si>
  <si>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</si>
  <si>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</si>
  <si>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</si>
  <si>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</si>
  <si>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</si>
  <si>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</si>
  <si>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</si>
  <si>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</si>
  <si>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① 総数</t>
  </si>
  <si>
    <t>訪問サービス</t>
  </si>
  <si>
    <t>平成２８年１１月月報</t>
  </si>
  <si>
    <t>平成２８年１１月月報（報告用）</t>
  </si>
  <si>
    <t>ア 件数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</si>
  <si>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</si>
  <si>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</si>
  <si>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</si>
  <si>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</si>
  <si>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</si>
  <si>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</si>
  <si>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</si>
  <si>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</si>
  <si>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</si>
  <si>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</si>
  <si>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</si>
  <si>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</si>
  <si>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</si>
  <si>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</si>
  <si>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</si>
  <si>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</si>
  <si>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</si>
  <si>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</si>
  <si>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要支援１</t>
  </si>
  <si>
    <t>要支援２</t>
  </si>
  <si>
    <t>訪問サービス</t>
  </si>
  <si>
    <t>訪問介護</t>
  </si>
  <si>
    <t>訪問入浴介護</t>
  </si>
  <si>
    <t>訪問リハビリテーション</t>
  </si>
  <si>
    <t>通所リハビリテーション</t>
  </si>
  <si>
    <t>短期入所療養介護
（介護療養型医療施設等）</t>
  </si>
  <si>
    <t>特定施設入所者生活介護</t>
  </si>
  <si>
    <t>ウ 費用額</t>
  </si>
  <si>
    <t>要支援２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</si>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</sst>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33" xfId="49" applyFont="1" applyFill="1" applyBorder="1" applyAlignment="1">
      <alignment horizontal="right" vertical="center"/>
    </xf>
    <xf numFmtId="38" fontId="11" fillId="0" borderId="132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34" xfId="49" applyFont="1" applyFill="1" applyBorder="1" applyAlignment="1">
      <alignment horizontal="right" vertical="center"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0" fontId="5" fillId="0" borderId="135" xfId="61" applyFont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38" fontId="13" fillId="0" borderId="139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39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24179;&#25104;28&#24180;11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43</v>
          </cell>
          <cell r="G25">
            <v>29</v>
          </cell>
          <cell r="J25">
            <v>43</v>
          </cell>
          <cell r="K25">
            <v>23</v>
          </cell>
          <cell r="L25">
            <v>22</v>
          </cell>
          <cell r="M25">
            <v>10</v>
          </cell>
          <cell r="N25">
            <v>8</v>
          </cell>
        </row>
        <row r="26">
          <cell r="F26">
            <v>30</v>
          </cell>
          <cell r="G26">
            <v>25</v>
          </cell>
          <cell r="J26">
            <v>25</v>
          </cell>
          <cell r="K26">
            <v>15</v>
          </cell>
          <cell r="L26">
            <v>17</v>
          </cell>
          <cell r="M26">
            <v>7</v>
          </cell>
          <cell r="N26">
            <v>2</v>
          </cell>
        </row>
        <row r="111">
          <cell r="F111">
            <v>978698</v>
          </cell>
          <cell r="G111">
            <v>795519</v>
          </cell>
          <cell r="J111">
            <v>1321963</v>
          </cell>
          <cell r="K111">
            <v>826142</v>
          </cell>
          <cell r="L111">
            <v>597264</v>
          </cell>
          <cell r="M111">
            <v>298600</v>
          </cell>
          <cell r="N111">
            <v>358844</v>
          </cell>
        </row>
        <row r="112">
          <cell r="F112">
            <v>3989693</v>
          </cell>
          <cell r="G112">
            <v>2957552</v>
          </cell>
          <cell r="J112">
            <v>2665213</v>
          </cell>
          <cell r="K112">
            <v>1468472</v>
          </cell>
          <cell r="L112">
            <v>1539776</v>
          </cell>
          <cell r="M112">
            <v>598443</v>
          </cell>
          <cell r="N112">
            <v>194816</v>
          </cell>
        </row>
        <row r="155">
          <cell r="F155">
            <v>870588</v>
          </cell>
          <cell r="G155">
            <v>708364</v>
          </cell>
          <cell r="J155">
            <v>1178144</v>
          </cell>
          <cell r="K155">
            <v>734103</v>
          </cell>
          <cell r="L155">
            <v>529778</v>
          </cell>
          <cell r="M155">
            <v>261394</v>
          </cell>
          <cell r="N155">
            <v>322959</v>
          </cell>
        </row>
        <row r="156">
          <cell r="F156">
            <v>3538153</v>
          </cell>
          <cell r="G156">
            <v>2635952</v>
          </cell>
          <cell r="J156">
            <v>2358811</v>
          </cell>
          <cell r="K156">
            <v>1316184</v>
          </cell>
          <cell r="L156">
            <v>1360998</v>
          </cell>
          <cell r="M156">
            <v>521568</v>
          </cell>
          <cell r="N156">
            <v>175334</v>
          </cell>
        </row>
      </sheetData>
      <sheetData sheetId="5">
        <row r="11">
          <cell r="F11">
            <v>1423</v>
          </cell>
          <cell r="G11">
            <v>1134</v>
          </cell>
          <cell r="I11">
            <v>0</v>
          </cell>
          <cell r="J11">
            <v>1503</v>
          </cell>
          <cell r="K11">
            <v>949</v>
          </cell>
          <cell r="L11">
            <v>790</v>
          </cell>
          <cell r="M11">
            <v>455</v>
          </cell>
          <cell r="N11">
            <v>515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7</v>
          </cell>
          <cell r="K12">
            <v>7</v>
          </cell>
          <cell r="L12">
            <v>26</v>
          </cell>
          <cell r="M12">
            <v>56</v>
          </cell>
          <cell r="N12">
            <v>165</v>
          </cell>
        </row>
        <row r="13">
          <cell r="F13">
            <v>162</v>
          </cell>
          <cell r="G13">
            <v>324</v>
          </cell>
          <cell r="I13">
            <v>0</v>
          </cell>
          <cell r="J13">
            <v>622</v>
          </cell>
          <cell r="K13">
            <v>468</v>
          </cell>
          <cell r="L13">
            <v>424</v>
          </cell>
          <cell r="M13">
            <v>299</v>
          </cell>
          <cell r="N13">
            <v>362</v>
          </cell>
        </row>
        <row r="14">
          <cell r="F14">
            <v>10</v>
          </cell>
          <cell r="G14">
            <v>34</v>
          </cell>
          <cell r="I14">
            <v>0</v>
          </cell>
          <cell r="J14">
            <v>35</v>
          </cell>
          <cell r="K14">
            <v>35</v>
          </cell>
          <cell r="L14">
            <v>35</v>
          </cell>
          <cell r="M14">
            <v>18</v>
          </cell>
          <cell r="N14">
            <v>31</v>
          </cell>
        </row>
        <row r="15">
          <cell r="F15">
            <v>207</v>
          </cell>
          <cell r="G15">
            <v>376</v>
          </cell>
          <cell r="I15">
            <v>0</v>
          </cell>
          <cell r="J15">
            <v>984</v>
          </cell>
          <cell r="K15">
            <v>863</v>
          </cell>
          <cell r="L15">
            <v>936</v>
          </cell>
          <cell r="M15">
            <v>669</v>
          </cell>
          <cell r="N15">
            <v>709</v>
          </cell>
        </row>
        <row r="17">
          <cell r="F17">
            <v>1040</v>
          </cell>
          <cell r="G17">
            <v>1136</v>
          </cell>
          <cell r="I17">
            <v>0</v>
          </cell>
          <cell r="J17">
            <v>1031</v>
          </cell>
          <cell r="K17">
            <v>659</v>
          </cell>
          <cell r="L17">
            <v>503</v>
          </cell>
          <cell r="M17">
            <v>212</v>
          </cell>
          <cell r="N17">
            <v>170</v>
          </cell>
        </row>
        <row r="18">
          <cell r="F18">
            <v>162</v>
          </cell>
          <cell r="G18">
            <v>227</v>
          </cell>
          <cell r="I18">
            <v>0</v>
          </cell>
          <cell r="J18">
            <v>339</v>
          </cell>
          <cell r="K18">
            <v>259</v>
          </cell>
          <cell r="L18">
            <v>209</v>
          </cell>
          <cell r="M18">
            <v>84</v>
          </cell>
          <cell r="N18">
            <v>52</v>
          </cell>
        </row>
        <row r="20">
          <cell r="F20">
            <v>5</v>
          </cell>
          <cell r="G20">
            <v>35</v>
          </cell>
          <cell r="I20">
            <v>0</v>
          </cell>
          <cell r="J20">
            <v>123</v>
          </cell>
          <cell r="K20">
            <v>174</v>
          </cell>
          <cell r="L20">
            <v>262</v>
          </cell>
          <cell r="M20">
            <v>120</v>
          </cell>
          <cell r="N20">
            <v>93</v>
          </cell>
        </row>
        <row r="21">
          <cell r="F21">
            <v>0</v>
          </cell>
          <cell r="G21">
            <v>1</v>
          </cell>
          <cell r="I21">
            <v>0</v>
          </cell>
          <cell r="J21">
            <v>16</v>
          </cell>
          <cell r="K21">
            <v>29</v>
          </cell>
          <cell r="L21">
            <v>38</v>
          </cell>
          <cell r="M21">
            <v>23</v>
          </cell>
          <cell r="N21">
            <v>29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2</v>
          </cell>
          <cell r="N22">
            <v>1</v>
          </cell>
        </row>
        <row r="24">
          <cell r="F24">
            <v>806</v>
          </cell>
          <cell r="G24">
            <v>1096</v>
          </cell>
          <cell r="I24">
            <v>0</v>
          </cell>
          <cell r="J24">
            <v>1566</v>
          </cell>
          <cell r="K24">
            <v>1233</v>
          </cell>
          <cell r="L24">
            <v>1079</v>
          </cell>
          <cell r="M24">
            <v>584</v>
          </cell>
          <cell r="N24">
            <v>593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108</v>
          </cell>
          <cell r="G27">
            <v>140</v>
          </cell>
          <cell r="I27">
            <v>0</v>
          </cell>
          <cell r="J27">
            <v>231</v>
          </cell>
          <cell r="K27">
            <v>173</v>
          </cell>
          <cell r="L27">
            <v>192</v>
          </cell>
          <cell r="M27">
            <v>131</v>
          </cell>
          <cell r="N27">
            <v>107</v>
          </cell>
        </row>
        <row r="28">
          <cell r="F28">
            <v>2555</v>
          </cell>
          <cell r="G28">
            <v>2312</v>
          </cell>
          <cell r="I28">
            <v>0</v>
          </cell>
          <cell r="J28">
            <v>2754</v>
          </cell>
          <cell r="K28">
            <v>1666</v>
          </cell>
          <cell r="L28">
            <v>1361</v>
          </cell>
          <cell r="M28">
            <v>654</v>
          </cell>
          <cell r="N28">
            <v>592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7</v>
          </cell>
          <cell r="K30">
            <v>3</v>
          </cell>
          <cell r="L30">
            <v>1</v>
          </cell>
          <cell r="M30">
            <v>2</v>
          </cell>
          <cell r="N30">
            <v>2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671</v>
          </cell>
          <cell r="K32">
            <v>376</v>
          </cell>
          <cell r="L32">
            <v>288</v>
          </cell>
          <cell r="M32">
            <v>120</v>
          </cell>
          <cell r="N32">
            <v>95</v>
          </cell>
        </row>
        <row r="33">
          <cell r="F33">
            <v>-16</v>
          </cell>
          <cell r="G33">
            <v>7</v>
          </cell>
          <cell r="I33">
            <v>0</v>
          </cell>
          <cell r="J33">
            <v>32</v>
          </cell>
          <cell r="K33">
            <v>40</v>
          </cell>
          <cell r="L33">
            <v>75</v>
          </cell>
          <cell r="M33">
            <v>27</v>
          </cell>
          <cell r="N33">
            <v>28</v>
          </cell>
        </row>
        <row r="34">
          <cell r="F34">
            <v>5</v>
          </cell>
          <cell r="G34">
            <v>7</v>
          </cell>
          <cell r="I34">
            <v>0</v>
          </cell>
          <cell r="J34">
            <v>23</v>
          </cell>
          <cell r="K34">
            <v>22</v>
          </cell>
          <cell r="L34">
            <v>16</v>
          </cell>
          <cell r="M34">
            <v>8</v>
          </cell>
          <cell r="N34">
            <v>8</v>
          </cell>
        </row>
        <row r="35">
          <cell r="F35">
            <v>0</v>
          </cell>
          <cell r="G35">
            <v>9</v>
          </cell>
          <cell r="I35">
            <v>0</v>
          </cell>
          <cell r="J35">
            <v>78</v>
          </cell>
          <cell r="K35">
            <v>93</v>
          </cell>
          <cell r="L35">
            <v>94</v>
          </cell>
          <cell r="M35">
            <v>39</v>
          </cell>
          <cell r="N35">
            <v>38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19</v>
          </cell>
          <cell r="M37">
            <v>11</v>
          </cell>
          <cell r="N37">
            <v>23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22</v>
          </cell>
          <cell r="K40">
            <v>88</v>
          </cell>
          <cell r="L40">
            <v>516</v>
          </cell>
          <cell r="M40">
            <v>455</v>
          </cell>
          <cell r="N40">
            <v>431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127</v>
          </cell>
          <cell r="K41">
            <v>211</v>
          </cell>
          <cell r="L41">
            <v>265</v>
          </cell>
          <cell r="M41">
            <v>184</v>
          </cell>
          <cell r="N41">
            <v>163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3</v>
          </cell>
          <cell r="M42">
            <v>18</v>
          </cell>
          <cell r="N42">
            <v>78</v>
          </cell>
        </row>
        <row r="55">
          <cell r="F55">
            <v>2412498</v>
          </cell>
          <cell r="G55">
            <v>2700660</v>
          </cell>
          <cell r="I55">
            <v>0</v>
          </cell>
          <cell r="J55">
            <v>6023545</v>
          </cell>
          <cell r="K55">
            <v>5535587</v>
          </cell>
          <cell r="L55">
            <v>7043535</v>
          </cell>
          <cell r="M55">
            <v>4956504</v>
          </cell>
          <cell r="N55">
            <v>6401747</v>
          </cell>
        </row>
        <row r="56">
          <cell r="F56">
            <v>0</v>
          </cell>
          <cell r="G56">
            <v>0</v>
          </cell>
          <cell r="I56">
            <v>0</v>
          </cell>
          <cell r="J56">
            <v>33176</v>
          </cell>
          <cell r="K56">
            <v>31648</v>
          </cell>
          <cell r="L56">
            <v>164829</v>
          </cell>
          <cell r="M56">
            <v>333025</v>
          </cell>
          <cell r="N56">
            <v>1009801</v>
          </cell>
        </row>
        <row r="57">
          <cell r="F57">
            <v>386505</v>
          </cell>
          <cell r="G57">
            <v>1053819</v>
          </cell>
          <cell r="I57">
            <v>0</v>
          </cell>
          <cell r="J57">
            <v>2402887</v>
          </cell>
          <cell r="K57">
            <v>1941610</v>
          </cell>
          <cell r="L57">
            <v>1897078</v>
          </cell>
          <cell r="M57">
            <v>1419134</v>
          </cell>
          <cell r="N57">
            <v>2073137</v>
          </cell>
        </row>
        <row r="58">
          <cell r="F58">
            <v>24352</v>
          </cell>
          <cell r="G58">
            <v>121649</v>
          </cell>
          <cell r="I58">
            <v>0</v>
          </cell>
          <cell r="J58">
            <v>144064</v>
          </cell>
          <cell r="K58">
            <v>136586</v>
          </cell>
          <cell r="L58">
            <v>113945</v>
          </cell>
          <cell r="M58">
            <v>56418</v>
          </cell>
          <cell r="N58">
            <v>98508</v>
          </cell>
        </row>
        <row r="59">
          <cell r="F59">
            <v>168898</v>
          </cell>
          <cell r="G59">
            <v>302372</v>
          </cell>
          <cell r="I59">
            <v>0</v>
          </cell>
          <cell r="J59">
            <v>816388</v>
          </cell>
          <cell r="K59">
            <v>704883</v>
          </cell>
          <cell r="L59">
            <v>806918</v>
          </cell>
          <cell r="M59">
            <v>562431</v>
          </cell>
          <cell r="N59">
            <v>623804</v>
          </cell>
        </row>
        <row r="61">
          <cell r="F61">
            <v>2066851</v>
          </cell>
          <cell r="G61">
            <v>4270947</v>
          </cell>
          <cell r="I61">
            <v>0</v>
          </cell>
          <cell r="J61">
            <v>5676301</v>
          </cell>
          <cell r="K61">
            <v>4467555</v>
          </cell>
          <cell r="L61">
            <v>4138508</v>
          </cell>
          <cell r="M61">
            <v>1932788</v>
          </cell>
          <cell r="N61">
            <v>1515172</v>
          </cell>
        </row>
        <row r="62">
          <cell r="F62">
            <v>355716</v>
          </cell>
          <cell r="G62">
            <v>953804</v>
          </cell>
          <cell r="I62">
            <v>0</v>
          </cell>
          <cell r="J62">
            <v>1836741</v>
          </cell>
          <cell r="K62">
            <v>1607824</v>
          </cell>
          <cell r="L62">
            <v>1702974</v>
          </cell>
          <cell r="M62">
            <v>732621</v>
          </cell>
          <cell r="N62">
            <v>439308</v>
          </cell>
        </row>
        <row r="64">
          <cell r="F64">
            <v>14150</v>
          </cell>
          <cell r="G64">
            <v>112336</v>
          </cell>
          <cell r="I64">
            <v>0</v>
          </cell>
          <cell r="J64">
            <v>649714</v>
          </cell>
          <cell r="K64">
            <v>1132632</v>
          </cell>
          <cell r="L64">
            <v>2464501</v>
          </cell>
          <cell r="M64">
            <v>1303313</v>
          </cell>
          <cell r="N64">
            <v>770514</v>
          </cell>
        </row>
        <row r="65">
          <cell r="F65">
            <v>0</v>
          </cell>
          <cell r="G65">
            <v>5542</v>
          </cell>
          <cell r="I65">
            <v>0</v>
          </cell>
          <cell r="J65">
            <v>82401</v>
          </cell>
          <cell r="K65">
            <v>182746</v>
          </cell>
          <cell r="L65">
            <v>294590</v>
          </cell>
          <cell r="M65">
            <v>242139</v>
          </cell>
          <cell r="N65">
            <v>226359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11801</v>
          </cell>
          <cell r="M66">
            <v>27061</v>
          </cell>
          <cell r="N66">
            <v>14685</v>
          </cell>
        </row>
        <row r="68">
          <cell r="F68">
            <v>525306</v>
          </cell>
          <cell r="G68">
            <v>903414</v>
          </cell>
          <cell r="I68">
            <v>0</v>
          </cell>
          <cell r="J68">
            <v>1733885</v>
          </cell>
          <cell r="K68">
            <v>1694293</v>
          </cell>
          <cell r="L68">
            <v>1799109</v>
          </cell>
          <cell r="M68">
            <v>1141586</v>
          </cell>
          <cell r="N68">
            <v>1380256</v>
          </cell>
        </row>
        <row r="69">
          <cell r="F69">
            <v>625605</v>
          </cell>
          <cell r="G69">
            <v>1346843</v>
          </cell>
          <cell r="I69">
            <v>0</v>
          </cell>
          <cell r="J69">
            <v>3827678</v>
          </cell>
          <cell r="K69">
            <v>3176245</v>
          </cell>
          <cell r="L69">
            <v>3836209</v>
          </cell>
          <cell r="M69">
            <v>2854887</v>
          </cell>
          <cell r="N69">
            <v>2565634</v>
          </cell>
        </row>
        <row r="70">
          <cell r="F70">
            <v>1131350</v>
          </cell>
          <cell r="G70">
            <v>1013960</v>
          </cell>
          <cell r="I70">
            <v>0</v>
          </cell>
          <cell r="J70">
            <v>3464933</v>
          </cell>
          <cell r="K70">
            <v>2086664</v>
          </cell>
          <cell r="L70">
            <v>2134004</v>
          </cell>
          <cell r="M70">
            <v>1020162</v>
          </cell>
          <cell r="N70">
            <v>941780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57505</v>
          </cell>
          <cell r="K72">
            <v>41761</v>
          </cell>
          <cell r="L72">
            <v>17499</v>
          </cell>
          <cell r="M72">
            <v>46191</v>
          </cell>
          <cell r="N72">
            <v>38242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3183039</v>
          </cell>
          <cell r="K74">
            <v>2306107</v>
          </cell>
          <cell r="L74">
            <v>2497177</v>
          </cell>
          <cell r="M74">
            <v>1277442</v>
          </cell>
          <cell r="N74">
            <v>1204658</v>
          </cell>
        </row>
        <row r="75">
          <cell r="F75">
            <v>-41420</v>
          </cell>
          <cell r="G75">
            <v>46893</v>
          </cell>
          <cell r="I75">
            <v>0</v>
          </cell>
          <cell r="J75">
            <v>276093</v>
          </cell>
          <cell r="K75">
            <v>433417</v>
          </cell>
          <cell r="L75">
            <v>781134</v>
          </cell>
          <cell r="M75">
            <v>369906</v>
          </cell>
          <cell r="N75">
            <v>360990</v>
          </cell>
        </row>
        <row r="76">
          <cell r="F76">
            <v>24367</v>
          </cell>
          <cell r="G76">
            <v>52268</v>
          </cell>
          <cell r="I76">
            <v>0</v>
          </cell>
          <cell r="J76">
            <v>298773</v>
          </cell>
          <cell r="K76">
            <v>397851</v>
          </cell>
          <cell r="L76">
            <v>382930</v>
          </cell>
          <cell r="M76">
            <v>224068</v>
          </cell>
          <cell r="N76">
            <v>251677</v>
          </cell>
        </row>
        <row r="77">
          <cell r="F77">
            <v>0</v>
          </cell>
          <cell r="G77">
            <v>216602</v>
          </cell>
          <cell r="I77">
            <v>0</v>
          </cell>
          <cell r="J77">
            <v>1977581</v>
          </cell>
          <cell r="K77">
            <v>2478956</v>
          </cell>
          <cell r="L77">
            <v>2521504</v>
          </cell>
          <cell r="M77">
            <v>1048133</v>
          </cell>
          <cell r="N77">
            <v>1079377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22938</v>
          </cell>
          <cell r="K79">
            <v>51055</v>
          </cell>
          <cell r="L79">
            <v>496841</v>
          </cell>
          <cell r="M79">
            <v>320083</v>
          </cell>
          <cell r="N79">
            <v>707449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446629</v>
          </cell>
          <cell r="K82">
            <v>1950266</v>
          </cell>
          <cell r="L82">
            <v>12490836</v>
          </cell>
          <cell r="M82">
            <v>11919679</v>
          </cell>
          <cell r="N82">
            <v>11997035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3034586</v>
          </cell>
          <cell r="K83">
            <v>5396211</v>
          </cell>
          <cell r="L83">
            <v>7155193</v>
          </cell>
          <cell r="M83">
            <v>5418941</v>
          </cell>
          <cell r="N83">
            <v>5107905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97365</v>
          </cell>
          <cell r="M84">
            <v>668282</v>
          </cell>
          <cell r="N84">
            <v>3038075</v>
          </cell>
        </row>
        <row r="97">
          <cell r="F97">
            <v>26635270</v>
          </cell>
          <cell r="G97">
            <v>29799718</v>
          </cell>
          <cell r="I97">
            <v>0</v>
          </cell>
          <cell r="J97">
            <v>66360917</v>
          </cell>
          <cell r="K97">
            <v>60898947</v>
          </cell>
          <cell r="L97">
            <v>77440486</v>
          </cell>
          <cell r="M97">
            <v>54479494</v>
          </cell>
          <cell r="N97">
            <v>70309449</v>
          </cell>
        </row>
        <row r="98">
          <cell r="F98">
            <v>0</v>
          </cell>
          <cell r="G98">
            <v>0</v>
          </cell>
          <cell r="I98">
            <v>0</v>
          </cell>
          <cell r="J98">
            <v>366592</v>
          </cell>
          <cell r="K98">
            <v>346581</v>
          </cell>
          <cell r="L98">
            <v>1819922</v>
          </cell>
          <cell r="M98">
            <v>3679908</v>
          </cell>
          <cell r="N98">
            <v>11129653</v>
          </cell>
        </row>
        <row r="99">
          <cell r="F99">
            <v>4266628</v>
          </cell>
          <cell r="G99">
            <v>11635267</v>
          </cell>
          <cell r="I99">
            <v>0</v>
          </cell>
          <cell r="J99">
            <v>26519414</v>
          </cell>
          <cell r="K99">
            <v>21435465</v>
          </cell>
          <cell r="L99">
            <v>20926345</v>
          </cell>
          <cell r="M99">
            <v>15663608</v>
          </cell>
          <cell r="N99">
            <v>22872608</v>
          </cell>
        </row>
        <row r="100">
          <cell r="F100">
            <v>263730</v>
          </cell>
          <cell r="G100">
            <v>1312917</v>
          </cell>
          <cell r="I100">
            <v>0</v>
          </cell>
          <cell r="J100">
            <v>1551383</v>
          </cell>
          <cell r="K100">
            <v>1462723</v>
          </cell>
          <cell r="L100">
            <v>1224240</v>
          </cell>
          <cell r="M100">
            <v>603449</v>
          </cell>
          <cell r="N100">
            <v>1053568</v>
          </cell>
        </row>
        <row r="101">
          <cell r="F101">
            <v>1688980</v>
          </cell>
          <cell r="G101">
            <v>3023720</v>
          </cell>
          <cell r="I101">
            <v>0</v>
          </cell>
          <cell r="J101">
            <v>8163880</v>
          </cell>
          <cell r="K101">
            <v>7048830</v>
          </cell>
          <cell r="L101">
            <v>8069180</v>
          </cell>
          <cell r="M101">
            <v>5624310</v>
          </cell>
          <cell r="N101">
            <v>6238040</v>
          </cell>
        </row>
        <row r="103">
          <cell r="F103">
            <v>22057528</v>
          </cell>
          <cell r="G103">
            <v>45575409</v>
          </cell>
          <cell r="I103">
            <v>0</v>
          </cell>
          <cell r="J103">
            <v>60527842</v>
          </cell>
          <cell r="K103">
            <v>47596387</v>
          </cell>
          <cell r="L103">
            <v>44107293</v>
          </cell>
          <cell r="M103">
            <v>20552593</v>
          </cell>
          <cell r="N103">
            <v>16131067</v>
          </cell>
        </row>
        <row r="104">
          <cell r="F104">
            <v>3849039</v>
          </cell>
          <cell r="G104">
            <v>10310046</v>
          </cell>
          <cell r="I104">
            <v>0</v>
          </cell>
          <cell r="J104">
            <v>19856345</v>
          </cell>
          <cell r="K104">
            <v>17378402</v>
          </cell>
          <cell r="L104">
            <v>18407406</v>
          </cell>
          <cell r="M104">
            <v>7922207</v>
          </cell>
          <cell r="N104">
            <v>4728989</v>
          </cell>
        </row>
        <row r="106">
          <cell r="F106">
            <v>153242</v>
          </cell>
          <cell r="G106">
            <v>1215244</v>
          </cell>
          <cell r="I106">
            <v>0</v>
          </cell>
          <cell r="J106">
            <v>7035043</v>
          </cell>
          <cell r="K106">
            <v>12233015</v>
          </cell>
          <cell r="L106">
            <v>26636361</v>
          </cell>
          <cell r="M106">
            <v>14070020</v>
          </cell>
          <cell r="N106">
            <v>8333737</v>
          </cell>
        </row>
        <row r="107">
          <cell r="F107">
            <v>0</v>
          </cell>
          <cell r="G107">
            <v>59188</v>
          </cell>
          <cell r="I107">
            <v>0</v>
          </cell>
          <cell r="J107">
            <v>875517</v>
          </cell>
          <cell r="K107">
            <v>1947568</v>
          </cell>
          <cell r="L107">
            <v>3138066</v>
          </cell>
          <cell r="M107">
            <v>2540053</v>
          </cell>
          <cell r="N107">
            <v>2402413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122846</v>
          </cell>
          <cell r="M108">
            <v>281626</v>
          </cell>
          <cell r="N108">
            <v>153192</v>
          </cell>
        </row>
        <row r="110">
          <cell r="F110">
            <v>5253060</v>
          </cell>
          <cell r="G110">
            <v>9034140</v>
          </cell>
          <cell r="I110">
            <v>0</v>
          </cell>
          <cell r="J110">
            <v>17338850</v>
          </cell>
          <cell r="K110">
            <v>16942930</v>
          </cell>
          <cell r="L110">
            <v>17991090</v>
          </cell>
          <cell r="M110">
            <v>11415860</v>
          </cell>
          <cell r="N110">
            <v>13802560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6630218</v>
          </cell>
          <cell r="G113">
            <v>14287314</v>
          </cell>
          <cell r="I113">
            <v>0</v>
          </cell>
          <cell r="J113">
            <v>40648946</v>
          </cell>
          <cell r="K113">
            <v>33713685</v>
          </cell>
          <cell r="L113">
            <v>40692279</v>
          </cell>
          <cell r="M113">
            <v>30303649</v>
          </cell>
          <cell r="N113">
            <v>27247959</v>
          </cell>
        </row>
        <row r="114">
          <cell r="F114">
            <v>12497424</v>
          </cell>
          <cell r="G114">
            <v>11199752</v>
          </cell>
          <cell r="I114">
            <v>0</v>
          </cell>
          <cell r="J114">
            <v>38235809</v>
          </cell>
          <cell r="K114">
            <v>23013817</v>
          </cell>
          <cell r="L114">
            <v>23534463</v>
          </cell>
          <cell r="M114">
            <v>11235911</v>
          </cell>
          <cell r="N114">
            <v>10375565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619877</v>
          </cell>
          <cell r="K116">
            <v>448627</v>
          </cell>
          <cell r="L116">
            <v>193363</v>
          </cell>
          <cell r="M116">
            <v>500989</v>
          </cell>
          <cell r="N116">
            <v>422573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33963305</v>
          </cell>
          <cell r="K118">
            <v>24575894</v>
          </cell>
          <cell r="L118">
            <v>26606026</v>
          </cell>
          <cell r="M118">
            <v>13618545</v>
          </cell>
          <cell r="N118">
            <v>12822532</v>
          </cell>
        </row>
        <row r="119">
          <cell r="F119">
            <v>-448174</v>
          </cell>
          <cell r="G119">
            <v>507847</v>
          </cell>
          <cell r="I119">
            <v>0</v>
          </cell>
          <cell r="J119">
            <v>2986364</v>
          </cell>
          <cell r="K119">
            <v>4693888</v>
          </cell>
          <cell r="L119">
            <v>8459646</v>
          </cell>
          <cell r="M119">
            <v>4006069</v>
          </cell>
          <cell r="N119">
            <v>3909506</v>
          </cell>
        </row>
        <row r="120">
          <cell r="F120">
            <v>263892</v>
          </cell>
          <cell r="G120">
            <v>560228</v>
          </cell>
          <cell r="I120">
            <v>0</v>
          </cell>
          <cell r="J120">
            <v>3232597</v>
          </cell>
          <cell r="K120">
            <v>4285637</v>
          </cell>
          <cell r="L120">
            <v>4147124</v>
          </cell>
          <cell r="M120">
            <v>2414658</v>
          </cell>
          <cell r="N120">
            <v>2725657</v>
          </cell>
        </row>
        <row r="121">
          <cell r="F121">
            <v>0</v>
          </cell>
          <cell r="G121">
            <v>2313307</v>
          </cell>
          <cell r="I121">
            <v>0</v>
          </cell>
          <cell r="J121">
            <v>21120519</v>
          </cell>
          <cell r="K121">
            <v>26469185</v>
          </cell>
          <cell r="L121">
            <v>26923050</v>
          </cell>
          <cell r="M121">
            <v>11178931</v>
          </cell>
          <cell r="N121">
            <v>11480007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244977</v>
          </cell>
          <cell r="K123">
            <v>545266</v>
          </cell>
          <cell r="L123">
            <v>5300192</v>
          </cell>
          <cell r="M123">
            <v>3418478</v>
          </cell>
          <cell r="N123">
            <v>7526195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4744984</v>
          </cell>
          <cell r="K126">
            <v>20768625</v>
          </cell>
          <cell r="L126">
            <v>133160986</v>
          </cell>
          <cell r="M126">
            <v>126890314</v>
          </cell>
          <cell r="N126">
            <v>127850144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32302209</v>
          </cell>
          <cell r="K127">
            <v>57350093</v>
          </cell>
          <cell r="L127">
            <v>76013216</v>
          </cell>
          <cell r="M127">
            <v>57596253</v>
          </cell>
          <cell r="N127">
            <v>54279263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1017240</v>
          </cell>
          <cell r="M128">
            <v>7052430</v>
          </cell>
          <cell r="N128">
            <v>32046752</v>
          </cell>
        </row>
        <row r="141">
          <cell r="F141">
            <v>23602363</v>
          </cell>
          <cell r="G141">
            <v>26411098</v>
          </cell>
          <cell r="I141">
            <v>0</v>
          </cell>
          <cell r="J141">
            <v>58862584</v>
          </cell>
          <cell r="K141">
            <v>53854994</v>
          </cell>
          <cell r="L141">
            <v>68613092</v>
          </cell>
          <cell r="M141">
            <v>48423724</v>
          </cell>
          <cell r="N141">
            <v>62421714</v>
          </cell>
        </row>
        <row r="142">
          <cell r="F142">
            <v>0</v>
          </cell>
          <cell r="G142">
            <v>0</v>
          </cell>
          <cell r="I142">
            <v>0</v>
          </cell>
          <cell r="J142">
            <v>329932</v>
          </cell>
          <cell r="K142">
            <v>311920</v>
          </cell>
          <cell r="L142">
            <v>1608313</v>
          </cell>
          <cell r="M142">
            <v>3257239</v>
          </cell>
          <cell r="N142">
            <v>9823004</v>
          </cell>
        </row>
        <row r="143">
          <cell r="F143">
            <v>3755028</v>
          </cell>
          <cell r="G143">
            <v>10285043</v>
          </cell>
          <cell r="I143">
            <v>0</v>
          </cell>
          <cell r="J143">
            <v>23399092</v>
          </cell>
          <cell r="K143">
            <v>18866647</v>
          </cell>
          <cell r="L143">
            <v>18409912</v>
          </cell>
          <cell r="M143">
            <v>13838957</v>
          </cell>
          <cell r="N143">
            <v>20194477</v>
          </cell>
        </row>
        <row r="144">
          <cell r="F144">
            <v>232068</v>
          </cell>
          <cell r="G144">
            <v>1166253</v>
          </cell>
          <cell r="I144">
            <v>0</v>
          </cell>
          <cell r="J144">
            <v>1365047</v>
          </cell>
          <cell r="K144">
            <v>1298599</v>
          </cell>
          <cell r="L144">
            <v>1059210</v>
          </cell>
          <cell r="M144">
            <v>537790</v>
          </cell>
          <cell r="N144">
            <v>942831</v>
          </cell>
        </row>
        <row r="145">
          <cell r="F145">
            <v>1475834</v>
          </cell>
          <cell r="G145">
            <v>2665558</v>
          </cell>
          <cell r="I145">
            <v>0</v>
          </cell>
          <cell r="J145">
            <v>7201151</v>
          </cell>
          <cell r="K145">
            <v>6227378</v>
          </cell>
          <cell r="L145">
            <v>7104931</v>
          </cell>
          <cell r="M145">
            <v>4978211</v>
          </cell>
          <cell r="N145">
            <v>5501717</v>
          </cell>
        </row>
        <row r="147">
          <cell r="F147">
            <v>19497586</v>
          </cell>
          <cell r="G147">
            <v>40289174</v>
          </cell>
          <cell r="I147">
            <v>0</v>
          </cell>
          <cell r="J147">
            <v>53622772</v>
          </cell>
          <cell r="K147">
            <v>42149542</v>
          </cell>
          <cell r="L147">
            <v>39115800</v>
          </cell>
          <cell r="M147">
            <v>18219440</v>
          </cell>
          <cell r="N147">
            <v>14355610</v>
          </cell>
        </row>
        <row r="148">
          <cell r="F148">
            <v>3402961</v>
          </cell>
          <cell r="G148">
            <v>9108125</v>
          </cell>
          <cell r="I148">
            <v>0</v>
          </cell>
          <cell r="J148">
            <v>17463670</v>
          </cell>
          <cell r="K148">
            <v>15301120</v>
          </cell>
          <cell r="L148">
            <v>16248264</v>
          </cell>
          <cell r="M148">
            <v>7019684</v>
          </cell>
          <cell r="N148">
            <v>4167781</v>
          </cell>
        </row>
        <row r="150">
          <cell r="F150">
            <v>137915</v>
          </cell>
          <cell r="G150">
            <v>1084997</v>
          </cell>
          <cell r="I150">
            <v>0</v>
          </cell>
          <cell r="J150">
            <v>6235314</v>
          </cell>
          <cell r="K150">
            <v>10844559</v>
          </cell>
          <cell r="L150">
            <v>23622172</v>
          </cell>
          <cell r="M150">
            <v>12527144</v>
          </cell>
          <cell r="N150">
            <v>7392001</v>
          </cell>
        </row>
        <row r="151">
          <cell r="F151">
            <v>0</v>
          </cell>
          <cell r="G151">
            <v>53269</v>
          </cell>
          <cell r="I151">
            <v>0</v>
          </cell>
          <cell r="J151">
            <v>775395</v>
          </cell>
          <cell r="K151">
            <v>1736794</v>
          </cell>
          <cell r="L151">
            <v>2747532</v>
          </cell>
          <cell r="M151">
            <v>2230108</v>
          </cell>
          <cell r="N151">
            <v>2137021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110561</v>
          </cell>
          <cell r="M152">
            <v>247208</v>
          </cell>
          <cell r="N152">
            <v>137872</v>
          </cell>
        </row>
        <row r="154">
          <cell r="F154">
            <v>4664060</v>
          </cell>
          <cell r="G154">
            <v>8041306</v>
          </cell>
          <cell r="I154">
            <v>0</v>
          </cell>
          <cell r="J154">
            <v>15368171</v>
          </cell>
          <cell r="K154">
            <v>14962718</v>
          </cell>
          <cell r="L154">
            <v>15871908</v>
          </cell>
          <cell r="M154">
            <v>10111443</v>
          </cell>
          <cell r="N154">
            <v>12217109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5764047</v>
          </cell>
          <cell r="G157">
            <v>12492400</v>
          </cell>
          <cell r="I157">
            <v>0</v>
          </cell>
          <cell r="J157">
            <v>35524719</v>
          </cell>
          <cell r="K157">
            <v>29683667</v>
          </cell>
          <cell r="L157">
            <v>35400222</v>
          </cell>
          <cell r="M157">
            <v>26540072</v>
          </cell>
          <cell r="N157">
            <v>23868901</v>
          </cell>
        </row>
        <row r="158">
          <cell r="F158">
            <v>12497424</v>
          </cell>
          <cell r="G158">
            <v>11199752</v>
          </cell>
          <cell r="I158">
            <v>0</v>
          </cell>
          <cell r="J158">
            <v>38235809</v>
          </cell>
          <cell r="K158">
            <v>23013817</v>
          </cell>
          <cell r="L158">
            <v>23534463</v>
          </cell>
          <cell r="M158">
            <v>11235911</v>
          </cell>
          <cell r="N158">
            <v>10375565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547325</v>
          </cell>
          <cell r="K160">
            <v>387915</v>
          </cell>
          <cell r="L160">
            <v>174026</v>
          </cell>
          <cell r="M160">
            <v>450890</v>
          </cell>
          <cell r="N160">
            <v>380315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30016916</v>
          </cell>
          <cell r="K162">
            <v>21786319</v>
          </cell>
          <cell r="L162">
            <v>23546421</v>
          </cell>
          <cell r="M162">
            <v>12149996</v>
          </cell>
          <cell r="N162">
            <v>11380485</v>
          </cell>
        </row>
        <row r="163">
          <cell r="F163">
            <v>-372058</v>
          </cell>
          <cell r="G163">
            <v>447481</v>
          </cell>
          <cell r="I163">
            <v>0</v>
          </cell>
          <cell r="J163">
            <v>2640443</v>
          </cell>
          <cell r="K163">
            <v>4107611</v>
          </cell>
          <cell r="L163">
            <v>7481541</v>
          </cell>
          <cell r="M163">
            <v>3571659</v>
          </cell>
          <cell r="N163">
            <v>3447958</v>
          </cell>
        </row>
        <row r="164">
          <cell r="F164">
            <v>226424</v>
          </cell>
          <cell r="G164">
            <v>496048</v>
          </cell>
          <cell r="I164">
            <v>0</v>
          </cell>
          <cell r="J164">
            <v>2839007</v>
          </cell>
          <cell r="K164">
            <v>3789455</v>
          </cell>
          <cell r="L164">
            <v>3703139</v>
          </cell>
          <cell r="M164">
            <v>2142957</v>
          </cell>
          <cell r="N164">
            <v>2453089</v>
          </cell>
        </row>
        <row r="165">
          <cell r="F165">
            <v>0</v>
          </cell>
          <cell r="G165">
            <v>2081974</v>
          </cell>
          <cell r="I165">
            <v>0</v>
          </cell>
          <cell r="J165">
            <v>18703143</v>
          </cell>
          <cell r="K165">
            <v>23400895</v>
          </cell>
          <cell r="L165">
            <v>23844456</v>
          </cell>
          <cell r="M165">
            <v>9932085</v>
          </cell>
          <cell r="N165">
            <v>10208910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220479</v>
          </cell>
          <cell r="K167">
            <v>490738</v>
          </cell>
          <cell r="L167">
            <v>4663979</v>
          </cell>
          <cell r="M167">
            <v>3076622</v>
          </cell>
          <cell r="N167">
            <v>6702422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4225009</v>
          </cell>
          <cell r="K170">
            <v>18668174</v>
          </cell>
          <cell r="L170">
            <v>119065842</v>
          </cell>
          <cell r="M170">
            <v>113029128</v>
          </cell>
          <cell r="N170">
            <v>114287376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28831281</v>
          </cell>
          <cell r="K171">
            <v>51158543</v>
          </cell>
          <cell r="L171">
            <v>67716505</v>
          </cell>
          <cell r="M171">
            <v>51264516</v>
          </cell>
          <cell r="N171">
            <v>48445277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880702</v>
          </cell>
          <cell r="M172">
            <v>6347178</v>
          </cell>
          <cell r="N172">
            <v>28581265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S25" sqref="S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17">
        <v>58749</v>
      </c>
      <c r="E14" s="318"/>
      <c r="F14" s="318"/>
      <c r="G14" s="318"/>
      <c r="H14" s="319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17">
        <v>58698</v>
      </c>
      <c r="T14" s="334"/>
    </row>
    <row r="15" spans="3:20" ht="21.75" customHeight="1">
      <c r="C15" s="63" t="s">
        <v>18</v>
      </c>
      <c r="D15" s="317">
        <v>52471</v>
      </c>
      <c r="E15" s="318"/>
      <c r="F15" s="318"/>
      <c r="G15" s="318"/>
      <c r="H15" s="319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17">
        <v>52726</v>
      </c>
      <c r="T15" s="334"/>
    </row>
    <row r="16" spans="3:20" ht="21.75" customHeight="1">
      <c r="C16" s="65" t="s">
        <v>19</v>
      </c>
      <c r="D16" s="317">
        <v>1138</v>
      </c>
      <c r="E16" s="318"/>
      <c r="F16" s="318"/>
      <c r="G16" s="318"/>
      <c r="H16" s="319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17">
        <v>1136</v>
      </c>
      <c r="T16" s="334"/>
    </row>
    <row r="17" spans="3:20" ht="21.75" customHeight="1">
      <c r="C17" s="65" t="s">
        <v>20</v>
      </c>
      <c r="D17" s="317">
        <v>598</v>
      </c>
      <c r="E17" s="318"/>
      <c r="F17" s="318"/>
      <c r="G17" s="318"/>
      <c r="H17" s="319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17">
        <v>598</v>
      </c>
      <c r="T17" s="334"/>
    </row>
    <row r="18" spans="3:20" ht="21.75" customHeight="1" thickBot="1">
      <c r="C18" s="66" t="s">
        <v>2</v>
      </c>
      <c r="D18" s="320">
        <f>SUM(D14:H15)</f>
        <v>111220</v>
      </c>
      <c r="E18" s="321"/>
      <c r="F18" s="321"/>
      <c r="G18" s="321"/>
      <c r="H18" s="322"/>
      <c r="I18" s="67" t="s">
        <v>21</v>
      </c>
      <c r="J18" s="68"/>
      <c r="K18" s="321">
        <v>566</v>
      </c>
      <c r="L18" s="321"/>
      <c r="M18" s="322"/>
      <c r="N18" s="67" t="s">
        <v>22</v>
      </c>
      <c r="O18" s="68"/>
      <c r="P18" s="321">
        <v>362</v>
      </c>
      <c r="Q18" s="321"/>
      <c r="R18" s="322"/>
      <c r="S18" s="320">
        <f>SUM(S14:T15)</f>
        <v>111424</v>
      </c>
      <c r="T18" s="333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3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7" t="s">
        <v>36</v>
      </c>
      <c r="N22" s="328"/>
      <c r="O22" s="329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4"/>
      <c r="D23" s="317">
        <v>82</v>
      </c>
      <c r="E23" s="318"/>
      <c r="F23" s="319"/>
      <c r="G23" s="317">
        <v>0</v>
      </c>
      <c r="H23" s="318"/>
      <c r="I23" s="319"/>
      <c r="J23" s="317">
        <v>479</v>
      </c>
      <c r="K23" s="318"/>
      <c r="L23" s="319"/>
      <c r="M23" s="317">
        <v>0</v>
      </c>
      <c r="N23" s="318"/>
      <c r="O23" s="319"/>
      <c r="P23" s="317">
        <v>5</v>
      </c>
      <c r="Q23" s="318"/>
      <c r="R23" s="319"/>
      <c r="S23" s="79">
        <f>SUM(D23:R23)</f>
        <v>566</v>
      </c>
      <c r="T23" s="11"/>
    </row>
    <row r="24" spans="3:20" ht="24.75" customHeight="1">
      <c r="C24" s="325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0" t="s">
        <v>37</v>
      </c>
      <c r="N24" s="331"/>
      <c r="O24" s="332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26"/>
      <c r="D25" s="320">
        <v>82</v>
      </c>
      <c r="E25" s="321"/>
      <c r="F25" s="322"/>
      <c r="G25" s="320">
        <v>2</v>
      </c>
      <c r="H25" s="321"/>
      <c r="I25" s="322"/>
      <c r="J25" s="320">
        <v>274</v>
      </c>
      <c r="K25" s="321"/>
      <c r="L25" s="322"/>
      <c r="M25" s="320">
        <v>0</v>
      </c>
      <c r="N25" s="321"/>
      <c r="O25" s="322"/>
      <c r="P25" s="320">
        <v>4</v>
      </c>
      <c r="Q25" s="321"/>
      <c r="R25" s="322"/>
      <c r="S25" s="80">
        <f>SUM(D25:R25)</f>
        <v>362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SheetLayoutView="100" zoomScalePageLayoutView="0" workbookViewId="0" topLeftCell="A22">
      <selection activeCell="N44" sqref="N44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平成２８年１１月月報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89"/>
      <c r="D11" s="290"/>
      <c r="E11" s="291"/>
      <c r="F11" s="292" t="s">
        <v>40</v>
      </c>
      <c r="G11" s="292" t="s">
        <v>41</v>
      </c>
      <c r="H11" s="293" t="s">
        <v>42</v>
      </c>
      <c r="I11" s="294" t="s">
        <v>43</v>
      </c>
      <c r="J11" s="295" t="s">
        <v>10</v>
      </c>
      <c r="K11" s="296" t="s">
        <v>11</v>
      </c>
      <c r="L11" s="296" t="s">
        <v>12</v>
      </c>
      <c r="M11" s="296" t="s">
        <v>13</v>
      </c>
      <c r="N11" s="296" t="s">
        <v>14</v>
      </c>
      <c r="O11" s="297" t="s">
        <v>2</v>
      </c>
      <c r="P11" s="298" t="s">
        <v>44</v>
      </c>
      <c r="Q11" s="3"/>
    </row>
    <row r="12" spans="3:17" s="15" customFormat="1" ht="18.75" customHeight="1">
      <c r="C12" s="299" t="s">
        <v>25</v>
      </c>
      <c r="D12" s="300"/>
      <c r="E12" s="300"/>
      <c r="F12" s="301">
        <f>SUM(F13:F14)</f>
        <v>4119</v>
      </c>
      <c r="G12" s="301">
        <f>SUM(G13:G14)</f>
        <v>3216</v>
      </c>
      <c r="H12" s="301">
        <f>SUM(H13:H14)</f>
        <v>7335</v>
      </c>
      <c r="I12" s="302"/>
      <c r="J12" s="303">
        <f aca="true" t="shared" si="0" ref="J12:O12">SUM(J13:J14)</f>
        <v>3721</v>
      </c>
      <c r="K12" s="303">
        <f t="shared" si="0"/>
        <v>2413</v>
      </c>
      <c r="L12" s="303">
        <f t="shared" si="0"/>
        <v>2618</v>
      </c>
      <c r="M12" s="303">
        <f t="shared" si="0"/>
        <v>1647</v>
      </c>
      <c r="N12" s="303">
        <f t="shared" si="0"/>
        <v>1679</v>
      </c>
      <c r="O12" s="303">
        <f t="shared" si="0"/>
        <v>12078</v>
      </c>
      <c r="P12" s="304">
        <f>H12+O12</f>
        <v>19413</v>
      </c>
      <c r="Q12" s="3"/>
    </row>
    <row r="13" spans="3:17" s="15" customFormat="1" ht="18.75" customHeight="1">
      <c r="C13" s="299"/>
      <c r="D13" s="305" t="s">
        <v>17</v>
      </c>
      <c r="E13" s="306"/>
      <c r="F13" s="301">
        <v>537</v>
      </c>
      <c r="G13" s="301">
        <v>444</v>
      </c>
      <c r="H13" s="307">
        <f>SUM(F13:G13)</f>
        <v>981</v>
      </c>
      <c r="I13" s="308"/>
      <c r="J13" s="303">
        <v>477</v>
      </c>
      <c r="K13" s="301">
        <v>293</v>
      </c>
      <c r="L13" s="301">
        <v>295</v>
      </c>
      <c r="M13" s="301">
        <v>200</v>
      </c>
      <c r="N13" s="301">
        <v>190</v>
      </c>
      <c r="O13" s="301">
        <f>SUM(I13:N13)</f>
        <v>1455</v>
      </c>
      <c r="P13" s="304">
        <f>H13+O13</f>
        <v>2436</v>
      </c>
      <c r="Q13" s="3"/>
    </row>
    <row r="14" spans="3:17" s="15" customFormat="1" ht="18.75" customHeight="1">
      <c r="C14" s="299"/>
      <c r="D14" s="306" t="s">
        <v>26</v>
      </c>
      <c r="E14" s="306"/>
      <c r="F14" s="301">
        <v>3582</v>
      </c>
      <c r="G14" s="301">
        <v>2772</v>
      </c>
      <c r="H14" s="307">
        <f>SUM(F14:G14)</f>
        <v>6354</v>
      </c>
      <c r="I14" s="308"/>
      <c r="J14" s="303">
        <v>3244</v>
      </c>
      <c r="K14" s="301">
        <v>2120</v>
      </c>
      <c r="L14" s="301">
        <v>2323</v>
      </c>
      <c r="M14" s="301">
        <v>1447</v>
      </c>
      <c r="N14" s="301">
        <v>1489</v>
      </c>
      <c r="O14" s="301">
        <f>SUM(I14:N14)</f>
        <v>10623</v>
      </c>
      <c r="P14" s="304">
        <f>H14+O14</f>
        <v>16977</v>
      </c>
      <c r="Q14" s="3"/>
    </row>
    <row r="15" spans="3:17" s="15" customFormat="1" ht="18.75" customHeight="1">
      <c r="C15" s="299" t="s">
        <v>27</v>
      </c>
      <c r="D15" s="300"/>
      <c r="E15" s="300"/>
      <c r="F15" s="301">
        <v>56</v>
      </c>
      <c r="G15" s="301">
        <v>67</v>
      </c>
      <c r="H15" s="307">
        <f>SUM(F15:G15)</f>
        <v>123</v>
      </c>
      <c r="I15" s="308"/>
      <c r="J15" s="303">
        <v>109</v>
      </c>
      <c r="K15" s="301">
        <v>45</v>
      </c>
      <c r="L15" s="301">
        <v>49</v>
      </c>
      <c r="M15" s="301">
        <v>42</v>
      </c>
      <c r="N15" s="301">
        <v>64</v>
      </c>
      <c r="O15" s="301">
        <f>SUM(I15:N15)</f>
        <v>309</v>
      </c>
      <c r="P15" s="304">
        <f>H15+O15</f>
        <v>432</v>
      </c>
      <c r="Q15" s="3"/>
    </row>
    <row r="16" spans="3:17" s="15" customFormat="1" ht="18.75" customHeight="1" thickBot="1">
      <c r="C16" s="309" t="s">
        <v>28</v>
      </c>
      <c r="D16" s="310"/>
      <c r="E16" s="310"/>
      <c r="F16" s="311">
        <f>F12+F15</f>
        <v>4175</v>
      </c>
      <c r="G16" s="311">
        <f>G12+G15</f>
        <v>3283</v>
      </c>
      <c r="H16" s="312">
        <f>SUM(F16:G16)</f>
        <v>7458</v>
      </c>
      <c r="I16" s="313"/>
      <c r="J16" s="314">
        <f>J12+J15</f>
        <v>3830</v>
      </c>
      <c r="K16" s="311">
        <f>K12+K15</f>
        <v>2458</v>
      </c>
      <c r="L16" s="311">
        <f>L12+L15</f>
        <v>2667</v>
      </c>
      <c r="M16" s="311">
        <f>M12+M15</f>
        <v>1689</v>
      </c>
      <c r="N16" s="311">
        <f>N12+N15</f>
        <v>1743</v>
      </c>
      <c r="O16" s="311">
        <f>SUM(I16:N16)</f>
        <v>12387</v>
      </c>
      <c r="P16" s="315">
        <f>H16+O16</f>
        <v>19845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5" t="s">
        <v>46</v>
      </c>
      <c r="G19" s="336"/>
      <c r="H19" s="337"/>
      <c r="I19" s="341" t="s">
        <v>47</v>
      </c>
      <c r="J19" s="336"/>
      <c r="K19" s="336"/>
      <c r="L19" s="336"/>
      <c r="M19" s="336"/>
      <c r="N19" s="336"/>
      <c r="O19" s="337"/>
      <c r="P19" s="338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0"/>
      <c r="Q20" s="3"/>
    </row>
    <row r="21" spans="3:17" s="15" customFormat="1" ht="18.75" customHeight="1">
      <c r="C21" s="30" t="s">
        <v>29</v>
      </c>
      <c r="D21" s="20"/>
      <c r="E21" s="20"/>
      <c r="F21" s="81">
        <v>2636</v>
      </c>
      <c r="G21" s="81">
        <v>2395</v>
      </c>
      <c r="H21" s="82">
        <f>SUM(F21:G21)</f>
        <v>5031</v>
      </c>
      <c r="I21" s="83">
        <v>0</v>
      </c>
      <c r="J21" s="85">
        <v>2945</v>
      </c>
      <c r="K21" s="81">
        <v>1855</v>
      </c>
      <c r="L21" s="81">
        <v>1555</v>
      </c>
      <c r="M21" s="81">
        <v>796</v>
      </c>
      <c r="N21" s="81">
        <v>705</v>
      </c>
      <c r="O21" s="91">
        <f>SUM(I21:N21)</f>
        <v>7856</v>
      </c>
      <c r="P21" s="84">
        <f>O21+H21</f>
        <v>12887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36</v>
      </c>
      <c r="G22" s="81">
        <v>54</v>
      </c>
      <c r="H22" s="82">
        <f>SUM(F22:G22)</f>
        <v>90</v>
      </c>
      <c r="I22" s="83">
        <v>0</v>
      </c>
      <c r="J22" s="85">
        <v>81</v>
      </c>
      <c r="K22" s="81">
        <v>34</v>
      </c>
      <c r="L22" s="81">
        <v>34</v>
      </c>
      <c r="M22" s="81">
        <v>26</v>
      </c>
      <c r="N22" s="81">
        <v>37</v>
      </c>
      <c r="O22" s="91">
        <f>SUM(I22:N22)</f>
        <v>212</v>
      </c>
      <c r="P22" s="84">
        <f>O22+H22</f>
        <v>302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2672</v>
      </c>
      <c r="G23" s="86">
        <f aca="true" t="shared" si="1" ref="G23:N23">SUM(G21:G22)</f>
        <v>2449</v>
      </c>
      <c r="H23" s="87">
        <f>SUM(F23:G23)</f>
        <v>5121</v>
      </c>
      <c r="I23" s="88">
        <f t="shared" si="1"/>
        <v>0</v>
      </c>
      <c r="J23" s="90">
        <f t="shared" si="1"/>
        <v>3026</v>
      </c>
      <c r="K23" s="90">
        <f t="shared" si="1"/>
        <v>1889</v>
      </c>
      <c r="L23" s="86">
        <f t="shared" si="1"/>
        <v>1589</v>
      </c>
      <c r="M23" s="86">
        <f t="shared" si="1"/>
        <v>822</v>
      </c>
      <c r="N23" s="86">
        <f t="shared" si="1"/>
        <v>742</v>
      </c>
      <c r="O23" s="92">
        <f>SUM(I23:N23)</f>
        <v>8068</v>
      </c>
      <c r="P23" s="89">
        <f>O23+H23</f>
        <v>13189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5" t="s">
        <v>46</v>
      </c>
      <c r="G26" s="336"/>
      <c r="H26" s="337"/>
      <c r="I26" s="341" t="s">
        <v>47</v>
      </c>
      <c r="J26" s="342"/>
      <c r="K26" s="336"/>
      <c r="L26" s="336"/>
      <c r="M26" s="336"/>
      <c r="N26" s="336"/>
      <c r="O26" s="337"/>
      <c r="P26" s="338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0"/>
      <c r="Q27" s="3"/>
    </row>
    <row r="28" spans="3:17" s="15" customFormat="1" ht="18.75" customHeight="1">
      <c r="C28" s="30" t="s">
        <v>29</v>
      </c>
      <c r="D28" s="20"/>
      <c r="E28" s="20"/>
      <c r="F28" s="81">
        <v>5</v>
      </c>
      <c r="G28" s="81">
        <v>20</v>
      </c>
      <c r="H28" s="82">
        <f>SUM(F28:G28)</f>
        <v>25</v>
      </c>
      <c r="I28" s="83">
        <v>0</v>
      </c>
      <c r="J28" s="85">
        <v>720</v>
      </c>
      <c r="K28" s="81">
        <v>477</v>
      </c>
      <c r="L28" s="81">
        <v>428</v>
      </c>
      <c r="M28" s="81">
        <v>180</v>
      </c>
      <c r="N28" s="81">
        <v>174</v>
      </c>
      <c r="O28" s="91">
        <f>SUM(I28:N28)</f>
        <v>1979</v>
      </c>
      <c r="P28" s="84">
        <f>O28+H28</f>
        <v>2004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20</v>
      </c>
      <c r="K29" s="81">
        <v>6</v>
      </c>
      <c r="L29" s="81">
        <v>9</v>
      </c>
      <c r="M29" s="81">
        <v>7</v>
      </c>
      <c r="N29" s="81">
        <v>5</v>
      </c>
      <c r="O29" s="91">
        <f>SUM(I29:N29)</f>
        <v>47</v>
      </c>
      <c r="P29" s="84">
        <f>O29+H29</f>
        <v>47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5</v>
      </c>
      <c r="G30" s="86">
        <f>SUM(G28:G29)</f>
        <v>20</v>
      </c>
      <c r="H30" s="87">
        <f>SUM(F30:G30)</f>
        <v>25</v>
      </c>
      <c r="I30" s="88">
        <f aca="true" t="shared" si="2" ref="I30:N30">SUM(I28:I29)</f>
        <v>0</v>
      </c>
      <c r="J30" s="90">
        <f t="shared" si="2"/>
        <v>740</v>
      </c>
      <c r="K30" s="86">
        <f t="shared" si="2"/>
        <v>483</v>
      </c>
      <c r="L30" s="86">
        <f t="shared" si="2"/>
        <v>437</v>
      </c>
      <c r="M30" s="86">
        <f t="shared" si="2"/>
        <v>187</v>
      </c>
      <c r="N30" s="86">
        <f t="shared" si="2"/>
        <v>179</v>
      </c>
      <c r="O30" s="92">
        <f>SUM(I30:N30)</f>
        <v>2026</v>
      </c>
      <c r="P30" s="89">
        <f>O30+H30</f>
        <v>2051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5" t="s">
        <v>46</v>
      </c>
      <c r="G33" s="336"/>
      <c r="H33" s="337"/>
      <c r="I33" s="343" t="s">
        <v>38</v>
      </c>
      <c r="J33" s="336"/>
      <c r="K33" s="336"/>
      <c r="L33" s="336"/>
      <c r="M33" s="336"/>
      <c r="N33" s="337"/>
      <c r="O33" s="338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39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316">
        <f aca="true" t="shared" si="4" ref="I35:N35">I36+I37</f>
        <v>22</v>
      </c>
      <c r="J35" s="316">
        <f t="shared" si="4"/>
        <v>88</v>
      </c>
      <c r="K35" s="316">
        <f t="shared" si="4"/>
        <v>505</v>
      </c>
      <c r="L35" s="316">
        <f t="shared" si="4"/>
        <v>448</v>
      </c>
      <c r="M35" s="316">
        <f t="shared" si="4"/>
        <v>428</v>
      </c>
      <c r="N35" s="93">
        <f t="shared" si="4"/>
        <v>1491</v>
      </c>
      <c r="O35" s="96">
        <f aca="true" t="shared" si="5" ref="O35:O43">SUM(H35+N35)</f>
        <v>1491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303">
        <v>22</v>
      </c>
      <c r="J36" s="301">
        <v>87</v>
      </c>
      <c r="K36" s="301">
        <v>505</v>
      </c>
      <c r="L36" s="301">
        <v>446</v>
      </c>
      <c r="M36" s="301">
        <v>423</v>
      </c>
      <c r="N36" s="91">
        <f>SUM(I36:M36)</f>
        <v>1483</v>
      </c>
      <c r="O36" s="84">
        <f t="shared" si="5"/>
        <v>1483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314">
        <v>0</v>
      </c>
      <c r="J37" s="311">
        <v>1</v>
      </c>
      <c r="K37" s="311">
        <v>0</v>
      </c>
      <c r="L37" s="311">
        <v>2</v>
      </c>
      <c r="M37" s="311">
        <v>5</v>
      </c>
      <c r="N37" s="91">
        <f>SUM(I37:M37)</f>
        <v>8</v>
      </c>
      <c r="O37" s="89">
        <f t="shared" si="5"/>
        <v>8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316">
        <f aca="true" t="shared" si="6" ref="I38:N38">I39+I40</f>
        <v>124</v>
      </c>
      <c r="J38" s="316">
        <f t="shared" si="6"/>
        <v>206</v>
      </c>
      <c r="K38" s="316">
        <f t="shared" si="6"/>
        <v>255</v>
      </c>
      <c r="L38" s="316">
        <f t="shared" si="6"/>
        <v>176</v>
      </c>
      <c r="M38" s="316">
        <f t="shared" si="6"/>
        <v>160</v>
      </c>
      <c r="N38" s="93">
        <f t="shared" si="6"/>
        <v>921</v>
      </c>
      <c r="O38" s="96">
        <f t="shared" si="5"/>
        <v>921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303">
        <v>123</v>
      </c>
      <c r="J39" s="301">
        <v>204</v>
      </c>
      <c r="K39" s="301">
        <v>251</v>
      </c>
      <c r="L39" s="301">
        <v>173</v>
      </c>
      <c r="M39" s="301">
        <v>155</v>
      </c>
      <c r="N39" s="91">
        <f aca="true" t="shared" si="7" ref="N39:N44">SUM(I39:M39)</f>
        <v>906</v>
      </c>
      <c r="O39" s="84">
        <f t="shared" si="5"/>
        <v>906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314">
        <v>1</v>
      </c>
      <c r="J40" s="311">
        <v>2</v>
      </c>
      <c r="K40" s="311">
        <v>4</v>
      </c>
      <c r="L40" s="311">
        <v>3</v>
      </c>
      <c r="M40" s="311">
        <v>5</v>
      </c>
      <c r="N40" s="92">
        <f t="shared" si="7"/>
        <v>15</v>
      </c>
      <c r="O40" s="89">
        <f t="shared" si="5"/>
        <v>15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316">
        <f aca="true" t="shared" si="8" ref="I41:N41">I42+I43</f>
        <v>0</v>
      </c>
      <c r="J41" s="316">
        <f>J42+J43</f>
        <v>0</v>
      </c>
      <c r="K41" s="316">
        <f>K42+K43</f>
        <v>3</v>
      </c>
      <c r="L41" s="316">
        <f t="shared" si="8"/>
        <v>17</v>
      </c>
      <c r="M41" s="316">
        <f t="shared" si="8"/>
        <v>76</v>
      </c>
      <c r="N41" s="93">
        <f t="shared" si="8"/>
        <v>96</v>
      </c>
      <c r="O41" s="96">
        <f t="shared" si="5"/>
        <v>96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303">
        <v>0</v>
      </c>
      <c r="J42" s="301">
        <v>0</v>
      </c>
      <c r="K42" s="301">
        <v>3</v>
      </c>
      <c r="L42" s="301">
        <v>16</v>
      </c>
      <c r="M42" s="301">
        <v>74</v>
      </c>
      <c r="N42" s="91">
        <f t="shared" si="7"/>
        <v>93</v>
      </c>
      <c r="O42" s="84">
        <f t="shared" si="5"/>
        <v>93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314">
        <v>0</v>
      </c>
      <c r="J43" s="311">
        <v>0</v>
      </c>
      <c r="K43" s="311">
        <v>0</v>
      </c>
      <c r="L43" s="311">
        <v>1</v>
      </c>
      <c r="M43" s="311">
        <v>2</v>
      </c>
      <c r="N43" s="272">
        <f t="shared" si="7"/>
        <v>3</v>
      </c>
      <c r="O43" s="89">
        <f t="shared" si="5"/>
        <v>3</v>
      </c>
    </row>
    <row r="44" spans="3:15" s="15" customFormat="1" ht="18.75" customHeight="1" thickBot="1">
      <c r="C44" s="273" t="s">
        <v>28</v>
      </c>
      <c r="D44" s="274"/>
      <c r="E44" s="274"/>
      <c r="F44" s="97">
        <v>0</v>
      </c>
      <c r="G44" s="97">
        <v>0</v>
      </c>
      <c r="H44" s="98">
        <v>0</v>
      </c>
      <c r="I44" s="275">
        <v>146</v>
      </c>
      <c r="J44" s="275">
        <v>294</v>
      </c>
      <c r="K44" s="275">
        <v>762</v>
      </c>
      <c r="L44" s="275">
        <v>638</v>
      </c>
      <c r="M44" s="275">
        <v>664</v>
      </c>
      <c r="N44" s="276">
        <f t="shared" si="7"/>
        <v>2504</v>
      </c>
      <c r="O44" s="276">
        <f>SUM(N44)</f>
        <v>2504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SheetLayoutView="100" zoomScalePageLayoutView="0" workbookViewId="0" topLeftCell="A1">
      <selection activeCell="K26" sqref="K26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2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70"/>
    </row>
    <row r="4" spans="3:9" ht="13.5">
      <c r="C4" s="177" t="s">
        <v>119</v>
      </c>
      <c r="H4" s="261" t="s">
        <v>122</v>
      </c>
      <c r="I4" s="270"/>
    </row>
    <row r="5" ht="13.5">
      <c r="C5" s="177" t="s">
        <v>123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40</v>
      </c>
      <c r="G8" s="190" t="s">
        <v>41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6551</v>
      </c>
      <c r="G9" s="197">
        <f aca="true" t="shared" si="0" ref="G9:P9">G10+G16+G19+G23+G27+G28</f>
        <v>6869</v>
      </c>
      <c r="H9" s="198">
        <f t="shared" si="0"/>
        <v>13420</v>
      </c>
      <c r="I9" s="199">
        <f t="shared" si="0"/>
        <v>0</v>
      </c>
      <c r="J9" s="197">
        <f t="shared" si="0"/>
        <v>9279</v>
      </c>
      <c r="K9" s="196">
        <f t="shared" si="0"/>
        <v>6553</v>
      </c>
      <c r="L9" s="196">
        <f t="shared" si="0"/>
        <v>5895</v>
      </c>
      <c r="M9" s="196">
        <f t="shared" si="0"/>
        <v>3324</v>
      </c>
      <c r="N9" s="197">
        <f t="shared" si="0"/>
        <v>3429</v>
      </c>
      <c r="O9" s="196">
        <f t="shared" si="0"/>
        <v>28480</v>
      </c>
      <c r="P9" s="200">
        <f t="shared" si="0"/>
        <v>41900</v>
      </c>
    </row>
    <row r="10" spans="3:16" ht="17.25" customHeight="1">
      <c r="C10" s="201"/>
      <c r="D10" s="202" t="s">
        <v>120</v>
      </c>
      <c r="E10" s="203"/>
      <c r="F10" s="204">
        <f>SUM(F11:F15)</f>
        <v>1802</v>
      </c>
      <c r="G10" s="205">
        <f aca="true" t="shared" si="1" ref="G10:P10">SUM(G11:G15)</f>
        <v>1868</v>
      </c>
      <c r="H10" s="206">
        <f t="shared" si="1"/>
        <v>3670</v>
      </c>
      <c r="I10" s="207">
        <f t="shared" si="1"/>
        <v>0</v>
      </c>
      <c r="J10" s="205">
        <f t="shared" si="1"/>
        <v>3151</v>
      </c>
      <c r="K10" s="204">
        <f t="shared" si="1"/>
        <v>2322</v>
      </c>
      <c r="L10" s="204">
        <f t="shared" si="1"/>
        <v>2211</v>
      </c>
      <c r="M10" s="204">
        <f t="shared" si="1"/>
        <v>1497</v>
      </c>
      <c r="N10" s="205">
        <f t="shared" si="1"/>
        <v>1782</v>
      </c>
      <c r="O10" s="204">
        <f t="shared" si="1"/>
        <v>10963</v>
      </c>
      <c r="P10" s="208">
        <f t="shared" si="1"/>
        <v>14633</v>
      </c>
    </row>
    <row r="11" spans="3:16" ht="17.25" customHeight="1">
      <c r="C11" s="201"/>
      <c r="D11" s="209"/>
      <c r="E11" s="210" t="s">
        <v>124</v>
      </c>
      <c r="F11" s="211">
        <f>SUM('[2]様式２償還'!F11,'[2]様式2現物'!F11)</f>
        <v>1423</v>
      </c>
      <c r="G11" s="212">
        <f>SUM('[2]様式２償還'!G11,'[2]様式2現物'!G11)</f>
        <v>1134</v>
      </c>
      <c r="H11" s="206">
        <f aca="true" t="shared" si="2" ref="H11:H38">SUM(F11:G11)</f>
        <v>2557</v>
      </c>
      <c r="I11" s="213">
        <f>SUM('[2]様式２償還'!I11,'[2]様式2現物'!I11)</f>
        <v>0</v>
      </c>
      <c r="J11" s="212">
        <f>SUM('[2]様式２償還'!J11,'[2]様式2現物'!J11)</f>
        <v>1503</v>
      </c>
      <c r="K11" s="211">
        <f>SUM('[2]様式２償還'!K11,'[2]様式2現物'!K11)</f>
        <v>949</v>
      </c>
      <c r="L11" s="211">
        <f>SUM('[2]様式２償還'!L11,'[2]様式2現物'!L11)</f>
        <v>790</v>
      </c>
      <c r="M11" s="211">
        <f>SUM('[2]様式２償還'!M11,'[2]様式2現物'!M11)</f>
        <v>455</v>
      </c>
      <c r="N11" s="212">
        <f>SUM('[2]様式２償還'!N11,'[2]様式2現物'!N11)</f>
        <v>515</v>
      </c>
      <c r="O11" s="204">
        <f aca="true" t="shared" si="3" ref="O11:O42">SUM(I11:N11)</f>
        <v>4212</v>
      </c>
      <c r="P11" s="208">
        <f aca="true" t="shared" si="4" ref="P11:P42">H11+O11</f>
        <v>6769</v>
      </c>
    </row>
    <row r="12" spans="3:16" ht="17.25" customHeight="1">
      <c r="C12" s="201"/>
      <c r="D12" s="209"/>
      <c r="E12" s="210" t="s">
        <v>125</v>
      </c>
      <c r="F12" s="211">
        <f>SUM('[2]様式２償還'!F12,'[2]様式2現物'!F12)</f>
        <v>0</v>
      </c>
      <c r="G12" s="212">
        <f>SUM('[2]様式２償還'!G12,'[2]様式2現物'!G12)</f>
        <v>0</v>
      </c>
      <c r="H12" s="206">
        <f t="shared" si="2"/>
        <v>0</v>
      </c>
      <c r="I12" s="213">
        <f>SUM('[2]様式２償還'!I12,'[2]様式2現物'!I12)</f>
        <v>0</v>
      </c>
      <c r="J12" s="212">
        <f>SUM('[2]様式２償還'!J12,'[2]様式2現物'!J12)</f>
        <v>7</v>
      </c>
      <c r="K12" s="211">
        <f>SUM('[2]様式２償還'!K12,'[2]様式2現物'!K12)</f>
        <v>7</v>
      </c>
      <c r="L12" s="211">
        <f>SUM('[2]様式２償還'!L12,'[2]様式2現物'!L12)</f>
        <v>26</v>
      </c>
      <c r="M12" s="211">
        <f>SUM('[2]様式２償還'!M12,'[2]様式2現物'!M12)</f>
        <v>56</v>
      </c>
      <c r="N12" s="212">
        <f>SUM('[2]様式２償還'!N12,'[2]様式2現物'!N12)</f>
        <v>165</v>
      </c>
      <c r="O12" s="204">
        <f t="shared" si="3"/>
        <v>261</v>
      </c>
      <c r="P12" s="208">
        <f t="shared" si="4"/>
        <v>261</v>
      </c>
    </row>
    <row r="13" spans="3:16" ht="17.25" customHeight="1">
      <c r="C13" s="201"/>
      <c r="D13" s="209"/>
      <c r="E13" s="210" t="s">
        <v>126</v>
      </c>
      <c r="F13" s="211">
        <f>SUM('[2]様式２償還'!F13,'[2]様式2現物'!F13)</f>
        <v>162</v>
      </c>
      <c r="G13" s="212">
        <f>SUM('[2]様式２償還'!G13,'[2]様式2現物'!G13)</f>
        <v>324</v>
      </c>
      <c r="H13" s="206">
        <f t="shared" si="2"/>
        <v>486</v>
      </c>
      <c r="I13" s="213">
        <f>SUM('[2]様式２償還'!I13,'[2]様式2現物'!I13)</f>
        <v>0</v>
      </c>
      <c r="J13" s="212">
        <f>SUM('[2]様式２償還'!J13,'[2]様式2現物'!J13)</f>
        <v>622</v>
      </c>
      <c r="K13" s="211">
        <f>SUM('[2]様式２償還'!K13,'[2]様式2現物'!K13)</f>
        <v>468</v>
      </c>
      <c r="L13" s="211">
        <f>SUM('[2]様式２償還'!L13,'[2]様式2現物'!L13)</f>
        <v>424</v>
      </c>
      <c r="M13" s="211">
        <f>SUM('[2]様式２償還'!M13,'[2]様式2現物'!M13)</f>
        <v>299</v>
      </c>
      <c r="N13" s="212">
        <f>SUM('[2]様式２償還'!N13,'[2]様式2現物'!N13)</f>
        <v>362</v>
      </c>
      <c r="O13" s="204">
        <f t="shared" si="3"/>
        <v>2175</v>
      </c>
      <c r="P13" s="208">
        <f t="shared" si="4"/>
        <v>2661</v>
      </c>
    </row>
    <row r="14" spans="3:16" ht="17.25" customHeight="1">
      <c r="C14" s="201"/>
      <c r="D14" s="209"/>
      <c r="E14" s="210" t="s">
        <v>127</v>
      </c>
      <c r="F14" s="211">
        <f>SUM('[2]様式２償還'!F14,'[2]様式2現物'!F14)</f>
        <v>10</v>
      </c>
      <c r="G14" s="212">
        <f>SUM('[2]様式２償還'!G14,'[2]様式2現物'!G14)</f>
        <v>34</v>
      </c>
      <c r="H14" s="206">
        <f t="shared" si="2"/>
        <v>44</v>
      </c>
      <c r="I14" s="213">
        <f>SUM('[2]様式２償還'!I14,'[2]様式2現物'!I14)</f>
        <v>0</v>
      </c>
      <c r="J14" s="212">
        <f>SUM('[2]様式２償還'!J14,'[2]様式2現物'!J14)</f>
        <v>35</v>
      </c>
      <c r="K14" s="211">
        <f>SUM('[2]様式２償還'!K14,'[2]様式2現物'!K14)</f>
        <v>35</v>
      </c>
      <c r="L14" s="211">
        <f>SUM('[2]様式２償還'!L14,'[2]様式2現物'!L14)</f>
        <v>35</v>
      </c>
      <c r="M14" s="211">
        <f>SUM('[2]様式２償還'!M14,'[2]様式2現物'!M14)</f>
        <v>18</v>
      </c>
      <c r="N14" s="212">
        <f>SUM('[2]様式２償還'!N14,'[2]様式2現物'!N14)</f>
        <v>31</v>
      </c>
      <c r="O14" s="204">
        <f t="shared" si="3"/>
        <v>154</v>
      </c>
      <c r="P14" s="208">
        <f t="shared" si="4"/>
        <v>198</v>
      </c>
    </row>
    <row r="15" spans="3:16" ht="17.25" customHeight="1">
      <c r="C15" s="201"/>
      <c r="D15" s="209"/>
      <c r="E15" s="210" t="s">
        <v>128</v>
      </c>
      <c r="F15" s="211">
        <f>SUM('[2]様式２償還'!F15,'[2]様式2現物'!F15)</f>
        <v>207</v>
      </c>
      <c r="G15" s="212">
        <f>SUM('[2]様式２償還'!G15,'[2]様式2現物'!G15)</f>
        <v>376</v>
      </c>
      <c r="H15" s="206">
        <f t="shared" si="2"/>
        <v>583</v>
      </c>
      <c r="I15" s="213">
        <f>SUM('[2]様式２償還'!I15,'[2]様式2現物'!I15)</f>
        <v>0</v>
      </c>
      <c r="J15" s="212">
        <f>SUM('[2]様式２償還'!J15,'[2]様式2現物'!J15)</f>
        <v>984</v>
      </c>
      <c r="K15" s="211">
        <f>SUM('[2]様式２償還'!K15,'[2]様式2現物'!K15)</f>
        <v>863</v>
      </c>
      <c r="L15" s="211">
        <f>SUM('[2]様式２償還'!L15,'[2]様式2現物'!L15)</f>
        <v>936</v>
      </c>
      <c r="M15" s="211">
        <f>SUM('[2]様式２償還'!M15,'[2]様式2現物'!M15)</f>
        <v>669</v>
      </c>
      <c r="N15" s="212">
        <f>SUM('[2]様式２償還'!N15,'[2]様式2現物'!N15)</f>
        <v>709</v>
      </c>
      <c r="O15" s="204">
        <f t="shared" si="3"/>
        <v>4161</v>
      </c>
      <c r="P15" s="208">
        <f t="shared" si="4"/>
        <v>4744</v>
      </c>
    </row>
    <row r="16" spans="3:16" ht="17.25" customHeight="1">
      <c r="C16" s="201"/>
      <c r="D16" s="202" t="s">
        <v>94</v>
      </c>
      <c r="E16" s="214"/>
      <c r="F16" s="204">
        <f>SUM(F17:F18)</f>
        <v>1202</v>
      </c>
      <c r="G16" s="205">
        <f aca="true" t="shared" si="5" ref="G16:O16">SUM(G17:G18)</f>
        <v>1363</v>
      </c>
      <c r="H16" s="206">
        <f t="shared" si="5"/>
        <v>2565</v>
      </c>
      <c r="I16" s="207">
        <f t="shared" si="5"/>
        <v>0</v>
      </c>
      <c r="J16" s="205">
        <f t="shared" si="5"/>
        <v>1370</v>
      </c>
      <c r="K16" s="204">
        <f t="shared" si="5"/>
        <v>918</v>
      </c>
      <c r="L16" s="204">
        <f t="shared" si="5"/>
        <v>712</v>
      </c>
      <c r="M16" s="204">
        <f t="shared" si="5"/>
        <v>296</v>
      </c>
      <c r="N16" s="205">
        <f t="shared" si="5"/>
        <v>222</v>
      </c>
      <c r="O16" s="204">
        <f t="shared" si="5"/>
        <v>3518</v>
      </c>
      <c r="P16" s="208">
        <f>SUM(P17:P18)</f>
        <v>6083</v>
      </c>
    </row>
    <row r="17" spans="3:16" ht="17.25" customHeight="1">
      <c r="C17" s="201"/>
      <c r="D17" s="209"/>
      <c r="E17" s="215" t="s">
        <v>129</v>
      </c>
      <c r="F17" s="211">
        <f>SUM('[2]様式２償還'!F17,'[2]様式2現物'!F17)</f>
        <v>1040</v>
      </c>
      <c r="G17" s="212">
        <f>SUM('[2]様式２償還'!G17,'[2]様式2現物'!G17)</f>
        <v>1136</v>
      </c>
      <c r="H17" s="206">
        <f t="shared" si="2"/>
        <v>2176</v>
      </c>
      <c r="I17" s="213">
        <f>SUM('[2]様式２償還'!I17,'[2]様式2現物'!I17)</f>
        <v>0</v>
      </c>
      <c r="J17" s="212">
        <f>SUM('[2]様式２償還'!J17,'[2]様式2現物'!J17)</f>
        <v>1031</v>
      </c>
      <c r="K17" s="211">
        <f>SUM('[2]様式２償還'!K17,'[2]様式2現物'!K17)</f>
        <v>659</v>
      </c>
      <c r="L17" s="211">
        <f>SUM('[2]様式２償還'!L17,'[2]様式2現物'!L17)</f>
        <v>503</v>
      </c>
      <c r="M17" s="211">
        <f>SUM('[2]様式２償還'!M17,'[2]様式2現物'!M17)</f>
        <v>212</v>
      </c>
      <c r="N17" s="212">
        <f>SUM('[2]様式２償還'!N17,'[2]様式2現物'!N17)</f>
        <v>170</v>
      </c>
      <c r="O17" s="204">
        <f t="shared" si="3"/>
        <v>2575</v>
      </c>
      <c r="P17" s="208">
        <f t="shared" si="4"/>
        <v>4751</v>
      </c>
    </row>
    <row r="18" spans="3:16" ht="17.25" customHeight="1">
      <c r="C18" s="201"/>
      <c r="D18" s="209"/>
      <c r="E18" s="215" t="s">
        <v>130</v>
      </c>
      <c r="F18" s="211">
        <f>SUM('[2]様式２償還'!F18,'[2]様式2現物'!F18)</f>
        <v>162</v>
      </c>
      <c r="G18" s="212">
        <f>SUM('[2]様式２償還'!G18,'[2]様式2現物'!G18)</f>
        <v>227</v>
      </c>
      <c r="H18" s="206">
        <f t="shared" si="2"/>
        <v>389</v>
      </c>
      <c r="I18" s="213">
        <f>SUM('[2]様式２償還'!I18,'[2]様式2現物'!I18)</f>
        <v>0</v>
      </c>
      <c r="J18" s="212">
        <f>SUM('[2]様式２償還'!J18,'[2]様式2現物'!J18)</f>
        <v>339</v>
      </c>
      <c r="K18" s="211">
        <f>SUM('[2]様式２償還'!K18,'[2]様式2現物'!K18)</f>
        <v>259</v>
      </c>
      <c r="L18" s="211">
        <f>SUM('[2]様式２償還'!L18,'[2]様式2現物'!L18)</f>
        <v>209</v>
      </c>
      <c r="M18" s="211">
        <f>SUM('[2]様式２償還'!M18,'[2]様式2現物'!M18)</f>
        <v>84</v>
      </c>
      <c r="N18" s="212">
        <f>SUM('[2]様式２償還'!N18,'[2]様式2現物'!N18)</f>
        <v>52</v>
      </c>
      <c r="O18" s="204">
        <f t="shared" si="3"/>
        <v>943</v>
      </c>
      <c r="P18" s="208">
        <f t="shared" si="4"/>
        <v>1332</v>
      </c>
    </row>
    <row r="19" spans="3:16" ht="17.25" customHeight="1">
      <c r="C19" s="201"/>
      <c r="D19" s="202" t="s">
        <v>95</v>
      </c>
      <c r="E19" s="203"/>
      <c r="F19" s="204">
        <f>SUM(F20:F22)</f>
        <v>5</v>
      </c>
      <c r="G19" s="205">
        <f aca="true" t="shared" si="6" ref="G19:P19">SUM(G20:G22)</f>
        <v>36</v>
      </c>
      <c r="H19" s="206">
        <f t="shared" si="6"/>
        <v>41</v>
      </c>
      <c r="I19" s="207">
        <f t="shared" si="6"/>
        <v>0</v>
      </c>
      <c r="J19" s="205">
        <f t="shared" si="6"/>
        <v>139</v>
      </c>
      <c r="K19" s="204">
        <f t="shared" si="6"/>
        <v>203</v>
      </c>
      <c r="L19" s="204">
        <f t="shared" si="6"/>
        <v>301</v>
      </c>
      <c r="M19" s="204">
        <f t="shared" si="6"/>
        <v>145</v>
      </c>
      <c r="N19" s="205">
        <f t="shared" si="6"/>
        <v>123</v>
      </c>
      <c r="O19" s="204">
        <f t="shared" si="6"/>
        <v>911</v>
      </c>
      <c r="P19" s="208">
        <f t="shared" si="6"/>
        <v>952</v>
      </c>
    </row>
    <row r="20" spans="3:16" ht="17.25" customHeight="1">
      <c r="C20" s="201"/>
      <c r="D20" s="209"/>
      <c r="E20" s="210" t="s">
        <v>131</v>
      </c>
      <c r="F20" s="211">
        <f>SUM('[2]様式２償還'!F20,'[2]様式2現物'!F20)</f>
        <v>5</v>
      </c>
      <c r="G20" s="212">
        <f>SUM('[2]様式２償還'!G20,'[2]様式2現物'!G20)</f>
        <v>35</v>
      </c>
      <c r="H20" s="206">
        <f t="shared" si="2"/>
        <v>40</v>
      </c>
      <c r="I20" s="213">
        <f>SUM('[2]様式２償還'!I20,'[2]様式2現物'!I20)</f>
        <v>0</v>
      </c>
      <c r="J20" s="212">
        <f>SUM('[2]様式２償還'!J20,'[2]様式2現物'!J20)</f>
        <v>123</v>
      </c>
      <c r="K20" s="211">
        <f>SUM('[2]様式２償還'!K20,'[2]様式2現物'!K20)</f>
        <v>174</v>
      </c>
      <c r="L20" s="211">
        <f>SUM('[2]様式２償還'!L20,'[2]様式2現物'!L20)</f>
        <v>262</v>
      </c>
      <c r="M20" s="211">
        <f>SUM('[2]様式２償還'!M20,'[2]様式2現物'!M20)</f>
        <v>120</v>
      </c>
      <c r="N20" s="212">
        <f>SUM('[2]様式２償還'!N20,'[2]様式2現物'!N20)</f>
        <v>93</v>
      </c>
      <c r="O20" s="204">
        <f t="shared" si="3"/>
        <v>772</v>
      </c>
      <c r="P20" s="208">
        <f t="shared" si="4"/>
        <v>812</v>
      </c>
    </row>
    <row r="21" spans="3:16" ht="24.75" customHeight="1">
      <c r="C21" s="201"/>
      <c r="D21" s="209"/>
      <c r="E21" s="216" t="s">
        <v>132</v>
      </c>
      <c r="F21" s="211">
        <f>SUM('[2]様式２償還'!F21,'[2]様式2現物'!F21)</f>
        <v>0</v>
      </c>
      <c r="G21" s="212">
        <f>SUM('[2]様式２償還'!G21,'[2]様式2現物'!G21)</f>
        <v>1</v>
      </c>
      <c r="H21" s="206">
        <f t="shared" si="2"/>
        <v>1</v>
      </c>
      <c r="I21" s="213">
        <f>SUM('[2]様式２償還'!I21,'[2]様式2現物'!I21)</f>
        <v>0</v>
      </c>
      <c r="J21" s="212">
        <f>SUM('[2]様式２償還'!J21,'[2]様式2現物'!J21)</f>
        <v>16</v>
      </c>
      <c r="K21" s="211">
        <f>SUM('[2]様式２償還'!K21,'[2]様式2現物'!K21)</f>
        <v>29</v>
      </c>
      <c r="L21" s="211">
        <f>SUM('[2]様式２償還'!L21,'[2]様式2現物'!L21)</f>
        <v>38</v>
      </c>
      <c r="M21" s="211">
        <f>SUM('[2]様式２償還'!M21,'[2]様式2現物'!M21)</f>
        <v>23</v>
      </c>
      <c r="N21" s="212">
        <f>SUM('[2]様式２償還'!N21,'[2]様式2現物'!N21)</f>
        <v>29</v>
      </c>
      <c r="O21" s="204">
        <f t="shared" si="3"/>
        <v>135</v>
      </c>
      <c r="P21" s="208">
        <f t="shared" si="4"/>
        <v>136</v>
      </c>
    </row>
    <row r="22" spans="3:16" ht="24.75" customHeight="1">
      <c r="C22" s="201"/>
      <c r="D22" s="215"/>
      <c r="E22" s="216" t="s">
        <v>133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0</v>
      </c>
      <c r="K22" s="211">
        <f>SUM('[2]様式２償還'!K22,'[2]様式2現物'!K22)</f>
        <v>0</v>
      </c>
      <c r="L22" s="211">
        <f>SUM('[2]様式２償還'!L22,'[2]様式2現物'!L22)</f>
        <v>1</v>
      </c>
      <c r="M22" s="211">
        <f>SUM('[2]様式２償還'!M22,'[2]様式2現物'!M22)</f>
        <v>2</v>
      </c>
      <c r="N22" s="212">
        <f>SUM('[2]様式２償還'!N22,'[2]様式2現物'!N22)</f>
        <v>1</v>
      </c>
      <c r="O22" s="204">
        <f t="shared" si="3"/>
        <v>4</v>
      </c>
      <c r="P22" s="208">
        <f t="shared" si="4"/>
        <v>4</v>
      </c>
    </row>
    <row r="23" spans="3:16" ht="17.25" customHeight="1">
      <c r="C23" s="201"/>
      <c r="D23" s="202" t="s">
        <v>96</v>
      </c>
      <c r="E23" s="203"/>
      <c r="F23" s="204">
        <f>SUM(F24:F26)</f>
        <v>879</v>
      </c>
      <c r="G23" s="205">
        <f aca="true" t="shared" si="7" ref="G23:P23">SUM(G24:G26)</f>
        <v>1150</v>
      </c>
      <c r="H23" s="206">
        <f t="shared" si="7"/>
        <v>2029</v>
      </c>
      <c r="I23" s="207">
        <f t="shared" si="7"/>
        <v>0</v>
      </c>
      <c r="J23" s="205">
        <f t="shared" si="7"/>
        <v>1634</v>
      </c>
      <c r="K23" s="204">
        <f t="shared" si="7"/>
        <v>1271</v>
      </c>
      <c r="L23" s="204">
        <f t="shared" si="7"/>
        <v>1118</v>
      </c>
      <c r="M23" s="204">
        <f t="shared" si="7"/>
        <v>601</v>
      </c>
      <c r="N23" s="205">
        <f t="shared" si="7"/>
        <v>603</v>
      </c>
      <c r="O23" s="204">
        <f t="shared" si="7"/>
        <v>5227</v>
      </c>
      <c r="P23" s="208">
        <f t="shared" si="7"/>
        <v>7256</v>
      </c>
    </row>
    <row r="24" spans="3:16" ht="17.25" customHeight="1">
      <c r="C24" s="201"/>
      <c r="D24" s="209"/>
      <c r="E24" s="217" t="s">
        <v>134</v>
      </c>
      <c r="F24" s="211">
        <f>SUM('[2]様式２償還'!F24,'[2]様式2現物'!F24)</f>
        <v>806</v>
      </c>
      <c r="G24" s="212">
        <f>SUM('[2]様式２償還'!G24,'[2]様式2現物'!G24)</f>
        <v>1096</v>
      </c>
      <c r="H24" s="206">
        <f t="shared" si="2"/>
        <v>1902</v>
      </c>
      <c r="I24" s="213">
        <f>SUM('[2]様式２償還'!I24,'[2]様式2現物'!I24)</f>
        <v>0</v>
      </c>
      <c r="J24" s="212">
        <f>SUM('[2]様式２償還'!J24,'[2]様式2現物'!J24)</f>
        <v>1566</v>
      </c>
      <c r="K24" s="211">
        <f>SUM('[2]様式２償還'!K24,'[2]様式2現物'!K24)</f>
        <v>1233</v>
      </c>
      <c r="L24" s="211">
        <f>SUM('[2]様式２償還'!L24,'[2]様式2現物'!L24)</f>
        <v>1079</v>
      </c>
      <c r="M24" s="211">
        <f>SUM('[2]様式２償還'!M24,'[2]様式2現物'!M24)</f>
        <v>584</v>
      </c>
      <c r="N24" s="212">
        <f>SUM('[2]様式２償還'!N24,'[2]様式2現物'!N24)</f>
        <v>593</v>
      </c>
      <c r="O24" s="204">
        <f t="shared" si="3"/>
        <v>5055</v>
      </c>
      <c r="P24" s="208">
        <f t="shared" si="4"/>
        <v>6957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43</v>
      </c>
      <c r="G25" s="212">
        <f>SUM('[2]様式２償還'!G25,'[2]様式2現物'!G25)</f>
        <v>29</v>
      </c>
      <c r="H25" s="206">
        <f t="shared" si="2"/>
        <v>72</v>
      </c>
      <c r="I25" s="213">
        <f>SUM('[2]様式２償還'!I25,'[2]様式2現物'!I25)</f>
        <v>0</v>
      </c>
      <c r="J25" s="212">
        <f>SUM('[2]様式２償還'!J25,'[2]様式2現物'!J25)</f>
        <v>43</v>
      </c>
      <c r="K25" s="211">
        <f>SUM('[2]様式２償還'!K25,'[2]様式2現物'!K25)</f>
        <v>23</v>
      </c>
      <c r="L25" s="211">
        <f>SUM('[2]様式２償還'!L25,'[2]様式2現物'!L25)</f>
        <v>22</v>
      </c>
      <c r="M25" s="211">
        <f>SUM('[2]様式２償還'!M25,'[2]様式2現物'!M25)</f>
        <v>10</v>
      </c>
      <c r="N25" s="212">
        <f>SUM('[2]様式２償還'!N25,'[2]様式2現物'!N25)</f>
        <v>8</v>
      </c>
      <c r="O25" s="204">
        <f t="shared" si="3"/>
        <v>106</v>
      </c>
      <c r="P25" s="208">
        <f t="shared" si="4"/>
        <v>178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30</v>
      </c>
      <c r="G26" s="212">
        <f>SUM('[2]様式２償還'!G26,'[2]様式2現物'!G26)</f>
        <v>25</v>
      </c>
      <c r="H26" s="206">
        <f t="shared" si="2"/>
        <v>55</v>
      </c>
      <c r="I26" s="213">
        <f>SUM('[2]様式２償還'!I26,'[2]様式2現物'!I26)</f>
        <v>0</v>
      </c>
      <c r="J26" s="212">
        <f>SUM('[2]様式２償還'!J26,'[2]様式2現物'!J26)</f>
        <v>25</v>
      </c>
      <c r="K26" s="211">
        <f>SUM('[2]様式２償還'!K26,'[2]様式2現物'!K26)</f>
        <v>15</v>
      </c>
      <c r="L26" s="211">
        <f>SUM('[2]様式２償還'!L26,'[2]様式2現物'!L26)</f>
        <v>17</v>
      </c>
      <c r="M26" s="211">
        <f>SUM('[2]様式２償還'!M26,'[2]様式2現物'!M26)</f>
        <v>7</v>
      </c>
      <c r="N26" s="212">
        <f>SUM('[2]様式２償還'!N26,'[2]様式2現物'!N26)</f>
        <v>2</v>
      </c>
      <c r="O26" s="204">
        <f t="shared" si="3"/>
        <v>66</v>
      </c>
      <c r="P26" s="208">
        <f t="shared" si="4"/>
        <v>121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108</v>
      </c>
      <c r="G27" s="212">
        <f>SUM('[2]様式２償還'!G27,'[2]様式2現物'!G27)</f>
        <v>140</v>
      </c>
      <c r="H27" s="206">
        <f t="shared" si="2"/>
        <v>248</v>
      </c>
      <c r="I27" s="213">
        <f>SUM('[2]様式２償還'!I27,'[2]様式2現物'!I27)</f>
        <v>0</v>
      </c>
      <c r="J27" s="212">
        <f>SUM('[2]様式２償還'!J27,'[2]様式2現物'!J27)</f>
        <v>231</v>
      </c>
      <c r="K27" s="211">
        <f>SUM('[2]様式２償還'!K27,'[2]様式2現物'!K27)</f>
        <v>173</v>
      </c>
      <c r="L27" s="211">
        <f>SUM('[2]様式２償還'!L27,'[2]様式2現物'!L27)</f>
        <v>192</v>
      </c>
      <c r="M27" s="211">
        <f>SUM('[2]様式２償還'!M27,'[2]様式2現物'!M27)</f>
        <v>131</v>
      </c>
      <c r="N27" s="212">
        <f>SUM('[2]様式２償還'!N27,'[2]様式2現物'!N27)</f>
        <v>107</v>
      </c>
      <c r="O27" s="204">
        <f t="shared" si="3"/>
        <v>834</v>
      </c>
      <c r="P27" s="208">
        <f t="shared" si="4"/>
        <v>1082</v>
      </c>
    </row>
    <row r="28" spans="3:16" ht="17.25" customHeight="1">
      <c r="C28" s="221"/>
      <c r="D28" s="222" t="s">
        <v>135</v>
      </c>
      <c r="E28" s="223"/>
      <c r="F28" s="224">
        <f>SUM('[2]様式２償還'!F28,'[2]様式2現物'!F28)</f>
        <v>2555</v>
      </c>
      <c r="G28" s="225">
        <f>SUM('[2]様式２償還'!G28,'[2]様式2現物'!G28)</f>
        <v>2312</v>
      </c>
      <c r="H28" s="226">
        <f t="shared" si="2"/>
        <v>4867</v>
      </c>
      <c r="I28" s="227">
        <f>SUM('[2]様式２償還'!I28,'[2]様式2現物'!I28)</f>
        <v>0</v>
      </c>
      <c r="J28" s="225">
        <f>SUM('[2]様式２償還'!J28,'[2]様式2現物'!J28)</f>
        <v>2754</v>
      </c>
      <c r="K28" s="224">
        <f>SUM('[2]様式２償還'!K28,'[2]様式2現物'!K28)</f>
        <v>1666</v>
      </c>
      <c r="L28" s="224">
        <f>SUM('[2]様式２償還'!L28,'[2]様式2現物'!L28)</f>
        <v>1361</v>
      </c>
      <c r="M28" s="224">
        <f>SUM('[2]様式２償還'!M28,'[2]様式2現物'!M28)</f>
        <v>654</v>
      </c>
      <c r="N28" s="225">
        <f>SUM('[2]様式２償還'!N28,'[2]様式2現物'!N28)</f>
        <v>592</v>
      </c>
      <c r="O28" s="226">
        <f t="shared" si="3"/>
        <v>7027</v>
      </c>
      <c r="P28" s="228">
        <f t="shared" si="4"/>
        <v>11894</v>
      </c>
    </row>
    <row r="29" spans="3:16" ht="17.25" customHeight="1">
      <c r="C29" s="194" t="s">
        <v>100</v>
      </c>
      <c r="D29" s="229"/>
      <c r="E29" s="230"/>
      <c r="F29" s="196">
        <f>SUM(F30:F38)</f>
        <v>-11</v>
      </c>
      <c r="G29" s="197">
        <f aca="true" t="shared" si="8" ref="G29:P29">SUM(G30:G38)</f>
        <v>23</v>
      </c>
      <c r="H29" s="198">
        <f t="shared" si="8"/>
        <v>12</v>
      </c>
      <c r="I29" s="199">
        <f t="shared" si="8"/>
        <v>0</v>
      </c>
      <c r="J29" s="197">
        <f t="shared" si="8"/>
        <v>812</v>
      </c>
      <c r="K29" s="196">
        <f t="shared" si="8"/>
        <v>536</v>
      </c>
      <c r="L29" s="196">
        <f t="shared" si="8"/>
        <v>493</v>
      </c>
      <c r="M29" s="196">
        <f t="shared" si="8"/>
        <v>207</v>
      </c>
      <c r="N29" s="197">
        <f t="shared" si="8"/>
        <v>194</v>
      </c>
      <c r="O29" s="196">
        <f t="shared" si="8"/>
        <v>2242</v>
      </c>
      <c r="P29" s="200">
        <f t="shared" si="8"/>
        <v>2254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 t="shared" si="2"/>
        <v>0</v>
      </c>
      <c r="I30" s="213">
        <f>SUM('[2]様式２償還'!I30,'[2]様式2現物'!I30)</f>
        <v>0</v>
      </c>
      <c r="J30" s="212">
        <f>SUM('[2]様式２償還'!J30,'[2]様式2現物'!J30)</f>
        <v>7</v>
      </c>
      <c r="K30" s="211">
        <f>SUM('[2]様式２償還'!K30,'[2]様式2現物'!K30)</f>
        <v>3</v>
      </c>
      <c r="L30" s="211">
        <f>SUM('[2]様式２償還'!L30,'[2]様式2現物'!L30)</f>
        <v>1</v>
      </c>
      <c r="M30" s="211">
        <f>SUM('[2]様式２償還'!M30,'[2]様式2現物'!M30)</f>
        <v>2</v>
      </c>
      <c r="N30" s="212">
        <f>SUM('[2]様式２償還'!N30,'[2]様式2現物'!N30)</f>
        <v>2</v>
      </c>
      <c r="O30" s="204">
        <f t="shared" si="3"/>
        <v>15</v>
      </c>
      <c r="P30" s="208">
        <f t="shared" si="4"/>
        <v>15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136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671</v>
      </c>
      <c r="K32" s="211">
        <f>SUM('[2]様式２償還'!K32,'[2]様式2現物'!K32)</f>
        <v>376</v>
      </c>
      <c r="L32" s="211">
        <f>SUM('[2]様式２償還'!L32,'[2]様式2現物'!L32)</f>
        <v>288</v>
      </c>
      <c r="M32" s="211">
        <f>SUM('[2]様式２償還'!M32,'[2]様式2現物'!M32)</f>
        <v>120</v>
      </c>
      <c r="N32" s="212">
        <f>SUM('[2]様式２償還'!N32,'[2]様式2現物'!N32)</f>
        <v>95</v>
      </c>
      <c r="O32" s="204">
        <f t="shared" si="3"/>
        <v>1550</v>
      </c>
      <c r="P32" s="208">
        <f t="shared" si="4"/>
        <v>1550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-16</v>
      </c>
      <c r="G33" s="212">
        <f>SUM('[2]様式２償還'!G33,'[2]様式2現物'!G33)</f>
        <v>7</v>
      </c>
      <c r="H33" s="206">
        <f t="shared" si="2"/>
        <v>-9</v>
      </c>
      <c r="I33" s="213">
        <f>SUM('[2]様式２償還'!I33,'[2]様式2現物'!I33)</f>
        <v>0</v>
      </c>
      <c r="J33" s="212">
        <f>SUM('[2]様式２償還'!J33,'[2]様式2現物'!J33)</f>
        <v>32</v>
      </c>
      <c r="K33" s="211">
        <f>SUM('[2]様式２償還'!K33,'[2]様式2現物'!K33)</f>
        <v>40</v>
      </c>
      <c r="L33" s="211">
        <f>SUM('[2]様式２償還'!L33,'[2]様式2現物'!L33)</f>
        <v>75</v>
      </c>
      <c r="M33" s="211">
        <f>SUM('[2]様式２償還'!M33,'[2]様式2現物'!M33)</f>
        <v>27</v>
      </c>
      <c r="N33" s="212">
        <f>SUM('[2]様式２償還'!N33,'[2]様式2現物'!N33)</f>
        <v>28</v>
      </c>
      <c r="O33" s="204">
        <f t="shared" si="3"/>
        <v>202</v>
      </c>
      <c r="P33" s="208">
        <f t="shared" si="4"/>
        <v>193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5</v>
      </c>
      <c r="G34" s="212">
        <f>SUM('[2]様式２償還'!G34,'[2]様式2現物'!G34)</f>
        <v>7</v>
      </c>
      <c r="H34" s="206">
        <f t="shared" si="2"/>
        <v>12</v>
      </c>
      <c r="I34" s="213">
        <f>SUM('[2]様式２償還'!I34,'[2]様式2現物'!I34)</f>
        <v>0</v>
      </c>
      <c r="J34" s="212">
        <f>SUM('[2]様式２償還'!J34,'[2]様式2現物'!J34)</f>
        <v>23</v>
      </c>
      <c r="K34" s="211">
        <f>SUM('[2]様式２償還'!K34,'[2]様式2現物'!K34)</f>
        <v>22</v>
      </c>
      <c r="L34" s="211">
        <f>SUM('[2]様式２償還'!L34,'[2]様式2現物'!L34)</f>
        <v>16</v>
      </c>
      <c r="M34" s="211">
        <f>SUM('[2]様式２償還'!M34,'[2]様式2現物'!M34)</f>
        <v>8</v>
      </c>
      <c r="N34" s="212">
        <f>SUM('[2]様式２償還'!N34,'[2]様式2現物'!N34)</f>
        <v>8</v>
      </c>
      <c r="O34" s="204">
        <f t="shared" si="3"/>
        <v>77</v>
      </c>
      <c r="P34" s="208">
        <f t="shared" si="4"/>
        <v>89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0</v>
      </c>
      <c r="G35" s="212">
        <f>SUM('[2]様式２償還'!G35,'[2]様式2現物'!G35)</f>
        <v>9</v>
      </c>
      <c r="H35" s="206">
        <f t="shared" si="2"/>
        <v>9</v>
      </c>
      <c r="I35" s="213">
        <f>SUM('[2]様式２償還'!I35,'[2]様式2現物'!I35)</f>
        <v>0</v>
      </c>
      <c r="J35" s="212">
        <f>SUM('[2]様式２償還'!J35,'[2]様式2現物'!J35)</f>
        <v>78</v>
      </c>
      <c r="K35" s="211">
        <f>SUM('[2]様式２償還'!K35,'[2]様式2現物'!K35)</f>
        <v>93</v>
      </c>
      <c r="L35" s="211">
        <f>SUM('[2]様式２償還'!L35,'[2]様式2現物'!L35)</f>
        <v>94</v>
      </c>
      <c r="M35" s="211">
        <f>SUM('[2]様式２償還'!M35,'[2]様式2現物'!M35)</f>
        <v>39</v>
      </c>
      <c r="N35" s="212">
        <f>SUM('[2]様式２償還'!N35,'[2]様式2現物'!N35)</f>
        <v>38</v>
      </c>
      <c r="O35" s="204">
        <f t="shared" si="3"/>
        <v>342</v>
      </c>
      <c r="P35" s="208">
        <f t="shared" si="4"/>
        <v>351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1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2</v>
      </c>
      <c r="L37" s="211">
        <f>SUM('[2]様式２償還'!L37,'[2]様式2現物'!L37)</f>
        <v>19</v>
      </c>
      <c r="M37" s="211">
        <f>SUM('[2]様式２償還'!M37,'[2]様式2現物'!M37)</f>
        <v>11</v>
      </c>
      <c r="N37" s="212">
        <f>SUM('[2]様式２償還'!N37,'[2]様式2現物'!N37)</f>
        <v>23</v>
      </c>
      <c r="O37" s="204">
        <f t="shared" si="3"/>
        <v>56</v>
      </c>
      <c r="P37" s="208">
        <f t="shared" si="4"/>
        <v>56</v>
      </c>
    </row>
    <row r="38" spans="3:16" ht="17.25" customHeight="1">
      <c r="C38" s="231"/>
      <c r="D38" s="232" t="s">
        <v>137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33">
        <f t="shared" si="3"/>
        <v>0</v>
      </c>
      <c r="P38" s="228">
        <f t="shared" si="4"/>
        <v>0</v>
      </c>
    </row>
    <row r="39" spans="3:16" ht="17.25" customHeight="1">
      <c r="C39" s="201" t="s">
        <v>138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149</v>
      </c>
      <c r="K39" s="196">
        <f t="shared" si="9"/>
        <v>299</v>
      </c>
      <c r="L39" s="196">
        <f t="shared" si="9"/>
        <v>784</v>
      </c>
      <c r="M39" s="196">
        <f t="shared" si="9"/>
        <v>657</v>
      </c>
      <c r="N39" s="197">
        <f t="shared" si="9"/>
        <v>672</v>
      </c>
      <c r="O39" s="196">
        <f t="shared" si="9"/>
        <v>2561</v>
      </c>
      <c r="P39" s="200">
        <f t="shared" si="9"/>
        <v>2561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22</v>
      </c>
      <c r="K40" s="211">
        <f>SUM('[2]様式２償還'!K40,'[2]様式2現物'!K40)</f>
        <v>88</v>
      </c>
      <c r="L40" s="211">
        <f>SUM('[2]様式２償還'!L40,'[2]様式2現物'!L40)</f>
        <v>516</v>
      </c>
      <c r="M40" s="211">
        <f>SUM('[2]様式２償還'!M40,'[2]様式2現物'!M40)</f>
        <v>455</v>
      </c>
      <c r="N40" s="212">
        <f>SUM('[2]様式２償還'!N40,'[2]様式2現物'!N40)</f>
        <v>431</v>
      </c>
      <c r="O40" s="204">
        <f t="shared" si="3"/>
        <v>1512</v>
      </c>
      <c r="P40" s="208">
        <f t="shared" si="4"/>
        <v>1512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127</v>
      </c>
      <c r="K41" s="211">
        <f>SUM('[2]様式２償還'!K41,'[2]様式2現物'!K41)</f>
        <v>211</v>
      </c>
      <c r="L41" s="211">
        <f>SUM('[2]様式２償還'!L41,'[2]様式2現物'!L41)</f>
        <v>265</v>
      </c>
      <c r="M41" s="211">
        <f>SUM('[2]様式２償還'!M41,'[2]様式2現物'!M41)</f>
        <v>184</v>
      </c>
      <c r="N41" s="212">
        <f>SUM('[2]様式２償還'!N41,'[2]様式2現物'!N41)</f>
        <v>163</v>
      </c>
      <c r="O41" s="204">
        <f t="shared" si="3"/>
        <v>950</v>
      </c>
      <c r="P41" s="208">
        <f t="shared" si="4"/>
        <v>950</v>
      </c>
    </row>
    <row r="42" spans="3:16" ht="17.25" customHeight="1">
      <c r="C42" s="201"/>
      <c r="D42" s="234" t="s">
        <v>108</v>
      </c>
      <c r="E42" s="234"/>
      <c r="F42" s="235">
        <f>SUM('[2]様式２償還'!F42,'[2]様式2現物'!F42)</f>
        <v>0</v>
      </c>
      <c r="G42" s="236">
        <f>SUM('[2]様式２償還'!G42,'[2]様式2現物'!G42)</f>
        <v>0</v>
      </c>
      <c r="H42" s="237">
        <f>SUM(F42:G42)</f>
        <v>0</v>
      </c>
      <c r="I42" s="213">
        <f>SUM('[2]様式２償還'!I42,'[2]様式2現物'!I42)</f>
        <v>0</v>
      </c>
      <c r="J42" s="238">
        <f>SUM('[2]様式２償還'!J42,'[2]様式2現物'!J42)</f>
        <v>0</v>
      </c>
      <c r="K42" s="239">
        <f>SUM('[2]様式２償還'!K42,'[2]様式2現物'!K42)</f>
        <v>0</v>
      </c>
      <c r="L42" s="239">
        <f>SUM('[2]様式２償還'!L42,'[2]様式2現物'!L42)</f>
        <v>3</v>
      </c>
      <c r="M42" s="239">
        <f>SUM('[2]様式２償還'!M42,'[2]様式2現物'!M42)</f>
        <v>18</v>
      </c>
      <c r="N42" s="238">
        <f>SUM('[2]様式２償還'!N42,'[2]様式2現物'!N42)</f>
        <v>78</v>
      </c>
      <c r="O42" s="240">
        <f t="shared" si="3"/>
        <v>99</v>
      </c>
      <c r="P42" s="241">
        <f t="shared" si="4"/>
        <v>99</v>
      </c>
    </row>
    <row r="43" spans="3:16" ht="17.25" customHeight="1" thickBot="1">
      <c r="C43" s="242" t="s">
        <v>139</v>
      </c>
      <c r="D43" s="243"/>
      <c r="E43" s="243"/>
      <c r="F43" s="244">
        <f>F9+F29+F39</f>
        <v>6540</v>
      </c>
      <c r="G43" s="245">
        <f aca="true" t="shared" si="10" ref="G43:P43">G9+G29+G39</f>
        <v>6892</v>
      </c>
      <c r="H43" s="246">
        <f t="shared" si="10"/>
        <v>13432</v>
      </c>
      <c r="I43" s="247">
        <f t="shared" si="10"/>
        <v>0</v>
      </c>
      <c r="J43" s="245">
        <f t="shared" si="10"/>
        <v>10240</v>
      </c>
      <c r="K43" s="244">
        <f t="shared" si="10"/>
        <v>7388</v>
      </c>
      <c r="L43" s="244">
        <f t="shared" si="10"/>
        <v>7172</v>
      </c>
      <c r="M43" s="244">
        <f t="shared" si="10"/>
        <v>4188</v>
      </c>
      <c r="N43" s="245">
        <f t="shared" si="10"/>
        <v>4295</v>
      </c>
      <c r="O43" s="244">
        <f t="shared" si="10"/>
        <v>33283</v>
      </c>
      <c r="P43" s="248">
        <f t="shared" si="10"/>
        <v>46715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140</v>
      </c>
      <c r="H48" s="179" t="str">
        <f>H4</f>
        <v>平成２８年１１月月報（報告用）</v>
      </c>
      <c r="Q48" s="177"/>
    </row>
    <row r="49" spans="3:17" ht="13.5">
      <c r="C49" s="177" t="s">
        <v>141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142</v>
      </c>
      <c r="G52" s="190" t="s">
        <v>143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7711231</v>
      </c>
      <c r="G53" s="197">
        <f aca="true" t="shared" si="11" ref="G53:P53">G54+G60+G63+G67+G69+G70</f>
        <v>12785346</v>
      </c>
      <c r="H53" s="198">
        <f t="shared" si="11"/>
        <v>20496577</v>
      </c>
      <c r="I53" s="199">
        <f t="shared" si="11"/>
        <v>0</v>
      </c>
      <c r="J53" s="197">
        <f t="shared" si="11"/>
        <v>26691713</v>
      </c>
      <c r="K53" s="196">
        <f t="shared" si="11"/>
        <v>22698273</v>
      </c>
      <c r="L53" s="196">
        <f t="shared" si="11"/>
        <v>26408001</v>
      </c>
      <c r="M53" s="196">
        <f t="shared" si="11"/>
        <v>16582069</v>
      </c>
      <c r="N53" s="197">
        <f t="shared" si="11"/>
        <v>18060705</v>
      </c>
      <c r="O53" s="196">
        <f t="shared" si="11"/>
        <v>110440761</v>
      </c>
      <c r="P53" s="200">
        <f t="shared" si="11"/>
        <v>130937338</v>
      </c>
      <c r="Q53" s="177"/>
    </row>
    <row r="54" spans="3:17" ht="17.25" customHeight="1">
      <c r="C54" s="201"/>
      <c r="D54" s="202" t="s">
        <v>144</v>
      </c>
      <c r="E54" s="203"/>
      <c r="F54" s="204">
        <f>SUM(F55:F59)</f>
        <v>2992253</v>
      </c>
      <c r="G54" s="205">
        <f aca="true" t="shared" si="12" ref="G54:P54">SUM(G55:G59)</f>
        <v>4178500</v>
      </c>
      <c r="H54" s="206">
        <f t="shared" si="12"/>
        <v>7170753</v>
      </c>
      <c r="I54" s="207">
        <f t="shared" si="12"/>
        <v>0</v>
      </c>
      <c r="J54" s="205">
        <f t="shared" si="12"/>
        <v>9420060</v>
      </c>
      <c r="K54" s="204">
        <f t="shared" si="12"/>
        <v>8350314</v>
      </c>
      <c r="L54" s="204">
        <f t="shared" si="12"/>
        <v>10026305</v>
      </c>
      <c r="M54" s="204">
        <f t="shared" si="12"/>
        <v>7327512</v>
      </c>
      <c r="N54" s="205">
        <f t="shared" si="12"/>
        <v>10206997</v>
      </c>
      <c r="O54" s="204">
        <f t="shared" si="12"/>
        <v>45331188</v>
      </c>
      <c r="P54" s="208">
        <f t="shared" si="12"/>
        <v>52501941</v>
      </c>
      <c r="Q54" s="177"/>
    </row>
    <row r="55" spans="3:17" ht="17.25" customHeight="1">
      <c r="C55" s="201"/>
      <c r="D55" s="209"/>
      <c r="E55" s="210" t="s">
        <v>145</v>
      </c>
      <c r="F55" s="211">
        <f>SUM('[2]様式２償還'!F55,'[2]様式2現物'!F55)</f>
        <v>2412498</v>
      </c>
      <c r="G55" s="212">
        <f>SUM('[2]様式２償還'!G55,'[2]様式2現物'!G55)</f>
        <v>2700660</v>
      </c>
      <c r="H55" s="206">
        <f aca="true" t="shared" si="13" ref="H55:H79">SUM(F55:G55)</f>
        <v>5113158</v>
      </c>
      <c r="I55" s="213">
        <f>SUM('[2]様式２償還'!I55,'[2]様式2現物'!I55)</f>
        <v>0</v>
      </c>
      <c r="J55" s="212">
        <f>SUM('[2]様式２償還'!J55,'[2]様式2現物'!J55)</f>
        <v>6023545</v>
      </c>
      <c r="K55" s="211">
        <f>SUM('[2]様式２償還'!K55,'[2]様式2現物'!K55)</f>
        <v>5535587</v>
      </c>
      <c r="L55" s="211">
        <f>SUM('[2]様式２償還'!L55,'[2]様式2現物'!L55)</f>
        <v>7043535</v>
      </c>
      <c r="M55" s="211">
        <f>SUM('[2]様式２償還'!M55,'[2]様式2現物'!M55)</f>
        <v>4956504</v>
      </c>
      <c r="N55" s="212">
        <f>SUM('[2]様式２償還'!N55,'[2]様式2現物'!N55)</f>
        <v>6401747</v>
      </c>
      <c r="O55" s="204">
        <f aca="true" t="shared" si="14" ref="O55:O84">SUM(I55:N55)</f>
        <v>29960918</v>
      </c>
      <c r="P55" s="208">
        <f aca="true" t="shared" si="15" ref="P55:P84">H55+O55</f>
        <v>35074076</v>
      </c>
      <c r="Q55" s="177"/>
    </row>
    <row r="56" spans="3:17" ht="17.25" customHeight="1">
      <c r="C56" s="201"/>
      <c r="D56" s="209"/>
      <c r="E56" s="210" t="s">
        <v>146</v>
      </c>
      <c r="F56" s="211">
        <f>SUM('[2]様式２償還'!F56,'[2]様式2現物'!F56)</f>
        <v>0</v>
      </c>
      <c r="G56" s="212">
        <f>SUM('[2]様式２償還'!G56,'[2]様式2現物'!G56)</f>
        <v>0</v>
      </c>
      <c r="H56" s="206">
        <f t="shared" si="13"/>
        <v>0</v>
      </c>
      <c r="I56" s="213">
        <f>SUM('[2]様式２償還'!I56,'[2]様式2現物'!I56)</f>
        <v>0</v>
      </c>
      <c r="J56" s="212">
        <f>SUM('[2]様式２償還'!J56,'[2]様式2現物'!J56)</f>
        <v>33176</v>
      </c>
      <c r="K56" s="211">
        <f>SUM('[2]様式２償還'!K56,'[2]様式2現物'!K56)</f>
        <v>31648</v>
      </c>
      <c r="L56" s="211">
        <f>SUM('[2]様式２償還'!L56,'[2]様式2現物'!L56)</f>
        <v>164829</v>
      </c>
      <c r="M56" s="211">
        <f>SUM('[2]様式２償還'!M56,'[2]様式2現物'!M56)</f>
        <v>333025</v>
      </c>
      <c r="N56" s="212">
        <f>SUM('[2]様式２償還'!N56,'[2]様式2現物'!N56)</f>
        <v>1009801</v>
      </c>
      <c r="O56" s="204">
        <f t="shared" si="14"/>
        <v>1572479</v>
      </c>
      <c r="P56" s="208">
        <f t="shared" si="15"/>
        <v>1572479</v>
      </c>
      <c r="Q56" s="177"/>
    </row>
    <row r="57" spans="3:17" ht="17.25" customHeight="1">
      <c r="C57" s="201"/>
      <c r="D57" s="209"/>
      <c r="E57" s="210" t="s">
        <v>126</v>
      </c>
      <c r="F57" s="211">
        <f>SUM('[2]様式２償還'!F57,'[2]様式2現物'!F57)</f>
        <v>386505</v>
      </c>
      <c r="G57" s="212">
        <f>SUM('[2]様式２償還'!G57,'[2]様式2現物'!G57)</f>
        <v>1053819</v>
      </c>
      <c r="H57" s="206">
        <f t="shared" si="13"/>
        <v>1440324</v>
      </c>
      <c r="I57" s="213">
        <f>SUM('[2]様式２償還'!I57,'[2]様式2現物'!I57)</f>
        <v>0</v>
      </c>
      <c r="J57" s="212">
        <f>SUM('[2]様式２償還'!J57,'[2]様式2現物'!J57)</f>
        <v>2402887</v>
      </c>
      <c r="K57" s="211">
        <f>SUM('[2]様式２償還'!K57,'[2]様式2現物'!K57)</f>
        <v>1941610</v>
      </c>
      <c r="L57" s="211">
        <f>SUM('[2]様式２償還'!L57,'[2]様式2現物'!L57)</f>
        <v>1897078</v>
      </c>
      <c r="M57" s="211">
        <f>SUM('[2]様式２償還'!M57,'[2]様式2現物'!M57)</f>
        <v>1419134</v>
      </c>
      <c r="N57" s="212">
        <f>SUM('[2]様式２償還'!N57,'[2]様式2現物'!N57)</f>
        <v>2073137</v>
      </c>
      <c r="O57" s="204">
        <f t="shared" si="14"/>
        <v>9733846</v>
      </c>
      <c r="P57" s="208">
        <f t="shared" si="15"/>
        <v>11174170</v>
      </c>
      <c r="Q57" s="177"/>
    </row>
    <row r="58" spans="3:17" ht="17.25" customHeight="1">
      <c r="C58" s="201"/>
      <c r="D58" s="209"/>
      <c r="E58" s="210" t="s">
        <v>147</v>
      </c>
      <c r="F58" s="211">
        <f>SUM('[2]様式２償還'!F58,'[2]様式2現物'!F58)</f>
        <v>24352</v>
      </c>
      <c r="G58" s="212">
        <f>SUM('[2]様式２償還'!G58,'[2]様式2現物'!G58)</f>
        <v>121649</v>
      </c>
      <c r="H58" s="206">
        <f t="shared" si="13"/>
        <v>146001</v>
      </c>
      <c r="I58" s="213">
        <f>SUM('[2]様式２償還'!I58,'[2]様式2現物'!I58)</f>
        <v>0</v>
      </c>
      <c r="J58" s="212">
        <f>SUM('[2]様式２償還'!J58,'[2]様式2現物'!J58)</f>
        <v>144064</v>
      </c>
      <c r="K58" s="211">
        <f>SUM('[2]様式２償還'!K58,'[2]様式2現物'!K58)</f>
        <v>136586</v>
      </c>
      <c r="L58" s="211">
        <f>SUM('[2]様式２償還'!L58,'[2]様式2現物'!L58)</f>
        <v>113945</v>
      </c>
      <c r="M58" s="211">
        <f>SUM('[2]様式２償還'!M58,'[2]様式2現物'!M58)</f>
        <v>56418</v>
      </c>
      <c r="N58" s="212">
        <f>SUM('[2]様式２償還'!N58,'[2]様式2現物'!N58)</f>
        <v>98508</v>
      </c>
      <c r="O58" s="204">
        <f t="shared" si="14"/>
        <v>549521</v>
      </c>
      <c r="P58" s="208">
        <f t="shared" si="15"/>
        <v>695522</v>
      </c>
      <c r="Q58" s="177"/>
    </row>
    <row r="59" spans="3:17" ht="17.25" customHeight="1">
      <c r="C59" s="201"/>
      <c r="D59" s="209"/>
      <c r="E59" s="210" t="s">
        <v>128</v>
      </c>
      <c r="F59" s="211">
        <f>SUM('[2]様式２償還'!F59,'[2]様式2現物'!F59)</f>
        <v>168898</v>
      </c>
      <c r="G59" s="212">
        <f>SUM('[2]様式２償還'!G59,'[2]様式2現物'!G59)</f>
        <v>302372</v>
      </c>
      <c r="H59" s="206">
        <f t="shared" si="13"/>
        <v>471270</v>
      </c>
      <c r="I59" s="213">
        <f>SUM('[2]様式２償還'!I59,'[2]様式2現物'!I59)</f>
        <v>0</v>
      </c>
      <c r="J59" s="212">
        <f>SUM('[2]様式２償還'!J59,'[2]様式2現物'!J59)</f>
        <v>816388</v>
      </c>
      <c r="K59" s="211">
        <f>SUM('[2]様式２償還'!K59,'[2]様式2現物'!K59)</f>
        <v>704883</v>
      </c>
      <c r="L59" s="211">
        <f>SUM('[2]様式２償還'!L59,'[2]様式2現物'!L59)</f>
        <v>806918</v>
      </c>
      <c r="M59" s="211">
        <f>SUM('[2]様式２償還'!M59,'[2]様式2現物'!M59)</f>
        <v>562431</v>
      </c>
      <c r="N59" s="212">
        <f>SUM('[2]様式２償還'!N59,'[2]様式2現物'!N59)</f>
        <v>623804</v>
      </c>
      <c r="O59" s="204">
        <f t="shared" si="14"/>
        <v>3514424</v>
      </c>
      <c r="P59" s="208">
        <f t="shared" si="15"/>
        <v>3985694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2422567</v>
      </c>
      <c r="G60" s="205">
        <f aca="true" t="shared" si="16" ref="G60:P60">SUM(G61:G62)</f>
        <v>5224751</v>
      </c>
      <c r="H60" s="206">
        <f t="shared" si="16"/>
        <v>7647318</v>
      </c>
      <c r="I60" s="207">
        <f t="shared" si="16"/>
        <v>0</v>
      </c>
      <c r="J60" s="205">
        <f t="shared" si="16"/>
        <v>7513042</v>
      </c>
      <c r="K60" s="204">
        <f t="shared" si="16"/>
        <v>6075379</v>
      </c>
      <c r="L60" s="204">
        <f t="shared" si="16"/>
        <v>5841482</v>
      </c>
      <c r="M60" s="204">
        <f t="shared" si="16"/>
        <v>2665409</v>
      </c>
      <c r="N60" s="205">
        <f t="shared" si="16"/>
        <v>1954480</v>
      </c>
      <c r="O60" s="204">
        <f t="shared" si="16"/>
        <v>24049792</v>
      </c>
      <c r="P60" s="208">
        <f t="shared" si="16"/>
        <v>31697110</v>
      </c>
      <c r="Q60" s="177"/>
    </row>
    <row r="61" spans="3:17" ht="17.25" customHeight="1">
      <c r="C61" s="201"/>
      <c r="D61" s="209"/>
      <c r="E61" s="215" t="s">
        <v>129</v>
      </c>
      <c r="F61" s="211">
        <f>SUM('[2]様式２償還'!F61,'[2]様式2現物'!F61)</f>
        <v>2066851</v>
      </c>
      <c r="G61" s="212">
        <f>SUM('[2]様式２償還'!G61,'[2]様式2現物'!G61)</f>
        <v>4270947</v>
      </c>
      <c r="H61" s="206">
        <f t="shared" si="13"/>
        <v>6337798</v>
      </c>
      <c r="I61" s="213">
        <f>SUM('[2]様式２償還'!I61,'[2]様式2現物'!I61)</f>
        <v>0</v>
      </c>
      <c r="J61" s="212">
        <f>SUM('[2]様式２償還'!J61,'[2]様式2現物'!J61)</f>
        <v>5676301</v>
      </c>
      <c r="K61" s="211">
        <f>SUM('[2]様式２償還'!K61,'[2]様式2現物'!K61)</f>
        <v>4467555</v>
      </c>
      <c r="L61" s="211">
        <f>SUM('[2]様式２償還'!L61,'[2]様式2現物'!L61)</f>
        <v>4138508</v>
      </c>
      <c r="M61" s="211">
        <f>SUM('[2]様式２償還'!M61,'[2]様式2現物'!M61)</f>
        <v>1932788</v>
      </c>
      <c r="N61" s="212">
        <f>SUM('[2]様式２償還'!N61,'[2]様式2現物'!N61)</f>
        <v>1515172</v>
      </c>
      <c r="O61" s="204">
        <f t="shared" si="14"/>
        <v>17730324</v>
      </c>
      <c r="P61" s="208">
        <f t="shared" si="15"/>
        <v>24068122</v>
      </c>
      <c r="Q61" s="177"/>
    </row>
    <row r="62" spans="3:17" ht="17.25" customHeight="1">
      <c r="C62" s="201"/>
      <c r="D62" s="209"/>
      <c r="E62" s="215" t="s">
        <v>148</v>
      </c>
      <c r="F62" s="211">
        <f>SUM('[2]様式２償還'!F62,'[2]様式2現物'!F62)</f>
        <v>355716</v>
      </c>
      <c r="G62" s="212">
        <f>SUM('[2]様式２償還'!G62,'[2]様式2現物'!G62)</f>
        <v>953804</v>
      </c>
      <c r="H62" s="206">
        <f t="shared" si="13"/>
        <v>1309520</v>
      </c>
      <c r="I62" s="213">
        <f>SUM('[2]様式２償還'!I62,'[2]様式2現物'!I62)</f>
        <v>0</v>
      </c>
      <c r="J62" s="212">
        <f>SUM('[2]様式２償還'!J62,'[2]様式2現物'!J62)</f>
        <v>1836741</v>
      </c>
      <c r="K62" s="211">
        <f>SUM('[2]様式２償還'!K62,'[2]様式2現物'!K62)</f>
        <v>1607824</v>
      </c>
      <c r="L62" s="211">
        <f>SUM('[2]様式２償還'!L62,'[2]様式2現物'!L62)</f>
        <v>1702974</v>
      </c>
      <c r="M62" s="211">
        <f>SUM('[2]様式２償還'!M62,'[2]様式2現物'!M62)</f>
        <v>732621</v>
      </c>
      <c r="N62" s="212">
        <f>SUM('[2]様式２償還'!N62,'[2]様式2現物'!N62)</f>
        <v>439308</v>
      </c>
      <c r="O62" s="204">
        <f t="shared" si="14"/>
        <v>6319468</v>
      </c>
      <c r="P62" s="208">
        <f t="shared" si="15"/>
        <v>7628988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14150</v>
      </c>
      <c r="G63" s="205">
        <f aca="true" t="shared" si="17" ref="G63:P63">SUM(G64:G66)</f>
        <v>117878</v>
      </c>
      <c r="H63" s="206">
        <f t="shared" si="17"/>
        <v>132028</v>
      </c>
      <c r="I63" s="207">
        <f t="shared" si="17"/>
        <v>0</v>
      </c>
      <c r="J63" s="205">
        <f t="shared" si="17"/>
        <v>732115</v>
      </c>
      <c r="K63" s="204">
        <f t="shared" si="17"/>
        <v>1315378</v>
      </c>
      <c r="L63" s="204">
        <f t="shared" si="17"/>
        <v>2770892</v>
      </c>
      <c r="M63" s="204">
        <f t="shared" si="17"/>
        <v>1572513</v>
      </c>
      <c r="N63" s="205">
        <f t="shared" si="17"/>
        <v>1011558</v>
      </c>
      <c r="O63" s="204">
        <f t="shared" si="17"/>
        <v>7402456</v>
      </c>
      <c r="P63" s="208">
        <f t="shared" si="17"/>
        <v>7534484</v>
      </c>
      <c r="Q63" s="177"/>
    </row>
    <row r="64" spans="3:17" ht="17.25" customHeight="1">
      <c r="C64" s="201"/>
      <c r="D64" s="209"/>
      <c r="E64" s="210" t="s">
        <v>131</v>
      </c>
      <c r="F64" s="211">
        <f>SUM('[2]様式２償還'!F64,'[2]様式2現物'!F64)</f>
        <v>14150</v>
      </c>
      <c r="G64" s="212">
        <f>SUM('[2]様式２償還'!G64,'[2]様式2現物'!G64)</f>
        <v>112336</v>
      </c>
      <c r="H64" s="206">
        <f t="shared" si="13"/>
        <v>126486</v>
      </c>
      <c r="I64" s="213">
        <f>SUM('[2]様式２償還'!I64,'[2]様式2現物'!I64)</f>
        <v>0</v>
      </c>
      <c r="J64" s="212">
        <f>SUM('[2]様式２償還'!J64,'[2]様式2現物'!J64)</f>
        <v>649714</v>
      </c>
      <c r="K64" s="211">
        <f>SUM('[2]様式２償還'!K64,'[2]様式2現物'!K64)</f>
        <v>1132632</v>
      </c>
      <c r="L64" s="211">
        <f>SUM('[2]様式２償還'!L64,'[2]様式2現物'!L64)</f>
        <v>2464501</v>
      </c>
      <c r="M64" s="211">
        <f>SUM('[2]様式２償還'!M64,'[2]様式2現物'!M64)</f>
        <v>1303313</v>
      </c>
      <c r="N64" s="212">
        <f>SUM('[2]様式２償還'!N64,'[2]様式2現物'!N64)</f>
        <v>770514</v>
      </c>
      <c r="O64" s="204">
        <f t="shared" si="14"/>
        <v>6320674</v>
      </c>
      <c r="P64" s="208">
        <f t="shared" si="15"/>
        <v>6447160</v>
      </c>
      <c r="Q64" s="177"/>
    </row>
    <row r="65" spans="3:17" ht="24.75" customHeight="1">
      <c r="C65" s="201"/>
      <c r="D65" s="209"/>
      <c r="E65" s="216" t="s">
        <v>132</v>
      </c>
      <c r="F65" s="211">
        <f>SUM('[2]様式２償還'!F65,'[2]様式2現物'!F65)</f>
        <v>0</v>
      </c>
      <c r="G65" s="212">
        <f>SUM('[2]様式２償還'!G65,'[2]様式2現物'!G65)</f>
        <v>5542</v>
      </c>
      <c r="H65" s="206">
        <f t="shared" si="13"/>
        <v>5542</v>
      </c>
      <c r="I65" s="213">
        <f>SUM('[2]様式２償還'!I65,'[2]様式2現物'!I65)</f>
        <v>0</v>
      </c>
      <c r="J65" s="212">
        <f>SUM('[2]様式２償還'!J65,'[2]様式2現物'!J65)</f>
        <v>82401</v>
      </c>
      <c r="K65" s="211">
        <f>SUM('[2]様式２償還'!K65,'[2]様式2現物'!K65)</f>
        <v>182746</v>
      </c>
      <c r="L65" s="211">
        <f>SUM('[2]様式２償還'!L65,'[2]様式2現物'!L65)</f>
        <v>294590</v>
      </c>
      <c r="M65" s="211">
        <f>SUM('[2]様式２償還'!M65,'[2]様式2現物'!M65)</f>
        <v>242139</v>
      </c>
      <c r="N65" s="212">
        <f>SUM('[2]様式２償還'!N65,'[2]様式2現物'!N65)</f>
        <v>226359</v>
      </c>
      <c r="O65" s="204">
        <f t="shared" si="14"/>
        <v>1028235</v>
      </c>
      <c r="P65" s="208">
        <f t="shared" si="15"/>
        <v>1033777</v>
      </c>
      <c r="Q65" s="177"/>
    </row>
    <row r="66" spans="3:17" ht="24.75" customHeight="1">
      <c r="C66" s="201"/>
      <c r="D66" s="215"/>
      <c r="E66" s="216" t="s">
        <v>149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0</v>
      </c>
      <c r="K66" s="211">
        <f>SUM('[2]様式２償還'!K66,'[2]様式2現物'!K66)</f>
        <v>0</v>
      </c>
      <c r="L66" s="211">
        <f>SUM('[2]様式２償還'!L66,'[2]様式2現物'!L66)</f>
        <v>11801</v>
      </c>
      <c r="M66" s="211">
        <f>SUM('[2]様式２償還'!M66,'[2]様式2現物'!M66)</f>
        <v>27061</v>
      </c>
      <c r="N66" s="212">
        <f>SUM('[2]様式２償還'!N66,'[2]様式2現物'!N66)</f>
        <v>14685</v>
      </c>
      <c r="O66" s="204">
        <f t="shared" si="14"/>
        <v>53547</v>
      </c>
      <c r="P66" s="208">
        <f t="shared" si="15"/>
        <v>53547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525306</v>
      </c>
      <c r="G67" s="205">
        <f aca="true" t="shared" si="18" ref="G67:P67">G68</f>
        <v>903414</v>
      </c>
      <c r="H67" s="206">
        <f t="shared" si="18"/>
        <v>1428720</v>
      </c>
      <c r="I67" s="207">
        <f t="shared" si="18"/>
        <v>0</v>
      </c>
      <c r="J67" s="205">
        <f t="shared" si="18"/>
        <v>1733885</v>
      </c>
      <c r="K67" s="204">
        <f t="shared" si="18"/>
        <v>1694293</v>
      </c>
      <c r="L67" s="204">
        <f t="shared" si="18"/>
        <v>1799109</v>
      </c>
      <c r="M67" s="204">
        <f t="shared" si="18"/>
        <v>1141586</v>
      </c>
      <c r="N67" s="205">
        <f t="shared" si="18"/>
        <v>1380256</v>
      </c>
      <c r="O67" s="204">
        <f t="shared" si="18"/>
        <v>7749129</v>
      </c>
      <c r="P67" s="208">
        <f t="shared" si="18"/>
        <v>9177849</v>
      </c>
      <c r="Q67" s="177"/>
    </row>
    <row r="68" spans="3:17" ht="17.25" customHeight="1">
      <c r="C68" s="201"/>
      <c r="D68" s="209"/>
      <c r="E68" s="210" t="s">
        <v>134</v>
      </c>
      <c r="F68" s="211">
        <f>SUM('[2]様式２償還'!F68,'[2]様式2現物'!F68)</f>
        <v>525306</v>
      </c>
      <c r="G68" s="212">
        <f>SUM('[2]様式２償還'!G68,'[2]様式2現物'!G68)</f>
        <v>903414</v>
      </c>
      <c r="H68" s="206">
        <f t="shared" si="13"/>
        <v>1428720</v>
      </c>
      <c r="I68" s="213">
        <f>SUM('[2]様式２償還'!I68,'[2]様式2現物'!I68)</f>
        <v>0</v>
      </c>
      <c r="J68" s="212">
        <f>SUM('[2]様式２償還'!J68,'[2]様式2現物'!J68)</f>
        <v>1733885</v>
      </c>
      <c r="K68" s="211">
        <f>SUM('[2]様式２償還'!K68,'[2]様式2現物'!K68)</f>
        <v>1694293</v>
      </c>
      <c r="L68" s="211">
        <f>SUM('[2]様式２償還'!L68,'[2]様式2現物'!L68)</f>
        <v>1799109</v>
      </c>
      <c r="M68" s="211">
        <f>SUM('[2]様式２償還'!M68,'[2]様式2現物'!M68)</f>
        <v>1141586</v>
      </c>
      <c r="N68" s="212">
        <f>SUM('[2]様式２償還'!N68,'[2]様式2現物'!N68)</f>
        <v>1380256</v>
      </c>
      <c r="O68" s="204">
        <f t="shared" si="14"/>
        <v>7749129</v>
      </c>
      <c r="P68" s="208">
        <f t="shared" si="15"/>
        <v>9177849</v>
      </c>
      <c r="Q68" s="177"/>
    </row>
    <row r="69" spans="3:17" ht="17.25" customHeight="1">
      <c r="C69" s="249"/>
      <c r="D69" s="210" t="s">
        <v>150</v>
      </c>
      <c r="E69" s="214"/>
      <c r="F69" s="250">
        <f>SUM('[2]様式２償還'!F69,'[2]様式2現物'!F69)</f>
        <v>625605</v>
      </c>
      <c r="G69" s="250">
        <f>SUM('[2]様式２償還'!G69,'[2]様式2現物'!G69)</f>
        <v>1346843</v>
      </c>
      <c r="H69" s="251">
        <f t="shared" si="13"/>
        <v>1972448</v>
      </c>
      <c r="I69" s="252">
        <f>SUM('[2]様式２償還'!I69,'[2]様式2現物'!I69)</f>
        <v>0</v>
      </c>
      <c r="J69" s="250">
        <f>SUM('[2]様式２償還'!J69,'[2]様式2現物'!J69)</f>
        <v>3827678</v>
      </c>
      <c r="K69" s="253">
        <f>SUM('[2]様式２償還'!K69,'[2]様式2現物'!K69)</f>
        <v>3176245</v>
      </c>
      <c r="L69" s="253">
        <f>SUM('[2]様式２償還'!L69,'[2]様式2現物'!L69)</f>
        <v>3836209</v>
      </c>
      <c r="M69" s="253">
        <f>SUM('[2]様式２償還'!M69,'[2]様式2現物'!M69)</f>
        <v>2854887</v>
      </c>
      <c r="N69" s="250">
        <f>SUM('[2]様式２償還'!N69,'[2]様式2現物'!N69)</f>
        <v>2565634</v>
      </c>
      <c r="O69" s="254">
        <f t="shared" si="14"/>
        <v>16260653</v>
      </c>
      <c r="P69" s="255">
        <f t="shared" si="15"/>
        <v>18233101</v>
      </c>
      <c r="Q69" s="177"/>
    </row>
    <row r="70" spans="3:17" ht="17.25" customHeight="1">
      <c r="C70" s="221"/>
      <c r="D70" s="222" t="s">
        <v>135</v>
      </c>
      <c r="E70" s="223"/>
      <c r="F70" s="224">
        <f>SUM('[2]様式２償還'!F70,'[2]様式2現物'!F70)</f>
        <v>1131350</v>
      </c>
      <c r="G70" s="225">
        <f>SUM('[2]様式２償還'!G70,'[2]様式2現物'!G70)</f>
        <v>1013960</v>
      </c>
      <c r="H70" s="226">
        <f t="shared" si="13"/>
        <v>2145310</v>
      </c>
      <c r="I70" s="227">
        <f>SUM('[2]様式２償還'!I70,'[2]様式2現物'!I70)</f>
        <v>0</v>
      </c>
      <c r="J70" s="225">
        <f>SUM('[2]様式２償還'!J70,'[2]様式2現物'!J70)</f>
        <v>3464933</v>
      </c>
      <c r="K70" s="224">
        <f>SUM('[2]様式２償還'!K70,'[2]様式2現物'!K70)</f>
        <v>2086664</v>
      </c>
      <c r="L70" s="224">
        <f>SUM('[2]様式２償還'!L70,'[2]様式2現物'!L70)</f>
        <v>2134004</v>
      </c>
      <c r="M70" s="224">
        <f>SUM('[2]様式２償還'!M70,'[2]様式2現物'!M70)</f>
        <v>1020162</v>
      </c>
      <c r="N70" s="225">
        <f>SUM('[2]様式２償還'!N70,'[2]様式2現物'!N70)</f>
        <v>941780</v>
      </c>
      <c r="O70" s="226">
        <f t="shared" si="14"/>
        <v>9647543</v>
      </c>
      <c r="P70" s="228">
        <f t="shared" si="15"/>
        <v>11792853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-17053</v>
      </c>
      <c r="G71" s="197">
        <f aca="true" t="shared" si="19" ref="G71:P71">SUM(G72:G80)</f>
        <v>315763</v>
      </c>
      <c r="H71" s="198">
        <f t="shared" si="19"/>
        <v>298710</v>
      </c>
      <c r="I71" s="199">
        <f t="shared" si="19"/>
        <v>0</v>
      </c>
      <c r="J71" s="197">
        <f t="shared" si="19"/>
        <v>5815929</v>
      </c>
      <c r="K71" s="196">
        <f t="shared" si="19"/>
        <v>5709147</v>
      </c>
      <c r="L71" s="196">
        <f t="shared" si="19"/>
        <v>6697085</v>
      </c>
      <c r="M71" s="196">
        <f t="shared" si="19"/>
        <v>3285823</v>
      </c>
      <c r="N71" s="197">
        <f t="shared" si="19"/>
        <v>3642393</v>
      </c>
      <c r="O71" s="196">
        <f t="shared" si="19"/>
        <v>25150377</v>
      </c>
      <c r="P71" s="200">
        <f t="shared" si="19"/>
        <v>25449087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 t="shared" si="13"/>
        <v>0</v>
      </c>
      <c r="I72" s="213">
        <f>SUM('[2]様式２償還'!I72,'[2]様式2現物'!I72)</f>
        <v>0</v>
      </c>
      <c r="J72" s="212">
        <f>SUM('[2]様式２償還'!J72,'[2]様式2現物'!J72)</f>
        <v>57505</v>
      </c>
      <c r="K72" s="211">
        <f>SUM('[2]様式２償還'!K72,'[2]様式2現物'!K72)</f>
        <v>41761</v>
      </c>
      <c r="L72" s="211">
        <f>SUM('[2]様式２償還'!L72,'[2]様式2現物'!L72)</f>
        <v>17499</v>
      </c>
      <c r="M72" s="211">
        <f>SUM('[2]様式２償還'!M72,'[2]様式2現物'!M72)</f>
        <v>46191</v>
      </c>
      <c r="N72" s="212">
        <f>SUM('[2]様式２償還'!N72,'[2]様式2現物'!N72)</f>
        <v>38242</v>
      </c>
      <c r="O72" s="204">
        <f t="shared" si="14"/>
        <v>201198</v>
      </c>
      <c r="P72" s="208">
        <f t="shared" si="15"/>
        <v>201198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t="shared" si="13"/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t="shared" si="14"/>
        <v>0</v>
      </c>
      <c r="P73" s="208">
        <f t="shared" si="15"/>
        <v>0</v>
      </c>
      <c r="Q73" s="177"/>
    </row>
    <row r="74" spans="3:17" ht="17.25" customHeight="1">
      <c r="C74" s="201"/>
      <c r="D74" s="210" t="s">
        <v>136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13"/>
        <v>0</v>
      </c>
      <c r="I74" s="213">
        <f>SUM('[2]様式２償還'!I74,'[2]様式2現物'!I74)</f>
        <v>0</v>
      </c>
      <c r="J74" s="212">
        <f>SUM('[2]様式２償還'!J74,'[2]様式2現物'!J74)</f>
        <v>3183039</v>
      </c>
      <c r="K74" s="211">
        <f>SUM('[2]様式２償還'!K74,'[2]様式2現物'!K74)</f>
        <v>2306107</v>
      </c>
      <c r="L74" s="211">
        <f>SUM('[2]様式２償還'!L74,'[2]様式2現物'!L74)</f>
        <v>2497177</v>
      </c>
      <c r="M74" s="211">
        <f>SUM('[2]様式２償還'!M74,'[2]様式2現物'!M74)</f>
        <v>1277442</v>
      </c>
      <c r="N74" s="212">
        <f>SUM('[2]様式２償還'!N74,'[2]様式2現物'!N74)</f>
        <v>1204658</v>
      </c>
      <c r="O74" s="204">
        <f t="shared" si="14"/>
        <v>10468423</v>
      </c>
      <c r="P74" s="208">
        <f t="shared" si="15"/>
        <v>10468423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-41420</v>
      </c>
      <c r="G75" s="212">
        <f>SUM('[2]様式２償還'!G75,'[2]様式2現物'!G75)</f>
        <v>46893</v>
      </c>
      <c r="H75" s="206">
        <f t="shared" si="13"/>
        <v>5473</v>
      </c>
      <c r="I75" s="213">
        <f>SUM('[2]様式２償還'!I75,'[2]様式2現物'!I75)</f>
        <v>0</v>
      </c>
      <c r="J75" s="212">
        <f>SUM('[2]様式２償還'!J75,'[2]様式2現物'!J75)</f>
        <v>276093</v>
      </c>
      <c r="K75" s="211">
        <f>SUM('[2]様式２償還'!K75,'[2]様式2現物'!K75)</f>
        <v>433417</v>
      </c>
      <c r="L75" s="211">
        <f>SUM('[2]様式２償還'!L75,'[2]様式2現物'!L75)</f>
        <v>781134</v>
      </c>
      <c r="M75" s="211">
        <f>SUM('[2]様式２償還'!M75,'[2]様式2現物'!M75)</f>
        <v>369906</v>
      </c>
      <c r="N75" s="212">
        <f>SUM('[2]様式２償還'!N75,'[2]様式2現物'!N75)</f>
        <v>360990</v>
      </c>
      <c r="O75" s="204">
        <f t="shared" si="14"/>
        <v>2221540</v>
      </c>
      <c r="P75" s="208">
        <f t="shared" si="15"/>
        <v>2227013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24367</v>
      </c>
      <c r="G76" s="212">
        <f>SUM('[2]様式２償還'!G76,'[2]様式2現物'!G76)</f>
        <v>52268</v>
      </c>
      <c r="H76" s="206">
        <f t="shared" si="13"/>
        <v>76635</v>
      </c>
      <c r="I76" s="213">
        <f>SUM('[2]様式２償還'!I76,'[2]様式2現物'!I76)</f>
        <v>0</v>
      </c>
      <c r="J76" s="212">
        <f>SUM('[2]様式２償還'!J76,'[2]様式2現物'!J76)</f>
        <v>298773</v>
      </c>
      <c r="K76" s="211">
        <f>SUM('[2]様式２償還'!K76,'[2]様式2現物'!K76)</f>
        <v>397851</v>
      </c>
      <c r="L76" s="211">
        <f>SUM('[2]様式２償還'!L76,'[2]様式2現物'!L76)</f>
        <v>382930</v>
      </c>
      <c r="M76" s="211">
        <f>SUM('[2]様式２償還'!M76,'[2]様式2現物'!M76)</f>
        <v>224068</v>
      </c>
      <c r="N76" s="212">
        <f>SUM('[2]様式２償還'!N76,'[2]様式2現物'!N76)</f>
        <v>251677</v>
      </c>
      <c r="O76" s="204">
        <f t="shared" si="14"/>
        <v>1555299</v>
      </c>
      <c r="P76" s="208">
        <f t="shared" si="15"/>
        <v>1631934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0</v>
      </c>
      <c r="G77" s="212">
        <f>SUM('[2]様式２償還'!G77,'[2]様式2現物'!G77)</f>
        <v>216602</v>
      </c>
      <c r="H77" s="206">
        <f t="shared" si="13"/>
        <v>216602</v>
      </c>
      <c r="I77" s="213">
        <f>SUM('[2]様式２償還'!I77,'[2]様式2現物'!I77)</f>
        <v>0</v>
      </c>
      <c r="J77" s="212">
        <f>SUM('[2]様式２償還'!J77,'[2]様式2現物'!J77)</f>
        <v>1977581</v>
      </c>
      <c r="K77" s="211">
        <f>SUM('[2]様式２償還'!K77,'[2]様式2現物'!K77)</f>
        <v>2478956</v>
      </c>
      <c r="L77" s="211">
        <f>SUM('[2]様式２償還'!L77,'[2]様式2現物'!L77)</f>
        <v>2521504</v>
      </c>
      <c r="M77" s="211">
        <f>SUM('[2]様式２償還'!M77,'[2]様式2現物'!M77)</f>
        <v>1048133</v>
      </c>
      <c r="N77" s="212">
        <f>SUM('[2]様式２償還'!N77,'[2]様式2現物'!N77)</f>
        <v>1079377</v>
      </c>
      <c r="O77" s="204">
        <f t="shared" si="14"/>
        <v>9105551</v>
      </c>
      <c r="P77" s="208">
        <f t="shared" si="15"/>
        <v>9322153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13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14"/>
        <v>0</v>
      </c>
      <c r="P78" s="208">
        <f t="shared" si="15"/>
        <v>0</v>
      </c>
      <c r="Q78" s="177"/>
    </row>
    <row r="79" spans="3:17" ht="17.25" customHeight="1">
      <c r="C79" s="201"/>
      <c r="D79" s="210" t="s">
        <v>107</v>
      </c>
      <c r="E79" s="271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13"/>
        <v>0</v>
      </c>
      <c r="I79" s="213">
        <f>SUM('[2]様式２償還'!I79,'[2]様式2現物'!I79)</f>
        <v>0</v>
      </c>
      <c r="J79" s="212">
        <f>SUM('[2]様式２償還'!J79,'[2]様式2現物'!J79)</f>
        <v>22938</v>
      </c>
      <c r="K79" s="211">
        <f>SUM('[2]様式２償還'!K79,'[2]様式2現物'!K79)</f>
        <v>51055</v>
      </c>
      <c r="L79" s="211">
        <f>SUM('[2]様式２償還'!L79,'[2]様式2現物'!L79)</f>
        <v>496841</v>
      </c>
      <c r="M79" s="211">
        <f>SUM('[2]様式２償還'!M79,'[2]様式2現物'!M79)</f>
        <v>320083</v>
      </c>
      <c r="N79" s="212">
        <f>SUM('[2]様式２償還'!N79,'[2]様式2現物'!N79)</f>
        <v>707449</v>
      </c>
      <c r="O79" s="204">
        <f t="shared" si="14"/>
        <v>1598366</v>
      </c>
      <c r="P79" s="208">
        <f t="shared" si="15"/>
        <v>1598366</v>
      </c>
      <c r="Q79" s="177"/>
    </row>
    <row r="80" spans="3:17" ht="17.25" customHeight="1">
      <c r="C80" s="231"/>
      <c r="D80" s="232" t="s">
        <v>137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>SUM(F80:G80)</f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33">
        <f t="shared" si="14"/>
        <v>0</v>
      </c>
      <c r="P80" s="228">
        <f t="shared" si="15"/>
        <v>0</v>
      </c>
      <c r="Q80" s="177"/>
    </row>
    <row r="81" spans="3:17" ht="17.25" customHeight="1">
      <c r="C81" s="201" t="s">
        <v>138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0" ref="I81:P81">SUM(I82:I84)</f>
        <v>0</v>
      </c>
      <c r="J81" s="197">
        <f t="shared" si="20"/>
        <v>3481215</v>
      </c>
      <c r="K81" s="196">
        <f t="shared" si="20"/>
        <v>7346477</v>
      </c>
      <c r="L81" s="196">
        <f t="shared" si="20"/>
        <v>19743394</v>
      </c>
      <c r="M81" s="196">
        <f t="shared" si="20"/>
        <v>18006902</v>
      </c>
      <c r="N81" s="197">
        <f t="shared" si="20"/>
        <v>20143015</v>
      </c>
      <c r="O81" s="196">
        <f t="shared" si="20"/>
        <v>68721003</v>
      </c>
      <c r="P81" s="200">
        <f t="shared" si="20"/>
        <v>68721003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446629</v>
      </c>
      <c r="K82" s="211">
        <f>SUM('[2]様式２償還'!K82,'[2]様式2現物'!K82)</f>
        <v>1950266</v>
      </c>
      <c r="L82" s="211">
        <f>SUM('[2]様式２償還'!L82,'[2]様式2現物'!L82)</f>
        <v>12490836</v>
      </c>
      <c r="M82" s="211">
        <f>SUM('[2]様式２償還'!M82,'[2]様式2現物'!M82)</f>
        <v>11919679</v>
      </c>
      <c r="N82" s="212">
        <f>SUM('[2]様式２償還'!N82,'[2]様式2現物'!N82)</f>
        <v>11997035</v>
      </c>
      <c r="O82" s="204">
        <f t="shared" si="14"/>
        <v>38804445</v>
      </c>
      <c r="P82" s="208">
        <f t="shared" si="15"/>
        <v>38804445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3034586</v>
      </c>
      <c r="K83" s="211">
        <f>SUM('[2]様式２償還'!K83,'[2]様式2現物'!K83)</f>
        <v>5396211</v>
      </c>
      <c r="L83" s="211">
        <f>SUM('[2]様式２償還'!L83,'[2]様式2現物'!L83)</f>
        <v>7155193</v>
      </c>
      <c r="M83" s="211">
        <f>SUM('[2]様式２償還'!M83,'[2]様式2現物'!M83)</f>
        <v>5418941</v>
      </c>
      <c r="N83" s="212">
        <f>SUM('[2]様式２償還'!N83,'[2]様式2現物'!N83)</f>
        <v>5107905</v>
      </c>
      <c r="O83" s="204">
        <f t="shared" si="14"/>
        <v>26112836</v>
      </c>
      <c r="P83" s="208">
        <f t="shared" si="15"/>
        <v>26112836</v>
      </c>
      <c r="Q83" s="177"/>
    </row>
    <row r="84" spans="3:17" ht="17.25" customHeight="1">
      <c r="C84" s="201"/>
      <c r="D84" s="234" t="s">
        <v>108</v>
      </c>
      <c r="E84" s="234"/>
      <c r="F84" s="235">
        <f>SUM('[2]様式２償還'!F84,'[2]様式2現物'!F84)</f>
        <v>0</v>
      </c>
      <c r="G84" s="236">
        <f>SUM('[2]様式２償還'!G84,'[2]様式2現物'!G84)</f>
        <v>0</v>
      </c>
      <c r="H84" s="237">
        <f>SUM(F84:G84)</f>
        <v>0</v>
      </c>
      <c r="I84" s="238">
        <f>SUM('[2]様式２償還'!I84,'[2]様式2現物'!I84)</f>
        <v>0</v>
      </c>
      <c r="J84" s="238">
        <f>SUM('[2]様式２償還'!J84,'[2]様式2現物'!J84)</f>
        <v>0</v>
      </c>
      <c r="K84" s="239">
        <f>SUM('[2]様式２償還'!K84,'[2]様式2現物'!K84)</f>
        <v>0</v>
      </c>
      <c r="L84" s="239">
        <f>SUM('[2]様式２償還'!L84,'[2]様式2現物'!L84)</f>
        <v>97365</v>
      </c>
      <c r="M84" s="239">
        <f>SUM('[2]様式２償還'!M84,'[2]様式2現物'!M84)</f>
        <v>668282</v>
      </c>
      <c r="N84" s="238">
        <f>SUM('[2]様式２償還'!N84,'[2]様式2現物'!N84)</f>
        <v>3038075</v>
      </c>
      <c r="O84" s="240">
        <f t="shared" si="14"/>
        <v>3803722</v>
      </c>
      <c r="P84" s="241">
        <f t="shared" si="15"/>
        <v>3803722</v>
      </c>
      <c r="Q84" s="177"/>
    </row>
    <row r="85" spans="3:17" ht="17.25" customHeight="1" thickBot="1">
      <c r="C85" s="242" t="s">
        <v>139</v>
      </c>
      <c r="D85" s="243"/>
      <c r="E85" s="243"/>
      <c r="F85" s="244">
        <f>F53+F71+F81</f>
        <v>7694178</v>
      </c>
      <c r="G85" s="245">
        <f aca="true" t="shared" si="21" ref="G85:P85">G53+G71+G81</f>
        <v>13101109</v>
      </c>
      <c r="H85" s="246">
        <f t="shared" si="21"/>
        <v>20795287</v>
      </c>
      <c r="I85" s="247">
        <f t="shared" si="21"/>
        <v>0</v>
      </c>
      <c r="J85" s="245">
        <f t="shared" si="21"/>
        <v>35988857</v>
      </c>
      <c r="K85" s="244">
        <f t="shared" si="21"/>
        <v>35753897</v>
      </c>
      <c r="L85" s="244">
        <f t="shared" si="21"/>
        <v>52848480</v>
      </c>
      <c r="M85" s="244">
        <f t="shared" si="21"/>
        <v>37874794</v>
      </c>
      <c r="N85" s="245">
        <f t="shared" si="21"/>
        <v>41846113</v>
      </c>
      <c r="O85" s="244">
        <f t="shared" si="21"/>
        <v>204312141</v>
      </c>
      <c r="P85" s="248">
        <f t="shared" si="21"/>
        <v>225107428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140</v>
      </c>
      <c r="H90" s="179" t="str">
        <f>H48</f>
        <v>平成２８年１１月月報（報告用）</v>
      </c>
      <c r="Q90" s="177"/>
    </row>
    <row r="91" spans="3:17" ht="13.5">
      <c r="C91" s="177" t="s">
        <v>151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142</v>
      </c>
      <c r="G94" s="190" t="s">
        <v>152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88263510</v>
      </c>
      <c r="G95" s="197">
        <f aca="true" t="shared" si="22" ref="G95:P95">G96+G102+G105+G109+G113+G114</f>
        <v>141205786</v>
      </c>
      <c r="H95" s="198">
        <f t="shared" si="22"/>
        <v>229469296</v>
      </c>
      <c r="I95" s="199">
        <f t="shared" si="22"/>
        <v>0</v>
      </c>
      <c r="J95" s="256">
        <f t="shared" si="22"/>
        <v>291467714</v>
      </c>
      <c r="K95" s="196">
        <f t="shared" si="22"/>
        <v>246312964</v>
      </c>
      <c r="L95" s="196">
        <f t="shared" si="22"/>
        <v>286247017</v>
      </c>
      <c r="M95" s="196">
        <f t="shared" si="22"/>
        <v>179269731</v>
      </c>
      <c r="N95" s="197">
        <f t="shared" si="22"/>
        <v>195332460</v>
      </c>
      <c r="O95" s="196">
        <f t="shared" si="22"/>
        <v>1198629886</v>
      </c>
      <c r="P95" s="200">
        <f t="shared" si="22"/>
        <v>1428099182</v>
      </c>
      <c r="Q95" s="177"/>
    </row>
    <row r="96" spans="3:17" ht="17.25" customHeight="1">
      <c r="C96" s="201"/>
      <c r="D96" s="202" t="s">
        <v>144</v>
      </c>
      <c r="E96" s="203"/>
      <c r="F96" s="204">
        <f>SUM(F97:F101)</f>
        <v>32854608</v>
      </c>
      <c r="G96" s="205">
        <f aca="true" t="shared" si="23" ref="G96:P96">SUM(G97:G101)</f>
        <v>45771622</v>
      </c>
      <c r="H96" s="206">
        <f t="shared" si="23"/>
        <v>78626230</v>
      </c>
      <c r="I96" s="207">
        <f t="shared" si="23"/>
        <v>0</v>
      </c>
      <c r="J96" s="257">
        <f t="shared" si="23"/>
        <v>102962186</v>
      </c>
      <c r="K96" s="204">
        <f t="shared" si="23"/>
        <v>91192546</v>
      </c>
      <c r="L96" s="204">
        <f t="shared" si="23"/>
        <v>109480173</v>
      </c>
      <c r="M96" s="204">
        <f t="shared" si="23"/>
        <v>80050769</v>
      </c>
      <c r="N96" s="205">
        <f t="shared" si="23"/>
        <v>111603318</v>
      </c>
      <c r="O96" s="204">
        <f t="shared" si="23"/>
        <v>495288992</v>
      </c>
      <c r="P96" s="208">
        <f t="shared" si="23"/>
        <v>573915222</v>
      </c>
      <c r="Q96" s="177"/>
    </row>
    <row r="97" spans="3:17" ht="17.25" customHeight="1">
      <c r="C97" s="201"/>
      <c r="D97" s="209"/>
      <c r="E97" s="210" t="s">
        <v>145</v>
      </c>
      <c r="F97" s="211">
        <f>SUM('[2]様式２償還'!F97,'[2]様式2現物'!F97)</f>
        <v>26635270</v>
      </c>
      <c r="G97" s="212">
        <f>SUM('[2]様式２償還'!G97,'[2]様式2現物'!G97)</f>
        <v>29799718</v>
      </c>
      <c r="H97" s="206">
        <f aca="true" t="shared" si="24" ref="H97:H123">SUM(F97:G97)</f>
        <v>56434988</v>
      </c>
      <c r="I97" s="213">
        <f>SUM('[2]様式２償還'!I97,'[2]様式2現物'!I97)</f>
        <v>0</v>
      </c>
      <c r="J97" s="258">
        <f>SUM('[2]様式２償還'!J97,'[2]様式2現物'!J97)</f>
        <v>66360917</v>
      </c>
      <c r="K97" s="211">
        <f>SUM('[2]様式２償還'!K97,'[2]様式2現物'!K97)</f>
        <v>60898947</v>
      </c>
      <c r="L97" s="211">
        <f>SUM('[2]様式２償還'!L97,'[2]様式2現物'!L97)</f>
        <v>77440486</v>
      </c>
      <c r="M97" s="211">
        <f>SUM('[2]様式２償還'!M97,'[2]様式2現物'!M97)</f>
        <v>54479494</v>
      </c>
      <c r="N97" s="212">
        <f>SUM('[2]様式２償還'!N97,'[2]様式2現物'!N97)</f>
        <v>70309449</v>
      </c>
      <c r="O97" s="204">
        <f aca="true" t="shared" si="25" ref="O97:O128">SUM(I97:N97)</f>
        <v>329489293</v>
      </c>
      <c r="P97" s="208">
        <f aca="true" t="shared" si="26" ref="P97:P128">H97+O97</f>
        <v>385924281</v>
      </c>
      <c r="Q97" s="177"/>
    </row>
    <row r="98" spans="3:17" ht="17.25" customHeight="1">
      <c r="C98" s="201"/>
      <c r="D98" s="209"/>
      <c r="E98" s="210" t="s">
        <v>146</v>
      </c>
      <c r="F98" s="211">
        <f>SUM('[2]様式２償還'!F98,'[2]様式2現物'!F98)</f>
        <v>0</v>
      </c>
      <c r="G98" s="212">
        <f>SUM('[2]様式２償還'!G98,'[2]様式2現物'!G98)</f>
        <v>0</v>
      </c>
      <c r="H98" s="206">
        <f t="shared" si="24"/>
        <v>0</v>
      </c>
      <c r="I98" s="213">
        <f>SUM('[2]様式２償還'!I98,'[2]様式2現物'!I98)</f>
        <v>0</v>
      </c>
      <c r="J98" s="258">
        <f>SUM('[2]様式２償還'!J98,'[2]様式2現物'!J98)</f>
        <v>366592</v>
      </c>
      <c r="K98" s="211">
        <f>SUM('[2]様式２償還'!K98,'[2]様式2現物'!K98)</f>
        <v>346581</v>
      </c>
      <c r="L98" s="211">
        <f>SUM('[2]様式２償還'!L98,'[2]様式2現物'!L98)</f>
        <v>1819922</v>
      </c>
      <c r="M98" s="211">
        <f>SUM('[2]様式２償還'!M98,'[2]様式2現物'!M98)</f>
        <v>3679908</v>
      </c>
      <c r="N98" s="212">
        <f>SUM('[2]様式２償還'!N98,'[2]様式2現物'!N98)</f>
        <v>11129653</v>
      </c>
      <c r="O98" s="204">
        <f t="shared" si="25"/>
        <v>17342656</v>
      </c>
      <c r="P98" s="208">
        <f t="shared" si="26"/>
        <v>17342656</v>
      </c>
      <c r="Q98" s="177"/>
    </row>
    <row r="99" spans="3:17" ht="17.25" customHeight="1">
      <c r="C99" s="201"/>
      <c r="D99" s="209"/>
      <c r="E99" s="210" t="s">
        <v>126</v>
      </c>
      <c r="F99" s="211">
        <f>SUM('[2]様式２償還'!F99,'[2]様式2現物'!F99)</f>
        <v>4266628</v>
      </c>
      <c r="G99" s="212">
        <f>SUM('[2]様式２償還'!G99,'[2]様式2現物'!G99)</f>
        <v>11635267</v>
      </c>
      <c r="H99" s="206">
        <f t="shared" si="24"/>
        <v>15901895</v>
      </c>
      <c r="I99" s="213">
        <f>SUM('[2]様式２償還'!I99,'[2]様式2現物'!I99)</f>
        <v>0</v>
      </c>
      <c r="J99" s="258">
        <f>SUM('[2]様式２償還'!J99,'[2]様式2現物'!J99)</f>
        <v>26519414</v>
      </c>
      <c r="K99" s="211">
        <f>SUM('[2]様式２償還'!K99,'[2]様式2現物'!K99)</f>
        <v>21435465</v>
      </c>
      <c r="L99" s="211">
        <f>SUM('[2]様式２償還'!L99,'[2]様式2現物'!L99)</f>
        <v>20926345</v>
      </c>
      <c r="M99" s="211">
        <f>SUM('[2]様式２償還'!M99,'[2]様式2現物'!M99)</f>
        <v>15663608</v>
      </c>
      <c r="N99" s="212">
        <f>SUM('[2]様式２償還'!N99,'[2]様式2現物'!N99)</f>
        <v>22872608</v>
      </c>
      <c r="O99" s="204">
        <f t="shared" si="25"/>
        <v>107417440</v>
      </c>
      <c r="P99" s="208">
        <f t="shared" si="26"/>
        <v>123319335</v>
      </c>
      <c r="Q99" s="177"/>
    </row>
    <row r="100" spans="3:17" ht="17.25" customHeight="1">
      <c r="C100" s="201"/>
      <c r="D100" s="209"/>
      <c r="E100" s="210" t="s">
        <v>147</v>
      </c>
      <c r="F100" s="211">
        <f>SUM('[2]様式２償還'!F100,'[2]様式2現物'!F100)</f>
        <v>263730</v>
      </c>
      <c r="G100" s="212">
        <f>SUM('[2]様式２償還'!G100,'[2]様式2現物'!G100)</f>
        <v>1312917</v>
      </c>
      <c r="H100" s="206">
        <f t="shared" si="24"/>
        <v>1576647</v>
      </c>
      <c r="I100" s="213">
        <f>SUM('[2]様式２償還'!I100,'[2]様式2現物'!I100)</f>
        <v>0</v>
      </c>
      <c r="J100" s="258">
        <f>SUM('[2]様式２償還'!J100,'[2]様式2現物'!J100)</f>
        <v>1551383</v>
      </c>
      <c r="K100" s="211">
        <f>SUM('[2]様式２償還'!K100,'[2]様式2現物'!K100)</f>
        <v>1462723</v>
      </c>
      <c r="L100" s="211">
        <f>SUM('[2]様式２償還'!L100,'[2]様式2現物'!L100)</f>
        <v>1224240</v>
      </c>
      <c r="M100" s="211">
        <f>SUM('[2]様式２償還'!M100,'[2]様式2現物'!M100)</f>
        <v>603449</v>
      </c>
      <c r="N100" s="212">
        <f>SUM('[2]様式２償還'!N100,'[2]様式2現物'!N100)</f>
        <v>1053568</v>
      </c>
      <c r="O100" s="204">
        <f t="shared" si="25"/>
        <v>5895363</v>
      </c>
      <c r="P100" s="208">
        <f t="shared" si="26"/>
        <v>7472010</v>
      </c>
      <c r="Q100" s="177"/>
    </row>
    <row r="101" spans="3:17" ht="17.25" customHeight="1">
      <c r="C101" s="201"/>
      <c r="D101" s="209"/>
      <c r="E101" s="210" t="s">
        <v>128</v>
      </c>
      <c r="F101" s="211">
        <f>SUM('[2]様式２償還'!F101,'[2]様式2現物'!F101)</f>
        <v>1688980</v>
      </c>
      <c r="G101" s="212">
        <f>SUM('[2]様式２償還'!G101,'[2]様式2現物'!G101)</f>
        <v>3023720</v>
      </c>
      <c r="H101" s="206">
        <f t="shared" si="24"/>
        <v>4712700</v>
      </c>
      <c r="I101" s="213">
        <f>SUM('[2]様式２償還'!I101,'[2]様式2現物'!I101)</f>
        <v>0</v>
      </c>
      <c r="J101" s="258">
        <f>SUM('[2]様式２償還'!J101,'[2]様式2現物'!J101)</f>
        <v>8163880</v>
      </c>
      <c r="K101" s="211">
        <f>SUM('[2]様式２償還'!K101,'[2]様式2現物'!K101)</f>
        <v>7048830</v>
      </c>
      <c r="L101" s="211">
        <f>SUM('[2]様式２償還'!L101,'[2]様式2現物'!L101)</f>
        <v>8069180</v>
      </c>
      <c r="M101" s="211">
        <f>SUM('[2]様式２償還'!M101,'[2]様式2現物'!M101)</f>
        <v>5624310</v>
      </c>
      <c r="N101" s="212">
        <f>SUM('[2]様式２償還'!N101,'[2]様式2現物'!N101)</f>
        <v>6238040</v>
      </c>
      <c r="O101" s="204">
        <f t="shared" si="25"/>
        <v>35144240</v>
      </c>
      <c r="P101" s="208">
        <f t="shared" si="26"/>
        <v>39856940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25906567</v>
      </c>
      <c r="G102" s="205">
        <f aca="true" t="shared" si="27" ref="G102:O102">SUM(G103:G104)</f>
        <v>55885455</v>
      </c>
      <c r="H102" s="206">
        <f t="shared" si="27"/>
        <v>81792022</v>
      </c>
      <c r="I102" s="207">
        <f t="shared" si="27"/>
        <v>0</v>
      </c>
      <c r="J102" s="257">
        <f t="shared" si="27"/>
        <v>80384187</v>
      </c>
      <c r="K102" s="204">
        <f t="shared" si="27"/>
        <v>64974789</v>
      </c>
      <c r="L102" s="204">
        <f t="shared" si="27"/>
        <v>62514699</v>
      </c>
      <c r="M102" s="204">
        <f t="shared" si="27"/>
        <v>28474800</v>
      </c>
      <c r="N102" s="205">
        <f t="shared" si="27"/>
        <v>20860056</v>
      </c>
      <c r="O102" s="204">
        <f t="shared" si="27"/>
        <v>257208531</v>
      </c>
      <c r="P102" s="208">
        <f>SUM(P103:P104)</f>
        <v>339000553</v>
      </c>
      <c r="Q102" s="177"/>
    </row>
    <row r="103" spans="3:17" ht="17.25" customHeight="1">
      <c r="C103" s="201"/>
      <c r="D103" s="209"/>
      <c r="E103" s="215" t="s">
        <v>129</v>
      </c>
      <c r="F103" s="211">
        <f>SUM('[2]様式２償還'!F103,'[2]様式2現物'!F103)</f>
        <v>22057528</v>
      </c>
      <c r="G103" s="212">
        <f>SUM('[2]様式２償還'!G103,'[2]様式2現物'!G103)</f>
        <v>45575409</v>
      </c>
      <c r="H103" s="206">
        <f t="shared" si="24"/>
        <v>67632937</v>
      </c>
      <c r="I103" s="213">
        <f>SUM('[2]様式２償還'!I103,'[2]様式2現物'!I103)</f>
        <v>0</v>
      </c>
      <c r="J103" s="258">
        <f>SUM('[2]様式２償還'!J103,'[2]様式2現物'!J103)</f>
        <v>60527842</v>
      </c>
      <c r="K103" s="211">
        <f>SUM('[2]様式２償還'!K103,'[2]様式2現物'!K103)</f>
        <v>47596387</v>
      </c>
      <c r="L103" s="211">
        <f>SUM('[2]様式２償還'!L103,'[2]様式2現物'!L103)</f>
        <v>44107293</v>
      </c>
      <c r="M103" s="211">
        <f>SUM('[2]様式２償還'!M103,'[2]様式2現物'!M103)</f>
        <v>20552593</v>
      </c>
      <c r="N103" s="212">
        <f>SUM('[2]様式２償還'!N103,'[2]様式2現物'!N103)</f>
        <v>16131067</v>
      </c>
      <c r="O103" s="204">
        <f t="shared" si="25"/>
        <v>188915182</v>
      </c>
      <c r="P103" s="208">
        <f t="shared" si="26"/>
        <v>256548119</v>
      </c>
      <c r="Q103" s="177"/>
    </row>
    <row r="104" spans="3:17" ht="17.25" customHeight="1">
      <c r="C104" s="201"/>
      <c r="D104" s="209"/>
      <c r="E104" s="215" t="s">
        <v>148</v>
      </c>
      <c r="F104" s="211">
        <f>SUM('[2]様式２償還'!F104,'[2]様式2現物'!F104)</f>
        <v>3849039</v>
      </c>
      <c r="G104" s="212">
        <f>SUM('[2]様式２償還'!G104,'[2]様式2現物'!G104)</f>
        <v>10310046</v>
      </c>
      <c r="H104" s="206">
        <f t="shared" si="24"/>
        <v>14159085</v>
      </c>
      <c r="I104" s="213">
        <f>SUM('[2]様式２償還'!I104,'[2]様式2現物'!I104)</f>
        <v>0</v>
      </c>
      <c r="J104" s="258">
        <f>SUM('[2]様式２償還'!J104,'[2]様式2現物'!J104)</f>
        <v>19856345</v>
      </c>
      <c r="K104" s="211">
        <f>SUM('[2]様式２償還'!K104,'[2]様式2現物'!K104)</f>
        <v>17378402</v>
      </c>
      <c r="L104" s="211">
        <f>SUM('[2]様式２償還'!L104,'[2]様式2現物'!L104)</f>
        <v>18407406</v>
      </c>
      <c r="M104" s="211">
        <f>SUM('[2]様式２償還'!M104,'[2]様式2現物'!M104)</f>
        <v>7922207</v>
      </c>
      <c r="N104" s="212">
        <f>SUM('[2]様式２償還'!N104,'[2]様式2現物'!N104)</f>
        <v>4728989</v>
      </c>
      <c r="O104" s="204">
        <f t="shared" si="25"/>
        <v>68293349</v>
      </c>
      <c r="P104" s="208">
        <f t="shared" si="26"/>
        <v>82452434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153242</v>
      </c>
      <c r="G105" s="205">
        <f aca="true" t="shared" si="28" ref="G105:P105">SUM(G106:G108)</f>
        <v>1274432</v>
      </c>
      <c r="H105" s="206">
        <f t="shared" si="28"/>
        <v>1427674</v>
      </c>
      <c r="I105" s="207">
        <f t="shared" si="28"/>
        <v>0</v>
      </c>
      <c r="J105" s="257">
        <f t="shared" si="28"/>
        <v>7910560</v>
      </c>
      <c r="K105" s="204">
        <f t="shared" si="28"/>
        <v>14180583</v>
      </c>
      <c r="L105" s="204">
        <f t="shared" si="28"/>
        <v>29897273</v>
      </c>
      <c r="M105" s="204">
        <f t="shared" si="28"/>
        <v>16891699</v>
      </c>
      <c r="N105" s="205">
        <f t="shared" si="28"/>
        <v>10889342</v>
      </c>
      <c r="O105" s="204">
        <f t="shared" si="28"/>
        <v>79769457</v>
      </c>
      <c r="P105" s="208">
        <f t="shared" si="28"/>
        <v>81197131</v>
      </c>
      <c r="Q105" s="177"/>
    </row>
    <row r="106" spans="3:17" ht="17.25" customHeight="1">
      <c r="C106" s="201"/>
      <c r="D106" s="209"/>
      <c r="E106" s="210" t="s">
        <v>131</v>
      </c>
      <c r="F106" s="211">
        <f>SUM('[2]様式２償還'!F106,'[2]様式2現物'!F106)</f>
        <v>153242</v>
      </c>
      <c r="G106" s="212">
        <f>SUM('[2]様式２償還'!G106,'[2]様式2現物'!G106)</f>
        <v>1215244</v>
      </c>
      <c r="H106" s="206">
        <f t="shared" si="24"/>
        <v>1368486</v>
      </c>
      <c r="I106" s="213">
        <f>SUM('[2]様式２償還'!I106,'[2]様式2現物'!I106)</f>
        <v>0</v>
      </c>
      <c r="J106" s="258">
        <f>SUM('[2]様式２償還'!J106,'[2]様式2現物'!J106)</f>
        <v>7035043</v>
      </c>
      <c r="K106" s="211">
        <f>SUM('[2]様式２償還'!K106,'[2]様式2現物'!K106)</f>
        <v>12233015</v>
      </c>
      <c r="L106" s="211">
        <f>SUM('[2]様式２償還'!L106,'[2]様式2現物'!L106)</f>
        <v>26636361</v>
      </c>
      <c r="M106" s="211">
        <f>SUM('[2]様式２償還'!M106,'[2]様式2現物'!M106)</f>
        <v>14070020</v>
      </c>
      <c r="N106" s="212">
        <f>SUM('[2]様式２償還'!N106,'[2]様式2現物'!N106)</f>
        <v>8333737</v>
      </c>
      <c r="O106" s="204">
        <f t="shared" si="25"/>
        <v>68308176</v>
      </c>
      <c r="P106" s="208">
        <f t="shared" si="26"/>
        <v>69676662</v>
      </c>
      <c r="Q106" s="177"/>
    </row>
    <row r="107" spans="3:17" ht="24.75" customHeight="1">
      <c r="C107" s="201"/>
      <c r="D107" s="209"/>
      <c r="E107" s="216" t="s">
        <v>153</v>
      </c>
      <c r="F107" s="211">
        <f>SUM('[2]様式２償還'!F107,'[2]様式2現物'!F107)</f>
        <v>0</v>
      </c>
      <c r="G107" s="212">
        <f>SUM('[2]様式２償還'!G107,'[2]様式2現物'!G107)</f>
        <v>59188</v>
      </c>
      <c r="H107" s="206">
        <f t="shared" si="24"/>
        <v>59188</v>
      </c>
      <c r="I107" s="213">
        <f>SUM('[2]様式２償還'!I107,'[2]様式2現物'!I107)</f>
        <v>0</v>
      </c>
      <c r="J107" s="258">
        <f>SUM('[2]様式２償還'!J107,'[2]様式2現物'!J107)</f>
        <v>875517</v>
      </c>
      <c r="K107" s="211">
        <f>SUM('[2]様式２償還'!K107,'[2]様式2現物'!K107)</f>
        <v>1947568</v>
      </c>
      <c r="L107" s="211">
        <f>SUM('[2]様式２償還'!L107,'[2]様式2現物'!L107)</f>
        <v>3138066</v>
      </c>
      <c r="M107" s="211">
        <f>SUM('[2]様式２償還'!M107,'[2]様式2現物'!M107)</f>
        <v>2540053</v>
      </c>
      <c r="N107" s="212">
        <f>SUM('[2]様式２償還'!N107,'[2]様式2現物'!N107)</f>
        <v>2402413</v>
      </c>
      <c r="O107" s="204">
        <f t="shared" si="25"/>
        <v>10903617</v>
      </c>
      <c r="P107" s="208">
        <f t="shared" si="26"/>
        <v>10962805</v>
      </c>
      <c r="Q107" s="177"/>
    </row>
    <row r="108" spans="3:17" ht="24.75" customHeight="1">
      <c r="C108" s="201"/>
      <c r="D108" s="215"/>
      <c r="E108" s="216" t="s">
        <v>154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4"/>
        <v>0</v>
      </c>
      <c r="I108" s="213">
        <f>SUM('[2]様式２償還'!I108,'[2]様式2現物'!I108)</f>
        <v>0</v>
      </c>
      <c r="J108" s="258">
        <f>SUM('[2]様式２償還'!J108,'[2]様式2現物'!J108)</f>
        <v>0</v>
      </c>
      <c r="K108" s="211">
        <f>SUM('[2]様式２償還'!K108,'[2]様式2現物'!K108)</f>
        <v>0</v>
      </c>
      <c r="L108" s="211">
        <f>SUM('[2]様式２償還'!L108,'[2]様式2現物'!L108)</f>
        <v>122846</v>
      </c>
      <c r="M108" s="211">
        <f>SUM('[2]様式２償還'!M108,'[2]様式2現物'!M108)</f>
        <v>281626</v>
      </c>
      <c r="N108" s="212">
        <f>SUM('[2]様式２償還'!N108,'[2]様式2現物'!N108)</f>
        <v>153192</v>
      </c>
      <c r="O108" s="204">
        <f t="shared" si="25"/>
        <v>557664</v>
      </c>
      <c r="P108" s="208">
        <f t="shared" si="26"/>
        <v>557664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10221451</v>
      </c>
      <c r="G109" s="205">
        <f aca="true" t="shared" si="29" ref="G109:P109">SUM(G110:G112)</f>
        <v>12787211</v>
      </c>
      <c r="H109" s="206">
        <f t="shared" si="29"/>
        <v>23008662</v>
      </c>
      <c r="I109" s="207">
        <f t="shared" si="29"/>
        <v>0</v>
      </c>
      <c r="J109" s="205">
        <f t="shared" si="29"/>
        <v>21326026</v>
      </c>
      <c r="K109" s="204">
        <f t="shared" si="29"/>
        <v>19237544</v>
      </c>
      <c r="L109" s="204">
        <f t="shared" si="29"/>
        <v>20128130</v>
      </c>
      <c r="M109" s="204">
        <f t="shared" si="29"/>
        <v>12312903</v>
      </c>
      <c r="N109" s="205">
        <f t="shared" si="29"/>
        <v>14356220</v>
      </c>
      <c r="O109" s="204">
        <f t="shared" si="29"/>
        <v>87360823</v>
      </c>
      <c r="P109" s="208">
        <f t="shared" si="29"/>
        <v>110369485</v>
      </c>
      <c r="Q109" s="177"/>
    </row>
    <row r="110" spans="3:17" ht="17.25" customHeight="1">
      <c r="C110" s="201"/>
      <c r="D110" s="209"/>
      <c r="E110" s="217" t="s">
        <v>155</v>
      </c>
      <c r="F110" s="211">
        <f>SUM('[2]様式２償還'!F110,'[2]様式2現物'!F110)</f>
        <v>5253060</v>
      </c>
      <c r="G110" s="212">
        <f>SUM('[2]様式２償還'!G110,'[2]様式2現物'!G110)</f>
        <v>9034140</v>
      </c>
      <c r="H110" s="206">
        <f t="shared" si="24"/>
        <v>14287200</v>
      </c>
      <c r="I110" s="213">
        <f>SUM('[2]様式２償還'!I110,'[2]様式2現物'!I110)</f>
        <v>0</v>
      </c>
      <c r="J110" s="212">
        <f>SUM('[2]様式２償還'!J110,'[2]様式2現物'!J110)</f>
        <v>17338850</v>
      </c>
      <c r="K110" s="211">
        <f>SUM('[2]様式２償還'!K110,'[2]様式2現物'!K110)</f>
        <v>16942930</v>
      </c>
      <c r="L110" s="211">
        <f>SUM('[2]様式２償還'!L110,'[2]様式2現物'!L110)</f>
        <v>17991090</v>
      </c>
      <c r="M110" s="211">
        <f>SUM('[2]様式２償還'!M110,'[2]様式2現物'!M110)</f>
        <v>11415860</v>
      </c>
      <c r="N110" s="212">
        <f>SUM('[2]様式２償還'!N110,'[2]様式2現物'!N110)</f>
        <v>13802560</v>
      </c>
      <c r="O110" s="204">
        <f t="shared" si="25"/>
        <v>77491290</v>
      </c>
      <c r="P110" s="208">
        <f t="shared" si="26"/>
        <v>91778490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978698</v>
      </c>
      <c r="G111" s="212">
        <f>SUM('[2]様式２償還'!G111,'[2]様式2現物'!G111)</f>
        <v>795519</v>
      </c>
      <c r="H111" s="206">
        <f t="shared" si="24"/>
        <v>1774217</v>
      </c>
      <c r="I111" s="213">
        <f>SUM('[2]様式２償還'!I111,'[2]様式2現物'!I111)</f>
        <v>0</v>
      </c>
      <c r="J111" s="212">
        <f>SUM('[2]様式２償還'!J111,'[2]様式2現物'!J111)</f>
        <v>1321963</v>
      </c>
      <c r="K111" s="211">
        <f>SUM('[2]様式２償還'!K111,'[2]様式2現物'!K111)</f>
        <v>826142</v>
      </c>
      <c r="L111" s="211">
        <f>SUM('[2]様式２償還'!L111,'[2]様式2現物'!L111)</f>
        <v>597264</v>
      </c>
      <c r="M111" s="211">
        <f>SUM('[2]様式２償還'!M111,'[2]様式2現物'!M111)</f>
        <v>298600</v>
      </c>
      <c r="N111" s="212">
        <f>SUM('[2]様式２償還'!N111,'[2]様式2現物'!N111)</f>
        <v>358844</v>
      </c>
      <c r="O111" s="204">
        <f t="shared" si="25"/>
        <v>3402813</v>
      </c>
      <c r="P111" s="208">
        <f t="shared" si="26"/>
        <v>5177030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3989693</v>
      </c>
      <c r="G112" s="212">
        <f>SUM('[2]様式２償還'!G112,'[2]様式2現物'!G112)</f>
        <v>2957552</v>
      </c>
      <c r="H112" s="206">
        <f t="shared" si="24"/>
        <v>6947245</v>
      </c>
      <c r="I112" s="213">
        <f>SUM('[2]様式２償還'!I112,'[2]様式2現物'!I112)</f>
        <v>0</v>
      </c>
      <c r="J112" s="212">
        <f>SUM('[2]様式２償還'!J112,'[2]様式2現物'!J112)</f>
        <v>2665213</v>
      </c>
      <c r="K112" s="211">
        <f>SUM('[2]様式２償還'!K112,'[2]様式2現物'!K112)</f>
        <v>1468472</v>
      </c>
      <c r="L112" s="211">
        <f>SUM('[2]様式２償還'!L112,'[2]様式2現物'!L112)</f>
        <v>1539776</v>
      </c>
      <c r="M112" s="211">
        <f>SUM('[2]様式２償還'!M112,'[2]様式2現物'!M112)</f>
        <v>598443</v>
      </c>
      <c r="N112" s="212">
        <f>SUM('[2]様式２償還'!N112,'[2]様式2現物'!N112)</f>
        <v>194816</v>
      </c>
      <c r="O112" s="204">
        <f t="shared" si="25"/>
        <v>6466720</v>
      </c>
      <c r="P112" s="208">
        <f t="shared" si="26"/>
        <v>13413965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6630218</v>
      </c>
      <c r="G113" s="212">
        <f>SUM('[2]様式２償還'!G113,'[2]様式2現物'!G113)</f>
        <v>14287314</v>
      </c>
      <c r="H113" s="206">
        <f t="shared" si="24"/>
        <v>20917532</v>
      </c>
      <c r="I113" s="213">
        <f>SUM('[2]様式２償還'!I113,'[2]様式2現物'!I113)</f>
        <v>0</v>
      </c>
      <c r="J113" s="212">
        <f>SUM('[2]様式２償還'!J113,'[2]様式2現物'!J113)</f>
        <v>40648946</v>
      </c>
      <c r="K113" s="211">
        <f>SUM('[2]様式２償還'!K113,'[2]様式2現物'!K113)</f>
        <v>33713685</v>
      </c>
      <c r="L113" s="211">
        <f>SUM('[2]様式２償還'!L113,'[2]様式2現物'!L113)</f>
        <v>40692279</v>
      </c>
      <c r="M113" s="211">
        <f>SUM('[2]様式２償還'!M113,'[2]様式2現物'!M113)</f>
        <v>30303649</v>
      </c>
      <c r="N113" s="212">
        <f>SUM('[2]様式２償還'!N113,'[2]様式2現物'!N113)</f>
        <v>27247959</v>
      </c>
      <c r="O113" s="204">
        <f t="shared" si="25"/>
        <v>172606518</v>
      </c>
      <c r="P113" s="208">
        <f t="shared" si="26"/>
        <v>193524050</v>
      </c>
      <c r="Q113" s="177"/>
    </row>
    <row r="114" spans="3:17" ht="17.25" customHeight="1">
      <c r="C114" s="221"/>
      <c r="D114" s="222" t="s">
        <v>156</v>
      </c>
      <c r="E114" s="223"/>
      <c r="F114" s="224">
        <f>SUM('[2]様式２償還'!F114,'[2]様式2現物'!F114)</f>
        <v>12497424</v>
      </c>
      <c r="G114" s="225">
        <f>SUM('[2]様式２償還'!G114,'[2]様式2現物'!G114)</f>
        <v>11199752</v>
      </c>
      <c r="H114" s="226">
        <f t="shared" si="24"/>
        <v>23697176</v>
      </c>
      <c r="I114" s="227">
        <f>SUM('[2]様式２償還'!I114,'[2]様式2現物'!I114)</f>
        <v>0</v>
      </c>
      <c r="J114" s="225">
        <f>SUM('[2]様式２償還'!J114,'[2]様式2現物'!J114)</f>
        <v>38235809</v>
      </c>
      <c r="K114" s="224">
        <f>SUM('[2]様式２償還'!K114,'[2]様式2現物'!K114)</f>
        <v>23013817</v>
      </c>
      <c r="L114" s="224">
        <f>SUM('[2]様式２償還'!L114,'[2]様式2現物'!L114)</f>
        <v>23534463</v>
      </c>
      <c r="M114" s="224">
        <f>SUM('[2]様式２償還'!M114,'[2]様式2現物'!M114)</f>
        <v>11235911</v>
      </c>
      <c r="N114" s="225">
        <f>SUM('[2]様式２償還'!N114,'[2]様式2現物'!N114)</f>
        <v>10375565</v>
      </c>
      <c r="O114" s="226">
        <f t="shared" si="25"/>
        <v>106395565</v>
      </c>
      <c r="P114" s="228">
        <f t="shared" si="26"/>
        <v>130092741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-184282</v>
      </c>
      <c r="G115" s="197">
        <f aca="true" t="shared" si="30" ref="G115:P115">SUM(G116:G124)</f>
        <v>3381382</v>
      </c>
      <c r="H115" s="198">
        <f t="shared" si="30"/>
        <v>3197100</v>
      </c>
      <c r="I115" s="199">
        <f t="shared" si="30"/>
        <v>0</v>
      </c>
      <c r="J115" s="256">
        <f t="shared" si="30"/>
        <v>62167639</v>
      </c>
      <c r="K115" s="196">
        <f t="shared" si="30"/>
        <v>61018497</v>
      </c>
      <c r="L115" s="196">
        <f t="shared" si="30"/>
        <v>71629401</v>
      </c>
      <c r="M115" s="196">
        <f t="shared" si="30"/>
        <v>35137670</v>
      </c>
      <c r="N115" s="197">
        <f t="shared" si="30"/>
        <v>38886470</v>
      </c>
      <c r="O115" s="196">
        <f t="shared" si="30"/>
        <v>268839677</v>
      </c>
      <c r="P115" s="200">
        <f t="shared" si="30"/>
        <v>272036777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 t="shared" si="24"/>
        <v>0</v>
      </c>
      <c r="I116" s="213">
        <f>SUM('[2]様式２償還'!I116,'[2]様式2現物'!I116)</f>
        <v>0</v>
      </c>
      <c r="J116" s="258">
        <f>SUM('[2]様式２償還'!J116,'[2]様式2現物'!J116)</f>
        <v>619877</v>
      </c>
      <c r="K116" s="211">
        <f>SUM('[2]様式２償還'!K116,'[2]様式2現物'!K116)</f>
        <v>448627</v>
      </c>
      <c r="L116" s="211">
        <f>SUM('[2]様式２償還'!L116,'[2]様式2現物'!L116)</f>
        <v>193363</v>
      </c>
      <c r="M116" s="211">
        <f>SUM('[2]様式２償還'!M116,'[2]様式2現物'!M116)</f>
        <v>500989</v>
      </c>
      <c r="N116" s="212">
        <f>SUM('[2]様式２償還'!N116,'[2]様式2現物'!N116)</f>
        <v>422573</v>
      </c>
      <c r="O116" s="204">
        <f>SUM(I116:N116)</f>
        <v>2185429</v>
      </c>
      <c r="P116" s="208">
        <f t="shared" si="26"/>
        <v>2185429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t="shared" si="24"/>
        <v>0</v>
      </c>
      <c r="I117" s="213">
        <f>SUM('[2]様式２償還'!I117,'[2]様式2現物'!I117)</f>
        <v>0</v>
      </c>
      <c r="J117" s="258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>SUM(I117:N117)</f>
        <v>0</v>
      </c>
      <c r="P117" s="208">
        <f t="shared" si="26"/>
        <v>0</v>
      </c>
      <c r="Q117" s="177"/>
    </row>
    <row r="118" spans="3:17" ht="17.25" customHeight="1">
      <c r="C118" s="201"/>
      <c r="D118" s="210" t="s">
        <v>157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24"/>
        <v>0</v>
      </c>
      <c r="I118" s="213">
        <f>SUM('[2]様式２償還'!I118,'[2]様式2現物'!I118)</f>
        <v>0</v>
      </c>
      <c r="J118" s="258">
        <f>SUM('[2]様式２償還'!J118,'[2]様式2現物'!J118)</f>
        <v>33963305</v>
      </c>
      <c r="K118" s="211">
        <f>SUM('[2]様式２償還'!K118,'[2]様式2現物'!K118)</f>
        <v>24575894</v>
      </c>
      <c r="L118" s="211">
        <f>SUM('[2]様式２償還'!L118,'[2]様式2現物'!L118)</f>
        <v>26606026</v>
      </c>
      <c r="M118" s="211">
        <f>SUM('[2]様式２償還'!M118,'[2]様式2現物'!M118)</f>
        <v>13618545</v>
      </c>
      <c r="N118" s="212">
        <f>SUM('[2]様式２償還'!N118,'[2]様式2現物'!N118)</f>
        <v>12822532</v>
      </c>
      <c r="O118" s="204">
        <f>SUM(I118:N118)</f>
        <v>111586302</v>
      </c>
      <c r="P118" s="208">
        <f t="shared" si="26"/>
        <v>111586302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-448174</v>
      </c>
      <c r="G119" s="212">
        <f>SUM('[2]様式２償還'!G119,'[2]様式2現物'!G119)</f>
        <v>507847</v>
      </c>
      <c r="H119" s="206">
        <f t="shared" si="24"/>
        <v>59673</v>
      </c>
      <c r="I119" s="213">
        <f>SUM('[2]様式２償還'!I119,'[2]様式2現物'!I119)</f>
        <v>0</v>
      </c>
      <c r="J119" s="258">
        <f>SUM('[2]様式２償還'!J119,'[2]様式2現物'!J119)</f>
        <v>2986364</v>
      </c>
      <c r="K119" s="211">
        <f>SUM('[2]様式２償還'!K119,'[2]様式2現物'!K119)</f>
        <v>4693888</v>
      </c>
      <c r="L119" s="211">
        <f>SUM('[2]様式２償還'!L119,'[2]様式2現物'!L119)</f>
        <v>8459646</v>
      </c>
      <c r="M119" s="211">
        <f>SUM('[2]様式２償還'!M119,'[2]様式2現物'!M119)</f>
        <v>4006069</v>
      </c>
      <c r="N119" s="212">
        <f>SUM('[2]様式２償還'!N119,'[2]様式2現物'!N119)</f>
        <v>3909506</v>
      </c>
      <c r="O119" s="204">
        <f t="shared" si="25"/>
        <v>24055473</v>
      </c>
      <c r="P119" s="208">
        <f t="shared" si="26"/>
        <v>24115146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263892</v>
      </c>
      <c r="G120" s="212">
        <f>SUM('[2]様式２償還'!G120,'[2]様式2現物'!G120)</f>
        <v>560228</v>
      </c>
      <c r="H120" s="206">
        <f t="shared" si="24"/>
        <v>824120</v>
      </c>
      <c r="I120" s="213">
        <f>SUM('[2]様式２償還'!I120,'[2]様式2現物'!I120)</f>
        <v>0</v>
      </c>
      <c r="J120" s="258">
        <f>SUM('[2]様式２償還'!J120,'[2]様式2現物'!J120)</f>
        <v>3232597</v>
      </c>
      <c r="K120" s="211">
        <f>SUM('[2]様式２償還'!K120,'[2]様式2現物'!K120)</f>
        <v>4285637</v>
      </c>
      <c r="L120" s="211">
        <f>SUM('[2]様式２償還'!L120,'[2]様式2現物'!L120)</f>
        <v>4147124</v>
      </c>
      <c r="M120" s="211">
        <f>SUM('[2]様式２償還'!M120,'[2]様式2現物'!M120)</f>
        <v>2414658</v>
      </c>
      <c r="N120" s="212">
        <f>SUM('[2]様式２償還'!N120,'[2]様式2現物'!N120)</f>
        <v>2725657</v>
      </c>
      <c r="O120" s="204">
        <f>SUM(I120:N120)</f>
        <v>16805673</v>
      </c>
      <c r="P120" s="208">
        <f t="shared" si="26"/>
        <v>17629793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0</v>
      </c>
      <c r="G121" s="212">
        <f>SUM('[2]様式２償還'!G121,'[2]様式2現物'!G121)</f>
        <v>2313307</v>
      </c>
      <c r="H121" s="206">
        <f t="shared" si="24"/>
        <v>2313307</v>
      </c>
      <c r="I121" s="213">
        <f>SUM('[2]様式２償還'!I121,'[2]様式2現物'!I121)</f>
        <v>0</v>
      </c>
      <c r="J121" s="258">
        <f>SUM('[2]様式２償還'!J121,'[2]様式2現物'!J121)</f>
        <v>21120519</v>
      </c>
      <c r="K121" s="211">
        <f>SUM('[2]様式２償還'!K121,'[2]様式2現物'!K121)</f>
        <v>26469185</v>
      </c>
      <c r="L121" s="211">
        <f>SUM('[2]様式２償還'!L121,'[2]様式2現物'!L121)</f>
        <v>26923050</v>
      </c>
      <c r="M121" s="211">
        <f>SUM('[2]様式２償還'!M121,'[2]様式2現物'!M121)</f>
        <v>11178931</v>
      </c>
      <c r="N121" s="212">
        <f>SUM('[2]様式２償還'!N121,'[2]様式2現物'!N121)</f>
        <v>11480007</v>
      </c>
      <c r="O121" s="204">
        <f>SUM(I121:N121)</f>
        <v>97171692</v>
      </c>
      <c r="P121" s="208">
        <f t="shared" si="26"/>
        <v>99484999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24"/>
        <v>0</v>
      </c>
      <c r="I122" s="213">
        <f>SUM('[2]様式２償還'!I122,'[2]様式2現物'!I122)</f>
        <v>0</v>
      </c>
      <c r="J122" s="258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>SUM(I122:N122)</f>
        <v>0</v>
      </c>
      <c r="P122" s="208">
        <f t="shared" si="26"/>
        <v>0</v>
      </c>
      <c r="Q122" s="177"/>
    </row>
    <row r="123" spans="3:17" ht="17.25" customHeight="1">
      <c r="C123" s="201"/>
      <c r="D123" s="210" t="s">
        <v>107</v>
      </c>
      <c r="E123" s="271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24"/>
        <v>0</v>
      </c>
      <c r="I123" s="213">
        <f>SUM('[2]様式２償還'!I123,'[2]様式2現物'!I123)</f>
        <v>0</v>
      </c>
      <c r="J123" s="258">
        <f>SUM('[2]様式２償還'!J123,'[2]様式2現物'!J123)</f>
        <v>244977</v>
      </c>
      <c r="K123" s="211">
        <f>SUM('[2]様式２償還'!K123,'[2]様式2現物'!K123)</f>
        <v>545266</v>
      </c>
      <c r="L123" s="211">
        <f>SUM('[2]様式２償還'!L123,'[2]様式2現物'!L123)</f>
        <v>5300192</v>
      </c>
      <c r="M123" s="211">
        <f>SUM('[2]様式２償還'!M123,'[2]様式2現物'!M123)</f>
        <v>3418478</v>
      </c>
      <c r="N123" s="212">
        <f>SUM('[2]様式２償還'!N123,'[2]様式2現物'!N123)</f>
        <v>7526195</v>
      </c>
      <c r="O123" s="204">
        <f>SUM(I123:N123)</f>
        <v>17035108</v>
      </c>
      <c r="P123" s="208">
        <f t="shared" si="26"/>
        <v>17035108</v>
      </c>
      <c r="Q123" s="177"/>
    </row>
    <row r="124" spans="3:17" ht="17.25" customHeight="1">
      <c r="C124" s="231"/>
      <c r="D124" s="232" t="s">
        <v>158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>SUM(F124:G124)</f>
        <v>0</v>
      </c>
      <c r="I124" s="213">
        <f>SUM('[2]様式２償還'!I124,'[2]様式2現物'!I124)</f>
        <v>0</v>
      </c>
      <c r="J124" s="258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04">
        <f>SUM(I124:N124)</f>
        <v>0</v>
      </c>
      <c r="P124" s="228">
        <f t="shared" si="26"/>
        <v>0</v>
      </c>
      <c r="Q124" s="177"/>
    </row>
    <row r="125" spans="3:17" ht="17.25" customHeight="1">
      <c r="C125" s="201" t="s">
        <v>159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6">
        <f aca="true" t="shared" si="31" ref="I125:P125">SUM(I126:I128)</f>
        <v>0</v>
      </c>
      <c r="J125" s="256">
        <f t="shared" si="31"/>
        <v>37047193</v>
      </c>
      <c r="K125" s="196">
        <f t="shared" si="31"/>
        <v>78118718</v>
      </c>
      <c r="L125" s="196">
        <f t="shared" si="31"/>
        <v>210191442</v>
      </c>
      <c r="M125" s="196">
        <f t="shared" si="31"/>
        <v>191538997</v>
      </c>
      <c r="N125" s="197">
        <f t="shared" si="31"/>
        <v>214176159</v>
      </c>
      <c r="O125" s="196">
        <f t="shared" si="31"/>
        <v>731072509</v>
      </c>
      <c r="P125" s="200">
        <f t="shared" si="31"/>
        <v>731072509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259">
        <f>SUM('[2]様式２償還'!I126,'[2]様式2現物'!I126)</f>
        <v>0</v>
      </c>
      <c r="J126" s="258">
        <f>SUM('[2]様式２償還'!J126,'[2]様式2現物'!J126)</f>
        <v>4744984</v>
      </c>
      <c r="K126" s="211">
        <f>SUM('[2]様式２償還'!K126,'[2]様式2現物'!K126)</f>
        <v>20768625</v>
      </c>
      <c r="L126" s="211">
        <f>SUM('[2]様式２償還'!L126,'[2]様式2現物'!L126)</f>
        <v>133160986</v>
      </c>
      <c r="M126" s="211">
        <f>SUM('[2]様式２償還'!M126,'[2]様式2現物'!M126)</f>
        <v>126890314</v>
      </c>
      <c r="N126" s="212">
        <f>SUM('[2]様式２償還'!N126,'[2]様式2現物'!N126)</f>
        <v>127850144</v>
      </c>
      <c r="O126" s="204">
        <f t="shared" si="25"/>
        <v>413415053</v>
      </c>
      <c r="P126" s="208">
        <f t="shared" si="26"/>
        <v>413415053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259">
        <f>SUM('[2]様式２償還'!I127,'[2]様式2現物'!I127)</f>
        <v>0</v>
      </c>
      <c r="J127" s="258">
        <f>SUM('[2]様式２償還'!J127,'[2]様式2現物'!J127)</f>
        <v>32302209</v>
      </c>
      <c r="K127" s="211">
        <f>SUM('[2]様式２償還'!K127,'[2]様式2現物'!K127)</f>
        <v>57350093</v>
      </c>
      <c r="L127" s="211">
        <f>SUM('[2]様式２償還'!L127,'[2]様式2現物'!L127)</f>
        <v>76013216</v>
      </c>
      <c r="M127" s="211">
        <f>SUM('[2]様式２償還'!M127,'[2]様式2現物'!M127)</f>
        <v>57596253</v>
      </c>
      <c r="N127" s="212">
        <f>SUM('[2]様式２償還'!N127,'[2]様式2現物'!N127)</f>
        <v>54279263</v>
      </c>
      <c r="O127" s="204">
        <f t="shared" si="25"/>
        <v>277541034</v>
      </c>
      <c r="P127" s="208">
        <f t="shared" si="26"/>
        <v>277541034</v>
      </c>
      <c r="Q127" s="177"/>
    </row>
    <row r="128" spans="3:17" ht="17.25" customHeight="1">
      <c r="C128" s="201"/>
      <c r="D128" s="234" t="s">
        <v>108</v>
      </c>
      <c r="E128" s="234"/>
      <c r="F128" s="235">
        <f>SUM('[2]様式２償還'!F128,'[2]様式2現物'!F128)</f>
        <v>0</v>
      </c>
      <c r="G128" s="236">
        <f>SUM('[2]様式２償還'!G128,'[2]様式2現物'!G128)</f>
        <v>0</v>
      </c>
      <c r="H128" s="237">
        <f>SUM(F128:G128)</f>
        <v>0</v>
      </c>
      <c r="I128" s="259">
        <f>SUM('[2]様式２償還'!I128,'[2]様式2現物'!I128)</f>
        <v>0</v>
      </c>
      <c r="J128" s="259">
        <f>SUM('[2]様式２償還'!J128,'[2]様式2現物'!J128)</f>
        <v>0</v>
      </c>
      <c r="K128" s="239">
        <f>SUM('[2]様式２償還'!K128,'[2]様式2現物'!K128)</f>
        <v>0</v>
      </c>
      <c r="L128" s="239">
        <f>SUM('[2]様式２償還'!L128,'[2]様式2現物'!L128)</f>
        <v>1017240</v>
      </c>
      <c r="M128" s="239">
        <f>SUM('[2]様式２償還'!M128,'[2]様式2現物'!M128)</f>
        <v>7052430</v>
      </c>
      <c r="N128" s="238">
        <f>SUM('[2]様式２償還'!N128,'[2]様式2現物'!N128)</f>
        <v>32046752</v>
      </c>
      <c r="O128" s="240">
        <f t="shared" si="25"/>
        <v>40116422</v>
      </c>
      <c r="P128" s="241">
        <f t="shared" si="26"/>
        <v>40116422</v>
      </c>
      <c r="Q128" s="177"/>
    </row>
    <row r="129" spans="3:17" ht="17.25" customHeight="1" thickBot="1">
      <c r="C129" s="242" t="s">
        <v>160</v>
      </c>
      <c r="D129" s="243"/>
      <c r="E129" s="243"/>
      <c r="F129" s="244">
        <f>F95+F115+F125</f>
        <v>88079228</v>
      </c>
      <c r="G129" s="245">
        <f aca="true" t="shared" si="32" ref="G129:P129">G95+G115+G125</f>
        <v>144587168</v>
      </c>
      <c r="H129" s="246">
        <f t="shared" si="32"/>
        <v>232666396</v>
      </c>
      <c r="I129" s="247">
        <f t="shared" si="32"/>
        <v>0</v>
      </c>
      <c r="J129" s="260">
        <f t="shared" si="32"/>
        <v>390682546</v>
      </c>
      <c r="K129" s="244">
        <f t="shared" si="32"/>
        <v>385450179</v>
      </c>
      <c r="L129" s="244">
        <f t="shared" si="32"/>
        <v>568067860</v>
      </c>
      <c r="M129" s="244">
        <f t="shared" si="32"/>
        <v>405946398</v>
      </c>
      <c r="N129" s="245">
        <f t="shared" si="32"/>
        <v>448395089</v>
      </c>
      <c r="O129" s="244">
        <f t="shared" si="32"/>
        <v>2198542072</v>
      </c>
      <c r="P129" s="248">
        <f t="shared" si="32"/>
        <v>2431208468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161</v>
      </c>
      <c r="H134" s="179" t="str">
        <f>H90</f>
        <v>平成２８年１１月月報（報告用）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142</v>
      </c>
      <c r="G138" s="190" t="s">
        <v>143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79438027</v>
      </c>
      <c r="G139" s="197">
        <f aca="true" t="shared" si="33" ref="G139:P139">G140+G146+G149+G153+G157+G158</f>
        <v>126141291</v>
      </c>
      <c r="H139" s="198">
        <f t="shared" si="33"/>
        <v>205579318</v>
      </c>
      <c r="I139" s="199">
        <f t="shared" si="33"/>
        <v>0</v>
      </c>
      <c r="J139" s="256">
        <f t="shared" si="33"/>
        <v>261920611</v>
      </c>
      <c r="K139" s="196">
        <f t="shared" si="33"/>
        <v>220302042</v>
      </c>
      <c r="L139" s="196">
        <f t="shared" si="33"/>
        <v>255337156</v>
      </c>
      <c r="M139" s="196">
        <f t="shared" si="33"/>
        <v>159949893</v>
      </c>
      <c r="N139" s="197">
        <f t="shared" si="33"/>
        <v>174033896</v>
      </c>
      <c r="O139" s="196">
        <f t="shared" si="33"/>
        <v>1071543598</v>
      </c>
      <c r="P139" s="200">
        <f t="shared" si="33"/>
        <v>1277122916</v>
      </c>
      <c r="Q139" s="177"/>
    </row>
    <row r="140" spans="3:17" ht="17.25" customHeight="1">
      <c r="C140" s="201"/>
      <c r="D140" s="202" t="s">
        <v>162</v>
      </c>
      <c r="E140" s="203"/>
      <c r="F140" s="204">
        <f>SUM(F141:F145)</f>
        <v>29065293</v>
      </c>
      <c r="G140" s="205">
        <f aca="true" t="shared" si="34" ref="G140:P140">SUM(G141:G145)</f>
        <v>40527952</v>
      </c>
      <c r="H140" s="206">
        <f t="shared" si="34"/>
        <v>69593245</v>
      </c>
      <c r="I140" s="207">
        <f t="shared" si="34"/>
        <v>0</v>
      </c>
      <c r="J140" s="257">
        <f t="shared" si="34"/>
        <v>91157806</v>
      </c>
      <c r="K140" s="204">
        <f t="shared" si="34"/>
        <v>80559538</v>
      </c>
      <c r="L140" s="204">
        <f t="shared" si="34"/>
        <v>96795458</v>
      </c>
      <c r="M140" s="204">
        <f t="shared" si="34"/>
        <v>71035921</v>
      </c>
      <c r="N140" s="205">
        <f t="shared" si="34"/>
        <v>98883743</v>
      </c>
      <c r="O140" s="204">
        <f t="shared" si="34"/>
        <v>438432466</v>
      </c>
      <c r="P140" s="208">
        <f t="shared" si="34"/>
        <v>508025711</v>
      </c>
      <c r="Q140" s="177"/>
    </row>
    <row r="141" spans="3:17" ht="17.25" customHeight="1">
      <c r="C141" s="201"/>
      <c r="D141" s="209"/>
      <c r="E141" s="210" t="s">
        <v>163</v>
      </c>
      <c r="F141" s="211">
        <f>SUM('[2]様式２償還'!F141,'[2]様式2現物'!F141)</f>
        <v>23602363</v>
      </c>
      <c r="G141" s="212">
        <f>SUM('[2]様式２償還'!G141,'[2]様式2現物'!G141)</f>
        <v>26411098</v>
      </c>
      <c r="H141" s="206">
        <f aca="true" t="shared" si="35" ref="H141:H163">SUM(F141:G141)</f>
        <v>50013461</v>
      </c>
      <c r="I141" s="213">
        <f>SUM('[2]様式２償還'!I141,'[2]様式2現物'!I141)</f>
        <v>0</v>
      </c>
      <c r="J141" s="258">
        <f>SUM('[2]様式２償還'!J141,'[2]様式2現物'!J141)</f>
        <v>58862584</v>
      </c>
      <c r="K141" s="211">
        <f>SUM('[2]様式２償還'!K141,'[2]様式2現物'!K141)</f>
        <v>53854994</v>
      </c>
      <c r="L141" s="211">
        <f>SUM('[2]様式２償還'!L141,'[2]様式2現物'!L141)</f>
        <v>68613092</v>
      </c>
      <c r="M141" s="211">
        <f>SUM('[2]様式２償還'!M141,'[2]様式2現物'!M141)</f>
        <v>48423724</v>
      </c>
      <c r="N141" s="212">
        <f>SUM('[2]様式２償還'!N141,'[2]様式2現物'!N141)</f>
        <v>62421714</v>
      </c>
      <c r="O141" s="204">
        <f aca="true" t="shared" si="36" ref="O141:O172">SUM(I141:N141)</f>
        <v>292176108</v>
      </c>
      <c r="P141" s="208">
        <f aca="true" t="shared" si="37" ref="P141:P172">H141+O141</f>
        <v>342189569</v>
      </c>
      <c r="Q141" s="177"/>
    </row>
    <row r="142" spans="3:17" ht="17.25" customHeight="1">
      <c r="C142" s="201"/>
      <c r="D142" s="209"/>
      <c r="E142" s="210" t="s">
        <v>164</v>
      </c>
      <c r="F142" s="211">
        <f>SUM('[2]様式２償還'!F142,'[2]様式2現物'!F142)</f>
        <v>0</v>
      </c>
      <c r="G142" s="212">
        <f>SUM('[2]様式２償還'!G142,'[2]様式2現物'!G142)</f>
        <v>0</v>
      </c>
      <c r="H142" s="206">
        <f t="shared" si="35"/>
        <v>0</v>
      </c>
      <c r="I142" s="213">
        <f>SUM('[2]様式２償還'!I142,'[2]様式2現物'!I142)</f>
        <v>0</v>
      </c>
      <c r="J142" s="258">
        <f>SUM('[2]様式２償還'!J142,'[2]様式2現物'!J142)</f>
        <v>329932</v>
      </c>
      <c r="K142" s="211">
        <f>SUM('[2]様式２償還'!K142,'[2]様式2現物'!K142)</f>
        <v>311920</v>
      </c>
      <c r="L142" s="211">
        <f>SUM('[2]様式２償還'!L142,'[2]様式2現物'!L142)</f>
        <v>1608313</v>
      </c>
      <c r="M142" s="211">
        <f>SUM('[2]様式２償還'!M142,'[2]様式2現物'!M142)</f>
        <v>3257239</v>
      </c>
      <c r="N142" s="212">
        <f>SUM('[2]様式２償還'!N142,'[2]様式2現物'!N142)</f>
        <v>9823004</v>
      </c>
      <c r="O142" s="204">
        <f t="shared" si="36"/>
        <v>15330408</v>
      </c>
      <c r="P142" s="208">
        <f t="shared" si="37"/>
        <v>15330408</v>
      </c>
      <c r="Q142" s="177"/>
    </row>
    <row r="143" spans="3:17" ht="17.25" customHeight="1">
      <c r="C143" s="201"/>
      <c r="D143" s="209"/>
      <c r="E143" s="210" t="s">
        <v>165</v>
      </c>
      <c r="F143" s="211">
        <f>SUM('[2]様式２償還'!F143,'[2]様式2現物'!F143)</f>
        <v>3755028</v>
      </c>
      <c r="G143" s="212">
        <f>SUM('[2]様式２償還'!G143,'[2]様式2現物'!G143)</f>
        <v>10285043</v>
      </c>
      <c r="H143" s="206">
        <f t="shared" si="35"/>
        <v>14040071</v>
      </c>
      <c r="I143" s="213">
        <f>SUM('[2]様式２償還'!I143,'[2]様式2現物'!I143)</f>
        <v>0</v>
      </c>
      <c r="J143" s="258">
        <f>SUM('[2]様式２償還'!J143,'[2]様式2現物'!J143)</f>
        <v>23399092</v>
      </c>
      <c r="K143" s="211">
        <f>SUM('[2]様式２償還'!K143,'[2]様式2現物'!K143)</f>
        <v>18866647</v>
      </c>
      <c r="L143" s="211">
        <f>SUM('[2]様式２償還'!L143,'[2]様式2現物'!L143)</f>
        <v>18409912</v>
      </c>
      <c r="M143" s="211">
        <f>SUM('[2]様式２償還'!M143,'[2]様式2現物'!M143)</f>
        <v>13838957</v>
      </c>
      <c r="N143" s="212">
        <f>SUM('[2]様式２償還'!N143,'[2]様式2現物'!N143)</f>
        <v>20194477</v>
      </c>
      <c r="O143" s="204">
        <f t="shared" si="36"/>
        <v>94709085</v>
      </c>
      <c r="P143" s="208">
        <f t="shared" si="37"/>
        <v>108749156</v>
      </c>
      <c r="Q143" s="177"/>
    </row>
    <row r="144" spans="3:17" ht="17.25" customHeight="1">
      <c r="C144" s="201"/>
      <c r="D144" s="209"/>
      <c r="E144" s="210" t="s">
        <v>166</v>
      </c>
      <c r="F144" s="211">
        <f>SUM('[2]様式２償還'!F144,'[2]様式2現物'!F144)</f>
        <v>232068</v>
      </c>
      <c r="G144" s="212">
        <f>SUM('[2]様式２償還'!G144,'[2]様式2現物'!G144)</f>
        <v>1166253</v>
      </c>
      <c r="H144" s="206">
        <f t="shared" si="35"/>
        <v>1398321</v>
      </c>
      <c r="I144" s="213">
        <f>SUM('[2]様式２償還'!I144,'[2]様式2現物'!I144)</f>
        <v>0</v>
      </c>
      <c r="J144" s="258">
        <f>SUM('[2]様式２償還'!J144,'[2]様式2現物'!J144)</f>
        <v>1365047</v>
      </c>
      <c r="K144" s="211">
        <f>SUM('[2]様式２償還'!K144,'[2]様式2現物'!K144)</f>
        <v>1298599</v>
      </c>
      <c r="L144" s="211">
        <f>SUM('[2]様式２償還'!L144,'[2]様式2現物'!L144)</f>
        <v>1059210</v>
      </c>
      <c r="M144" s="211">
        <f>SUM('[2]様式２償還'!M144,'[2]様式2現物'!M144)</f>
        <v>537790</v>
      </c>
      <c r="N144" s="212">
        <f>SUM('[2]様式２償還'!N144,'[2]様式2現物'!N144)</f>
        <v>942831</v>
      </c>
      <c r="O144" s="204">
        <f t="shared" si="36"/>
        <v>5203477</v>
      </c>
      <c r="P144" s="208">
        <f t="shared" si="37"/>
        <v>6601798</v>
      </c>
      <c r="Q144" s="177"/>
    </row>
    <row r="145" spans="3:17" ht="17.25" customHeight="1">
      <c r="C145" s="201"/>
      <c r="D145" s="209"/>
      <c r="E145" s="210" t="s">
        <v>167</v>
      </c>
      <c r="F145" s="211">
        <f>SUM('[2]様式２償還'!F145,'[2]様式2現物'!F145)</f>
        <v>1475834</v>
      </c>
      <c r="G145" s="212">
        <f>SUM('[2]様式２償還'!G145,'[2]様式2現物'!G145)</f>
        <v>2665558</v>
      </c>
      <c r="H145" s="206">
        <f t="shared" si="35"/>
        <v>4141392</v>
      </c>
      <c r="I145" s="213">
        <f>SUM('[2]様式２償還'!I145,'[2]様式2現物'!I145)</f>
        <v>0</v>
      </c>
      <c r="J145" s="258">
        <f>SUM('[2]様式２償還'!J145,'[2]様式2現物'!J145)</f>
        <v>7201151</v>
      </c>
      <c r="K145" s="211">
        <f>SUM('[2]様式２償還'!K145,'[2]様式2現物'!K145)</f>
        <v>6227378</v>
      </c>
      <c r="L145" s="211">
        <f>SUM('[2]様式２償還'!L145,'[2]様式2現物'!L145)</f>
        <v>7104931</v>
      </c>
      <c r="M145" s="211">
        <f>SUM('[2]様式２償還'!M145,'[2]様式2現物'!M145)</f>
        <v>4978211</v>
      </c>
      <c r="N145" s="212">
        <f>SUM('[2]様式２償還'!N145,'[2]様式2現物'!N145)</f>
        <v>5501717</v>
      </c>
      <c r="O145" s="204">
        <f t="shared" si="36"/>
        <v>31013388</v>
      </c>
      <c r="P145" s="208">
        <f t="shared" si="37"/>
        <v>35154780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22900547</v>
      </c>
      <c r="G146" s="205">
        <f aca="true" t="shared" si="38" ref="G146:O146">SUM(G147:G148)</f>
        <v>49397299</v>
      </c>
      <c r="H146" s="206">
        <f t="shared" si="38"/>
        <v>72297846</v>
      </c>
      <c r="I146" s="207">
        <f t="shared" si="38"/>
        <v>0</v>
      </c>
      <c r="J146" s="257">
        <f t="shared" si="38"/>
        <v>71086442</v>
      </c>
      <c r="K146" s="204">
        <f t="shared" si="38"/>
        <v>57450662</v>
      </c>
      <c r="L146" s="204">
        <f t="shared" si="38"/>
        <v>55364064</v>
      </c>
      <c r="M146" s="204">
        <f t="shared" si="38"/>
        <v>25239124</v>
      </c>
      <c r="N146" s="205">
        <f t="shared" si="38"/>
        <v>18523391</v>
      </c>
      <c r="O146" s="204">
        <f t="shared" si="38"/>
        <v>227663683</v>
      </c>
      <c r="P146" s="208">
        <f>SUM(P147:P148)</f>
        <v>299961529</v>
      </c>
      <c r="Q146" s="177"/>
    </row>
    <row r="147" spans="3:17" ht="17.25" customHeight="1">
      <c r="C147" s="201"/>
      <c r="D147" s="209"/>
      <c r="E147" s="215" t="s">
        <v>168</v>
      </c>
      <c r="F147" s="211">
        <f>SUM('[2]様式２償還'!F147,'[2]様式2現物'!F147)</f>
        <v>19497586</v>
      </c>
      <c r="G147" s="212">
        <f>SUM('[2]様式２償還'!G147,'[2]様式2現物'!G147)</f>
        <v>40289174</v>
      </c>
      <c r="H147" s="206">
        <f t="shared" si="35"/>
        <v>59786760</v>
      </c>
      <c r="I147" s="213">
        <f>SUM('[2]様式２償還'!I147,'[2]様式2現物'!I147)</f>
        <v>0</v>
      </c>
      <c r="J147" s="258">
        <f>SUM('[2]様式２償還'!J147,'[2]様式2現物'!J147)</f>
        <v>53622772</v>
      </c>
      <c r="K147" s="211">
        <f>SUM('[2]様式２償還'!K147,'[2]様式2現物'!K147)</f>
        <v>42149542</v>
      </c>
      <c r="L147" s="211">
        <f>SUM('[2]様式２償還'!L147,'[2]様式2現物'!L147)</f>
        <v>39115800</v>
      </c>
      <c r="M147" s="211">
        <f>SUM('[2]様式２償還'!M147,'[2]様式2現物'!M147)</f>
        <v>18219440</v>
      </c>
      <c r="N147" s="212">
        <f>SUM('[2]様式２償還'!N147,'[2]様式2現物'!N147)</f>
        <v>14355610</v>
      </c>
      <c r="O147" s="204">
        <f t="shared" si="36"/>
        <v>167463164</v>
      </c>
      <c r="P147" s="208">
        <f t="shared" si="37"/>
        <v>227249924</v>
      </c>
      <c r="Q147" s="177"/>
    </row>
    <row r="148" spans="3:17" ht="17.25" customHeight="1">
      <c r="C148" s="201"/>
      <c r="D148" s="209"/>
      <c r="E148" s="215" t="s">
        <v>169</v>
      </c>
      <c r="F148" s="211">
        <f>SUM('[2]様式２償還'!F148,'[2]様式2現物'!F148)</f>
        <v>3402961</v>
      </c>
      <c r="G148" s="212">
        <f>SUM('[2]様式２償還'!G148,'[2]様式2現物'!G148)</f>
        <v>9108125</v>
      </c>
      <c r="H148" s="206">
        <f t="shared" si="35"/>
        <v>12511086</v>
      </c>
      <c r="I148" s="213">
        <f>SUM('[2]様式２償還'!I148,'[2]様式2現物'!I148)</f>
        <v>0</v>
      </c>
      <c r="J148" s="258">
        <f>SUM('[2]様式２償還'!J148,'[2]様式2現物'!J148)</f>
        <v>17463670</v>
      </c>
      <c r="K148" s="211">
        <f>SUM('[2]様式２償還'!K148,'[2]様式2現物'!K148)</f>
        <v>15301120</v>
      </c>
      <c r="L148" s="211">
        <f>SUM('[2]様式２償還'!L148,'[2]様式2現物'!L148)</f>
        <v>16248264</v>
      </c>
      <c r="M148" s="211">
        <f>SUM('[2]様式２償還'!M148,'[2]様式2現物'!M148)</f>
        <v>7019684</v>
      </c>
      <c r="N148" s="212">
        <f>SUM('[2]様式２償還'!N148,'[2]様式2現物'!N148)</f>
        <v>4167781</v>
      </c>
      <c r="O148" s="204">
        <f t="shared" si="36"/>
        <v>60200519</v>
      </c>
      <c r="P148" s="208">
        <f t="shared" si="37"/>
        <v>72711605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137915</v>
      </c>
      <c r="G149" s="205">
        <f aca="true" t="shared" si="39" ref="G149:P149">SUM(G150:G152)</f>
        <v>1138266</v>
      </c>
      <c r="H149" s="206">
        <f t="shared" si="39"/>
        <v>1276181</v>
      </c>
      <c r="I149" s="207">
        <f t="shared" si="39"/>
        <v>0</v>
      </c>
      <c r="J149" s="257">
        <f t="shared" si="39"/>
        <v>7010709</v>
      </c>
      <c r="K149" s="204">
        <f t="shared" si="39"/>
        <v>12581353</v>
      </c>
      <c r="L149" s="204">
        <f t="shared" si="39"/>
        <v>26480265</v>
      </c>
      <c r="M149" s="204">
        <f t="shared" si="39"/>
        <v>15004460</v>
      </c>
      <c r="N149" s="205">
        <f t="shared" si="39"/>
        <v>9666894</v>
      </c>
      <c r="O149" s="204">
        <f t="shared" si="39"/>
        <v>70743681</v>
      </c>
      <c r="P149" s="208">
        <f t="shared" si="39"/>
        <v>72019862</v>
      </c>
      <c r="Q149" s="177"/>
    </row>
    <row r="150" spans="3:17" ht="17.25" customHeight="1">
      <c r="C150" s="201"/>
      <c r="D150" s="209"/>
      <c r="E150" s="210" t="s">
        <v>170</v>
      </c>
      <c r="F150" s="211">
        <f>SUM('[2]様式２償還'!F150,'[2]様式2現物'!F150)</f>
        <v>137915</v>
      </c>
      <c r="G150" s="212">
        <f>SUM('[2]様式２償還'!G150,'[2]様式2現物'!G150)</f>
        <v>1084997</v>
      </c>
      <c r="H150" s="206">
        <f t="shared" si="35"/>
        <v>1222912</v>
      </c>
      <c r="I150" s="213">
        <f>SUM('[2]様式２償還'!I150,'[2]様式2現物'!I150)</f>
        <v>0</v>
      </c>
      <c r="J150" s="258">
        <f>SUM('[2]様式２償還'!J150,'[2]様式2現物'!J150)</f>
        <v>6235314</v>
      </c>
      <c r="K150" s="211">
        <f>SUM('[2]様式２償還'!K150,'[2]様式2現物'!K150)</f>
        <v>10844559</v>
      </c>
      <c r="L150" s="211">
        <f>SUM('[2]様式２償還'!L150,'[2]様式2現物'!L150)</f>
        <v>23622172</v>
      </c>
      <c r="M150" s="211">
        <f>SUM('[2]様式２償還'!M150,'[2]様式2現物'!M150)</f>
        <v>12527144</v>
      </c>
      <c r="N150" s="212">
        <f>SUM('[2]様式２償還'!N150,'[2]様式2現物'!N150)</f>
        <v>7392001</v>
      </c>
      <c r="O150" s="204">
        <f t="shared" si="36"/>
        <v>60621190</v>
      </c>
      <c r="P150" s="208">
        <f t="shared" si="37"/>
        <v>61844102</v>
      </c>
      <c r="Q150" s="177"/>
    </row>
    <row r="151" spans="3:17" ht="24.75" customHeight="1">
      <c r="C151" s="201"/>
      <c r="D151" s="209"/>
      <c r="E151" s="216" t="s">
        <v>171</v>
      </c>
      <c r="F151" s="211">
        <f>SUM('[2]様式２償還'!F151,'[2]様式2現物'!F151)</f>
        <v>0</v>
      </c>
      <c r="G151" s="212">
        <f>SUM('[2]様式２償還'!G151,'[2]様式2現物'!G151)</f>
        <v>53269</v>
      </c>
      <c r="H151" s="206">
        <f t="shared" si="35"/>
        <v>53269</v>
      </c>
      <c r="I151" s="213">
        <f>SUM('[2]様式２償還'!I151,'[2]様式2現物'!I151)</f>
        <v>0</v>
      </c>
      <c r="J151" s="258">
        <f>SUM('[2]様式２償還'!J151,'[2]様式2現物'!J151)</f>
        <v>775395</v>
      </c>
      <c r="K151" s="211">
        <f>SUM('[2]様式２償還'!K151,'[2]様式2現物'!K151)</f>
        <v>1736794</v>
      </c>
      <c r="L151" s="211">
        <f>SUM('[2]様式２償還'!L151,'[2]様式2現物'!L151)</f>
        <v>2747532</v>
      </c>
      <c r="M151" s="211">
        <f>SUM('[2]様式２償還'!M151,'[2]様式2現物'!M151)</f>
        <v>2230108</v>
      </c>
      <c r="N151" s="212">
        <f>SUM('[2]様式２償還'!N151,'[2]様式2現物'!N151)</f>
        <v>2137021</v>
      </c>
      <c r="O151" s="204">
        <f t="shared" si="36"/>
        <v>9626850</v>
      </c>
      <c r="P151" s="208">
        <f t="shared" si="37"/>
        <v>9680119</v>
      </c>
      <c r="Q151" s="177"/>
    </row>
    <row r="152" spans="3:17" ht="24.75" customHeight="1">
      <c r="C152" s="201"/>
      <c r="D152" s="215"/>
      <c r="E152" s="216" t="s">
        <v>172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35"/>
        <v>0</v>
      </c>
      <c r="I152" s="213">
        <f>SUM('[2]様式２償還'!I152,'[2]様式2現物'!I152)</f>
        <v>0</v>
      </c>
      <c r="J152" s="258">
        <f>SUM('[2]様式２償還'!J152,'[2]様式2現物'!J152)</f>
        <v>0</v>
      </c>
      <c r="K152" s="211">
        <f>SUM('[2]様式２償還'!K152,'[2]様式2現物'!K152)</f>
        <v>0</v>
      </c>
      <c r="L152" s="211">
        <f>SUM('[2]様式２償還'!L152,'[2]様式2現物'!L152)</f>
        <v>110561</v>
      </c>
      <c r="M152" s="211">
        <f>SUM('[2]様式２償還'!M152,'[2]様式2現物'!M152)</f>
        <v>247208</v>
      </c>
      <c r="N152" s="212">
        <f>SUM('[2]様式２償還'!N152,'[2]様式2現物'!N152)</f>
        <v>137872</v>
      </c>
      <c r="O152" s="204">
        <f t="shared" si="36"/>
        <v>495641</v>
      </c>
      <c r="P152" s="208">
        <f t="shared" si="37"/>
        <v>495641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9072801</v>
      </c>
      <c r="G153" s="205">
        <f aca="true" t="shared" si="40" ref="G153:P153">SUM(G154:G156)</f>
        <v>11385622</v>
      </c>
      <c r="H153" s="206">
        <f t="shared" si="40"/>
        <v>20458423</v>
      </c>
      <c r="I153" s="207">
        <f t="shared" si="40"/>
        <v>0</v>
      </c>
      <c r="J153" s="205">
        <f t="shared" si="40"/>
        <v>18905126</v>
      </c>
      <c r="K153" s="204">
        <f t="shared" si="40"/>
        <v>17013005</v>
      </c>
      <c r="L153" s="204">
        <f t="shared" si="40"/>
        <v>17762684</v>
      </c>
      <c r="M153" s="204">
        <f t="shared" si="40"/>
        <v>10894405</v>
      </c>
      <c r="N153" s="205">
        <f t="shared" si="40"/>
        <v>12715402</v>
      </c>
      <c r="O153" s="204">
        <f t="shared" si="40"/>
        <v>77290622</v>
      </c>
      <c r="P153" s="208">
        <f t="shared" si="40"/>
        <v>97749045</v>
      </c>
      <c r="Q153" s="177"/>
    </row>
    <row r="154" spans="3:17" ht="17.25" customHeight="1">
      <c r="C154" s="201"/>
      <c r="D154" s="209"/>
      <c r="E154" s="217" t="s">
        <v>173</v>
      </c>
      <c r="F154" s="211">
        <f>SUM('[2]様式２償還'!F154,'[2]様式2現物'!F154)</f>
        <v>4664060</v>
      </c>
      <c r="G154" s="212">
        <f>SUM('[2]様式２償還'!G154,'[2]様式2現物'!G154)</f>
        <v>8041306</v>
      </c>
      <c r="H154" s="206">
        <f t="shared" si="35"/>
        <v>12705366</v>
      </c>
      <c r="I154" s="213">
        <f>SUM('[2]様式２償還'!I154,'[2]様式2現物'!I154)</f>
        <v>0</v>
      </c>
      <c r="J154" s="212">
        <f>SUM('[2]様式２償還'!J154,'[2]様式2現物'!J154)</f>
        <v>15368171</v>
      </c>
      <c r="K154" s="211">
        <f>SUM('[2]様式２償還'!K154,'[2]様式2現物'!K154)</f>
        <v>14962718</v>
      </c>
      <c r="L154" s="211">
        <f>SUM('[2]様式２償還'!L154,'[2]様式2現物'!L154)</f>
        <v>15871908</v>
      </c>
      <c r="M154" s="211">
        <f>SUM('[2]様式２償還'!M154,'[2]様式2現物'!M154)</f>
        <v>10111443</v>
      </c>
      <c r="N154" s="212">
        <f>SUM('[2]様式２償還'!N154,'[2]様式2現物'!N154)</f>
        <v>12217109</v>
      </c>
      <c r="O154" s="204">
        <f t="shared" si="36"/>
        <v>68531349</v>
      </c>
      <c r="P154" s="208">
        <f t="shared" si="37"/>
        <v>81236715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870588</v>
      </c>
      <c r="G155" s="212">
        <f>SUM('[2]様式２償還'!G155,'[2]様式2現物'!G155)</f>
        <v>708364</v>
      </c>
      <c r="H155" s="206">
        <f t="shared" si="35"/>
        <v>1578952</v>
      </c>
      <c r="I155" s="213">
        <f>SUM('[2]様式２償還'!I155,'[2]様式2現物'!I155)</f>
        <v>0</v>
      </c>
      <c r="J155" s="212">
        <f>SUM('[2]様式２償還'!J155,'[2]様式2現物'!J155)</f>
        <v>1178144</v>
      </c>
      <c r="K155" s="211">
        <f>SUM('[2]様式２償還'!K155,'[2]様式2現物'!K155)</f>
        <v>734103</v>
      </c>
      <c r="L155" s="211">
        <f>SUM('[2]様式２償還'!L155,'[2]様式2現物'!L155)</f>
        <v>529778</v>
      </c>
      <c r="M155" s="211">
        <f>SUM('[2]様式２償還'!M155,'[2]様式2現物'!M155)</f>
        <v>261394</v>
      </c>
      <c r="N155" s="212">
        <f>SUM('[2]様式２償還'!N155,'[2]様式2現物'!N155)</f>
        <v>322959</v>
      </c>
      <c r="O155" s="204">
        <f t="shared" si="36"/>
        <v>3026378</v>
      </c>
      <c r="P155" s="208">
        <f t="shared" si="37"/>
        <v>4605330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3538153</v>
      </c>
      <c r="G156" s="212">
        <f>SUM('[2]様式２償還'!G156,'[2]様式2現物'!G156)</f>
        <v>2635952</v>
      </c>
      <c r="H156" s="206">
        <f t="shared" si="35"/>
        <v>6174105</v>
      </c>
      <c r="I156" s="213">
        <f>SUM('[2]様式２償還'!I156,'[2]様式2現物'!I156)</f>
        <v>0</v>
      </c>
      <c r="J156" s="212">
        <f>SUM('[2]様式２償還'!J156,'[2]様式2現物'!J156)</f>
        <v>2358811</v>
      </c>
      <c r="K156" s="211">
        <f>SUM('[2]様式２償還'!K156,'[2]様式2現物'!K156)</f>
        <v>1316184</v>
      </c>
      <c r="L156" s="211">
        <f>SUM('[2]様式２償還'!L156,'[2]様式2現物'!L156)</f>
        <v>1360998</v>
      </c>
      <c r="M156" s="211">
        <f>SUM('[2]様式２償還'!M156,'[2]様式2現物'!M156)</f>
        <v>521568</v>
      </c>
      <c r="N156" s="212">
        <f>SUM('[2]様式２償還'!N156,'[2]様式2現物'!N156)</f>
        <v>175334</v>
      </c>
      <c r="O156" s="204">
        <f t="shared" si="36"/>
        <v>5732895</v>
      </c>
      <c r="P156" s="208">
        <f t="shared" si="37"/>
        <v>11907000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5764047</v>
      </c>
      <c r="G157" s="212">
        <f>SUM('[2]様式２償還'!G157,'[2]様式2現物'!G157)</f>
        <v>12492400</v>
      </c>
      <c r="H157" s="206">
        <f t="shared" si="35"/>
        <v>18256447</v>
      </c>
      <c r="I157" s="213">
        <f>SUM('[2]様式２償還'!I157,'[2]様式2現物'!I157)</f>
        <v>0</v>
      </c>
      <c r="J157" s="212">
        <f>SUM('[2]様式２償還'!J157,'[2]様式2現物'!J157)</f>
        <v>35524719</v>
      </c>
      <c r="K157" s="211">
        <f>SUM('[2]様式２償還'!K157,'[2]様式2現物'!K157)</f>
        <v>29683667</v>
      </c>
      <c r="L157" s="211">
        <f>SUM('[2]様式２償還'!L157,'[2]様式2現物'!L157)</f>
        <v>35400222</v>
      </c>
      <c r="M157" s="211">
        <f>SUM('[2]様式２償還'!M157,'[2]様式2現物'!M157)</f>
        <v>26540072</v>
      </c>
      <c r="N157" s="212">
        <f>SUM('[2]様式２償還'!N157,'[2]様式2現物'!N157)</f>
        <v>23868901</v>
      </c>
      <c r="O157" s="204">
        <f t="shared" si="36"/>
        <v>151017581</v>
      </c>
      <c r="P157" s="208">
        <f t="shared" si="37"/>
        <v>169274028</v>
      </c>
      <c r="Q157" s="177"/>
    </row>
    <row r="158" spans="3:17" ht="17.25" customHeight="1">
      <c r="C158" s="221"/>
      <c r="D158" s="222" t="s">
        <v>174</v>
      </c>
      <c r="E158" s="223"/>
      <c r="F158" s="224">
        <f>SUM('[2]様式２償還'!F158,'[2]様式2現物'!F158)</f>
        <v>12497424</v>
      </c>
      <c r="G158" s="225">
        <f>SUM('[2]様式２償還'!G158,'[2]様式2現物'!G158)</f>
        <v>11199752</v>
      </c>
      <c r="H158" s="226">
        <f t="shared" si="35"/>
        <v>23697176</v>
      </c>
      <c r="I158" s="227">
        <f>SUM('[2]様式２償還'!I158,'[2]様式2現物'!I158)</f>
        <v>0</v>
      </c>
      <c r="J158" s="225">
        <f>SUM('[2]様式２償還'!J158,'[2]様式2現物'!J158)</f>
        <v>38235809</v>
      </c>
      <c r="K158" s="224">
        <f>SUM('[2]様式２償還'!K158,'[2]様式2現物'!K158)</f>
        <v>23013817</v>
      </c>
      <c r="L158" s="224">
        <f>SUM('[2]様式２償還'!L158,'[2]様式2現物'!L158)</f>
        <v>23534463</v>
      </c>
      <c r="M158" s="224">
        <f>SUM('[2]様式２償還'!M158,'[2]様式2現物'!M158)</f>
        <v>11235911</v>
      </c>
      <c r="N158" s="225">
        <f>SUM('[2]様式２償還'!N158,'[2]様式2現物'!N158)</f>
        <v>10375565</v>
      </c>
      <c r="O158" s="226">
        <f t="shared" si="36"/>
        <v>106395565</v>
      </c>
      <c r="P158" s="228">
        <f t="shared" si="37"/>
        <v>130092741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1" ref="F159:P159">SUM(F160:F168)</f>
        <v>-145634</v>
      </c>
      <c r="G159" s="197">
        <f t="shared" si="41"/>
        <v>3025503</v>
      </c>
      <c r="H159" s="198">
        <f t="shared" si="41"/>
        <v>2879869</v>
      </c>
      <c r="I159" s="199">
        <f t="shared" si="41"/>
        <v>0</v>
      </c>
      <c r="J159" s="256">
        <f t="shared" si="41"/>
        <v>54967313</v>
      </c>
      <c r="K159" s="196">
        <f t="shared" si="41"/>
        <v>53962933</v>
      </c>
      <c r="L159" s="196">
        <f t="shared" si="41"/>
        <v>63413562</v>
      </c>
      <c r="M159" s="196">
        <f t="shared" si="41"/>
        <v>31324209</v>
      </c>
      <c r="N159" s="197">
        <f t="shared" si="41"/>
        <v>34573179</v>
      </c>
      <c r="O159" s="196">
        <f t="shared" si="41"/>
        <v>238241196</v>
      </c>
      <c r="P159" s="200">
        <f t="shared" si="41"/>
        <v>241121065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58">
        <f>SUM('[2]様式２償還'!J160,'[2]様式2現物'!J160)</f>
        <v>547325</v>
      </c>
      <c r="K160" s="211">
        <f>SUM('[2]様式２償還'!K160,'[2]様式2現物'!K160)</f>
        <v>387915</v>
      </c>
      <c r="L160" s="211">
        <f>SUM('[2]様式２償還'!L160,'[2]様式2現物'!L160)</f>
        <v>174026</v>
      </c>
      <c r="M160" s="211">
        <f>SUM('[2]様式２償還'!M160,'[2]様式2現物'!M160)</f>
        <v>450890</v>
      </c>
      <c r="N160" s="212">
        <f>SUM('[2]様式２償還'!N160,'[2]様式2現物'!N160)</f>
        <v>380315</v>
      </c>
      <c r="O160" s="204">
        <f>SUM(I160:N160)</f>
        <v>1940471</v>
      </c>
      <c r="P160" s="208">
        <f>H160+O160</f>
        <v>1940471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>SUM(F161:G161)</f>
        <v>0</v>
      </c>
      <c r="I161" s="213">
        <f>SUM('[2]様式２償還'!I161,'[2]様式2現物'!I161)</f>
        <v>0</v>
      </c>
      <c r="J161" s="258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>SUM(I161:N161)</f>
        <v>0</v>
      </c>
      <c r="P161" s="208">
        <f>H161+O161</f>
        <v>0</v>
      </c>
      <c r="Q161" s="177"/>
    </row>
    <row r="162" spans="3:17" ht="17.25" customHeight="1">
      <c r="C162" s="201"/>
      <c r="D162" s="210" t="s">
        <v>175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>SUM(F162:G162)</f>
        <v>0</v>
      </c>
      <c r="I162" s="213">
        <f>SUM('[2]様式２償還'!I162,'[2]様式2現物'!I162)</f>
        <v>0</v>
      </c>
      <c r="J162" s="258">
        <f>SUM('[2]様式２償還'!J162,'[2]様式2現物'!J162)</f>
        <v>30016916</v>
      </c>
      <c r="K162" s="211">
        <f>SUM('[2]様式２償還'!K162,'[2]様式2現物'!K162)</f>
        <v>21786319</v>
      </c>
      <c r="L162" s="211">
        <f>SUM('[2]様式２償還'!L162,'[2]様式2現物'!L162)</f>
        <v>23546421</v>
      </c>
      <c r="M162" s="211">
        <f>SUM('[2]様式２償還'!M162,'[2]様式2現物'!M162)</f>
        <v>12149996</v>
      </c>
      <c r="N162" s="212">
        <f>SUM('[2]様式２償還'!N162,'[2]様式2現物'!N162)</f>
        <v>11380485</v>
      </c>
      <c r="O162" s="204">
        <f>SUM(I162:N162)</f>
        <v>98880137</v>
      </c>
      <c r="P162" s="208">
        <f>H162+O162</f>
        <v>98880137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-372058</v>
      </c>
      <c r="G163" s="212">
        <f>SUM('[2]様式２償還'!G163,'[2]様式2現物'!G163)</f>
        <v>447481</v>
      </c>
      <c r="H163" s="206">
        <f t="shared" si="35"/>
        <v>75423</v>
      </c>
      <c r="I163" s="213">
        <f>SUM('[2]様式２償還'!I163,'[2]様式2現物'!I163)</f>
        <v>0</v>
      </c>
      <c r="J163" s="258">
        <f>SUM('[2]様式２償還'!J163,'[2]様式2現物'!J163)</f>
        <v>2640443</v>
      </c>
      <c r="K163" s="211">
        <f>SUM('[2]様式２償還'!K163,'[2]様式2現物'!K163)</f>
        <v>4107611</v>
      </c>
      <c r="L163" s="211">
        <f>SUM('[2]様式２償還'!L163,'[2]様式2現物'!L163)</f>
        <v>7481541</v>
      </c>
      <c r="M163" s="211">
        <f>SUM('[2]様式２償還'!M163,'[2]様式2現物'!M163)</f>
        <v>3571659</v>
      </c>
      <c r="N163" s="212">
        <f>SUM('[2]様式２償還'!N163,'[2]様式2現物'!N163)</f>
        <v>3447958</v>
      </c>
      <c r="O163" s="204">
        <f t="shared" si="36"/>
        <v>21249212</v>
      </c>
      <c r="P163" s="208">
        <f t="shared" si="37"/>
        <v>21324635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226424</v>
      </c>
      <c r="G164" s="212">
        <f>SUM('[2]様式２償還'!G164,'[2]様式2現物'!G164)</f>
        <v>496048</v>
      </c>
      <c r="H164" s="206">
        <f>SUM(F164:G164)</f>
        <v>722472</v>
      </c>
      <c r="I164" s="213">
        <f>SUM('[2]様式２償還'!I164,'[2]様式2現物'!I164)</f>
        <v>0</v>
      </c>
      <c r="J164" s="258">
        <f>SUM('[2]様式２償還'!J164,'[2]様式2現物'!J164)</f>
        <v>2839007</v>
      </c>
      <c r="K164" s="211">
        <f>SUM('[2]様式２償還'!K164,'[2]様式2現物'!K164)</f>
        <v>3789455</v>
      </c>
      <c r="L164" s="211">
        <f>SUM('[2]様式２償還'!L164,'[2]様式2現物'!L164)</f>
        <v>3703139</v>
      </c>
      <c r="M164" s="211">
        <f>SUM('[2]様式２償還'!M164,'[2]様式2現物'!M164)</f>
        <v>2142957</v>
      </c>
      <c r="N164" s="212">
        <f>SUM('[2]様式２償還'!N164,'[2]様式2現物'!N164)</f>
        <v>2453089</v>
      </c>
      <c r="O164" s="204">
        <f t="shared" si="36"/>
        <v>14927647</v>
      </c>
      <c r="P164" s="208">
        <f t="shared" si="37"/>
        <v>15650119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0</v>
      </c>
      <c r="G165" s="212">
        <f>SUM('[2]様式２償還'!G165,'[2]様式2現物'!G165)</f>
        <v>2081974</v>
      </c>
      <c r="H165" s="206">
        <f>SUM(F165:G165)</f>
        <v>2081974</v>
      </c>
      <c r="I165" s="213">
        <f>SUM('[2]様式２償還'!I165,'[2]様式2現物'!I165)</f>
        <v>0</v>
      </c>
      <c r="J165" s="258">
        <f>SUM('[2]様式２償還'!J165,'[2]様式2現物'!J165)</f>
        <v>18703143</v>
      </c>
      <c r="K165" s="211">
        <f>SUM('[2]様式２償還'!K165,'[2]様式2現物'!K165)</f>
        <v>23400895</v>
      </c>
      <c r="L165" s="211">
        <f>SUM('[2]様式２償還'!L165,'[2]様式2現物'!L165)</f>
        <v>23844456</v>
      </c>
      <c r="M165" s="211">
        <f>SUM('[2]様式２償還'!M165,'[2]様式2現物'!M165)</f>
        <v>9932085</v>
      </c>
      <c r="N165" s="212">
        <f>SUM('[2]様式２償還'!N165,'[2]様式2現物'!N165)</f>
        <v>10208910</v>
      </c>
      <c r="O165" s="204">
        <f t="shared" si="36"/>
        <v>86089489</v>
      </c>
      <c r="P165" s="208">
        <f t="shared" si="37"/>
        <v>88171463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>SUM(F166:G166)</f>
        <v>0</v>
      </c>
      <c r="I166" s="213">
        <f>SUM('[2]様式２償還'!I166,'[2]様式2現物'!I166)</f>
        <v>0</v>
      </c>
      <c r="J166" s="258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36"/>
        <v>0</v>
      </c>
      <c r="P166" s="208">
        <f t="shared" si="37"/>
        <v>0</v>
      </c>
      <c r="Q166" s="177"/>
    </row>
    <row r="167" spans="3:17" ht="17.25" customHeight="1">
      <c r="C167" s="201"/>
      <c r="D167" s="210" t="s">
        <v>107</v>
      </c>
      <c r="E167" s="271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>SUM(F167:G167)</f>
        <v>0</v>
      </c>
      <c r="I167" s="213">
        <f>SUM('[2]様式２償還'!I167,'[2]様式2現物'!I167)</f>
        <v>0</v>
      </c>
      <c r="J167" s="258">
        <f>SUM('[2]様式２償還'!J167,'[2]様式2現物'!J167)</f>
        <v>220479</v>
      </c>
      <c r="K167" s="211">
        <f>SUM('[2]様式２償還'!K167,'[2]様式2現物'!K167)</f>
        <v>490738</v>
      </c>
      <c r="L167" s="211">
        <f>SUM('[2]様式２償還'!L167,'[2]様式2現物'!L167)</f>
        <v>4663979</v>
      </c>
      <c r="M167" s="211">
        <f>SUM('[2]様式２償還'!M167,'[2]様式2現物'!M167)</f>
        <v>3076622</v>
      </c>
      <c r="N167" s="212">
        <f>SUM('[2]様式２償還'!N167,'[2]様式2現物'!N167)</f>
        <v>6702422</v>
      </c>
      <c r="O167" s="204">
        <f t="shared" si="36"/>
        <v>15154240</v>
      </c>
      <c r="P167" s="208">
        <f t="shared" si="37"/>
        <v>15154240</v>
      </c>
      <c r="Q167" s="177"/>
    </row>
    <row r="168" spans="3:17" ht="17.25" customHeight="1">
      <c r="C168" s="231"/>
      <c r="D168" s="232" t="s">
        <v>176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>SUM(F168:G168)</f>
        <v>0</v>
      </c>
      <c r="I168" s="213">
        <f>SUM('[2]様式２償還'!I168,'[2]様式2現物'!I168)</f>
        <v>0</v>
      </c>
      <c r="J168" s="258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33">
        <f t="shared" si="36"/>
        <v>0</v>
      </c>
      <c r="P168" s="228">
        <f t="shared" si="37"/>
        <v>0</v>
      </c>
      <c r="Q168" s="177"/>
    </row>
    <row r="169" spans="3:17" ht="17.25" customHeight="1">
      <c r="C169" s="201" t="s">
        <v>177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6">
        <f>SUM(I170:I172)</f>
        <v>0</v>
      </c>
      <c r="J169" s="256">
        <f aca="true" t="shared" si="42" ref="J169:P169">SUM(J170:J172)</f>
        <v>33056290</v>
      </c>
      <c r="K169" s="196">
        <f t="shared" si="42"/>
        <v>69826717</v>
      </c>
      <c r="L169" s="196">
        <f t="shared" si="42"/>
        <v>187663049</v>
      </c>
      <c r="M169" s="196">
        <f t="shared" si="42"/>
        <v>170640822</v>
      </c>
      <c r="N169" s="197">
        <f t="shared" si="42"/>
        <v>191313918</v>
      </c>
      <c r="O169" s="196">
        <f t="shared" si="42"/>
        <v>652500796</v>
      </c>
      <c r="P169" s="200">
        <f t="shared" si="42"/>
        <v>652500796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58">
        <f>SUM('[2]様式２償還'!I170,'[2]様式2現物'!I170)</f>
        <v>0</v>
      </c>
      <c r="J170" s="258">
        <f>SUM('[2]様式２償還'!J170,'[2]様式2現物'!J170)</f>
        <v>4225009</v>
      </c>
      <c r="K170" s="211">
        <f>SUM('[2]様式２償還'!K170,'[2]様式2現物'!K170)</f>
        <v>18668174</v>
      </c>
      <c r="L170" s="211">
        <f>SUM('[2]様式２償還'!L170,'[2]様式2現物'!L170)</f>
        <v>119065842</v>
      </c>
      <c r="M170" s="211">
        <f>SUM('[2]様式２償還'!M170,'[2]様式2現物'!M170)</f>
        <v>113029128</v>
      </c>
      <c r="N170" s="212">
        <f>SUM('[2]様式２償還'!N170,'[2]様式2現物'!N170)</f>
        <v>114287376</v>
      </c>
      <c r="O170" s="204">
        <f t="shared" si="36"/>
        <v>369275529</v>
      </c>
      <c r="P170" s="208">
        <f t="shared" si="37"/>
        <v>369275529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58">
        <f>SUM('[2]様式２償還'!I171,'[2]様式2現物'!I171)</f>
        <v>0</v>
      </c>
      <c r="J171" s="258">
        <f>SUM('[2]様式２償還'!J171,'[2]様式2現物'!J171)</f>
        <v>28831281</v>
      </c>
      <c r="K171" s="211">
        <f>SUM('[2]様式２償還'!K171,'[2]様式2現物'!K171)</f>
        <v>51158543</v>
      </c>
      <c r="L171" s="211">
        <f>SUM('[2]様式２償還'!L171,'[2]様式2現物'!L171)</f>
        <v>67716505</v>
      </c>
      <c r="M171" s="211">
        <f>SUM('[2]様式２償還'!M171,'[2]様式2現物'!M171)</f>
        <v>51264516</v>
      </c>
      <c r="N171" s="212">
        <f>SUM('[2]様式２償還'!N171,'[2]様式2現物'!N171)</f>
        <v>48445277</v>
      </c>
      <c r="O171" s="204">
        <f t="shared" si="36"/>
        <v>247416122</v>
      </c>
      <c r="P171" s="208">
        <f t="shared" si="37"/>
        <v>247416122</v>
      </c>
      <c r="Q171" s="177"/>
    </row>
    <row r="172" spans="3:17" ht="17.25" customHeight="1">
      <c r="C172" s="201"/>
      <c r="D172" s="234" t="s">
        <v>108</v>
      </c>
      <c r="E172" s="234"/>
      <c r="F172" s="235">
        <f>SUM('[2]様式２償還'!F172,'[2]様式2現物'!F172)</f>
        <v>0</v>
      </c>
      <c r="G172" s="236">
        <f>SUM('[2]様式２償還'!G172,'[2]様式2現物'!G172)</f>
        <v>0</v>
      </c>
      <c r="H172" s="237">
        <f>SUM(F172:G172)</f>
        <v>0</v>
      </c>
      <c r="I172" s="259">
        <f>SUM('[2]様式２償還'!I172,'[2]様式2現物'!I172)</f>
        <v>0</v>
      </c>
      <c r="J172" s="259">
        <f>SUM('[2]様式２償還'!J172,'[2]様式2現物'!J172)</f>
        <v>0</v>
      </c>
      <c r="K172" s="239">
        <f>SUM('[2]様式２償還'!K172,'[2]様式2現物'!K172)</f>
        <v>0</v>
      </c>
      <c r="L172" s="239">
        <f>SUM('[2]様式２償還'!L172,'[2]様式2現物'!L172)</f>
        <v>880702</v>
      </c>
      <c r="M172" s="239">
        <f>SUM('[2]様式２償還'!M172,'[2]様式2現物'!M172)</f>
        <v>6347178</v>
      </c>
      <c r="N172" s="238">
        <f>SUM('[2]様式２償還'!N172,'[2]様式2現物'!N172)</f>
        <v>28581265</v>
      </c>
      <c r="O172" s="240">
        <f t="shared" si="36"/>
        <v>35809145</v>
      </c>
      <c r="P172" s="241">
        <f t="shared" si="37"/>
        <v>35809145</v>
      </c>
      <c r="Q172" s="177"/>
    </row>
    <row r="173" spans="3:17" ht="17.25" customHeight="1" thickBot="1">
      <c r="C173" s="242" t="s">
        <v>178</v>
      </c>
      <c r="D173" s="243"/>
      <c r="E173" s="243"/>
      <c r="F173" s="244">
        <f aca="true" t="shared" si="43" ref="F173:P173">F139+F159+F169</f>
        <v>79292393</v>
      </c>
      <c r="G173" s="245">
        <f t="shared" si="43"/>
        <v>129166794</v>
      </c>
      <c r="H173" s="246">
        <f t="shared" si="43"/>
        <v>208459187</v>
      </c>
      <c r="I173" s="247">
        <f t="shared" si="43"/>
        <v>0</v>
      </c>
      <c r="J173" s="260">
        <f t="shared" si="43"/>
        <v>349944214</v>
      </c>
      <c r="K173" s="244">
        <f t="shared" si="43"/>
        <v>344091692</v>
      </c>
      <c r="L173" s="244">
        <f t="shared" si="43"/>
        <v>506413767</v>
      </c>
      <c r="M173" s="244">
        <f t="shared" si="43"/>
        <v>361914924</v>
      </c>
      <c r="N173" s="245">
        <f t="shared" si="43"/>
        <v>399920993</v>
      </c>
      <c r="O173" s="244">
        <f t="shared" si="43"/>
        <v>1962285590</v>
      </c>
      <c r="P173" s="248">
        <f t="shared" si="43"/>
        <v>2170744777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3"/>
  <rowBreaks count="3" manualBreakCount="3">
    <brk id="43" max="15" man="1"/>
    <brk id="86" max="15" man="1"/>
    <brk id="130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85" zoomScaleNormal="80" zoomScaleSheetLayoutView="85" zoomScalePageLayoutView="0" workbookViewId="0" topLeftCell="B7">
      <selection activeCell="M25" sqref="M25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平成２８年１１月月報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46" t="s">
        <v>67</v>
      </c>
      <c r="D8" s="347"/>
      <c r="E8" s="347"/>
      <c r="F8" s="348"/>
      <c r="G8" s="358" t="s">
        <v>46</v>
      </c>
      <c r="H8" s="359"/>
      <c r="I8" s="360"/>
      <c r="J8" s="361" t="s">
        <v>47</v>
      </c>
      <c r="K8" s="359"/>
      <c r="L8" s="359"/>
      <c r="M8" s="359"/>
      <c r="N8" s="359"/>
      <c r="O8" s="359"/>
      <c r="P8" s="359"/>
      <c r="Q8" s="344" t="s">
        <v>44</v>
      </c>
    </row>
    <row r="9" spans="3:17" ht="24.75" customHeight="1">
      <c r="C9" s="349"/>
      <c r="D9" s="350"/>
      <c r="E9" s="350"/>
      <c r="F9" s="351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45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3</v>
      </c>
      <c r="H11" s="138">
        <f t="shared" si="0"/>
        <v>15</v>
      </c>
      <c r="I11" s="139">
        <f t="shared" si="0"/>
        <v>18</v>
      </c>
      <c r="J11" s="140">
        <f t="shared" si="0"/>
        <v>0</v>
      </c>
      <c r="K11" s="138">
        <f t="shared" si="0"/>
        <v>138</v>
      </c>
      <c r="L11" s="138">
        <f t="shared" si="0"/>
        <v>277</v>
      </c>
      <c r="M11" s="138">
        <f t="shared" si="0"/>
        <v>599</v>
      </c>
      <c r="N11" s="138">
        <f t="shared" si="0"/>
        <v>445</v>
      </c>
      <c r="O11" s="138">
        <f t="shared" si="0"/>
        <v>430</v>
      </c>
      <c r="P11" s="139">
        <f>SUM(P12:P18)</f>
        <v>1889</v>
      </c>
      <c r="Q11" s="141">
        <f t="shared" si="0"/>
        <v>1907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7">
        <v>16</v>
      </c>
      <c r="L12" s="138">
        <v>62</v>
      </c>
      <c r="M12" s="138">
        <v>340</v>
      </c>
      <c r="N12" s="138">
        <v>280</v>
      </c>
      <c r="O12" s="138">
        <v>240</v>
      </c>
      <c r="P12" s="145">
        <f aca="true" t="shared" si="2" ref="P12:P18">SUM(J12:O12)</f>
        <v>938</v>
      </c>
      <c r="Q12" s="147">
        <f aca="true" t="shared" si="3" ref="Q12:Q18">I12+P12</f>
        <v>938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7">
        <v>79</v>
      </c>
      <c r="L13" s="138">
        <v>125</v>
      </c>
      <c r="M13" s="138">
        <v>130</v>
      </c>
      <c r="N13" s="138">
        <v>84</v>
      </c>
      <c r="O13" s="138">
        <v>83</v>
      </c>
      <c r="P13" s="145">
        <f t="shared" si="2"/>
        <v>501</v>
      </c>
      <c r="Q13" s="147">
        <f t="shared" si="3"/>
        <v>501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7">
        <v>0</v>
      </c>
      <c r="L14" s="138">
        <v>0</v>
      </c>
      <c r="M14" s="138">
        <v>0</v>
      </c>
      <c r="N14" s="138">
        <v>7</v>
      </c>
      <c r="O14" s="138">
        <v>42</v>
      </c>
      <c r="P14" s="145">
        <f t="shared" si="2"/>
        <v>49</v>
      </c>
      <c r="Q14" s="147">
        <f t="shared" si="3"/>
        <v>49</v>
      </c>
    </row>
    <row r="15" spans="3:17" ht="14.25" customHeight="1">
      <c r="C15" s="133"/>
      <c r="D15" s="142"/>
      <c r="E15" s="352" t="s">
        <v>68</v>
      </c>
      <c r="F15" s="353"/>
      <c r="G15" s="137">
        <v>0</v>
      </c>
      <c r="H15" s="137">
        <v>0</v>
      </c>
      <c r="I15" s="145">
        <f t="shared" si="1"/>
        <v>0</v>
      </c>
      <c r="J15" s="146"/>
      <c r="K15" s="277">
        <v>1</v>
      </c>
      <c r="L15" s="138">
        <v>2</v>
      </c>
      <c r="M15" s="138">
        <v>12</v>
      </c>
      <c r="N15" s="138">
        <v>4</v>
      </c>
      <c r="O15" s="138">
        <v>14</v>
      </c>
      <c r="P15" s="145">
        <f t="shared" si="2"/>
        <v>33</v>
      </c>
      <c r="Q15" s="147">
        <f t="shared" si="3"/>
        <v>33</v>
      </c>
    </row>
    <row r="16" spans="3:17" ht="14.25" customHeight="1">
      <c r="C16" s="133"/>
      <c r="D16" s="142"/>
      <c r="E16" s="143" t="s">
        <v>74</v>
      </c>
      <c r="F16" s="144"/>
      <c r="G16" s="138">
        <v>3</v>
      </c>
      <c r="H16" s="138">
        <v>15</v>
      </c>
      <c r="I16" s="145">
        <f t="shared" si="1"/>
        <v>18</v>
      </c>
      <c r="J16" s="149">
        <v>0</v>
      </c>
      <c r="K16" s="277">
        <v>37</v>
      </c>
      <c r="L16" s="138">
        <v>77</v>
      </c>
      <c r="M16" s="138">
        <v>111</v>
      </c>
      <c r="N16" s="138">
        <v>58</v>
      </c>
      <c r="O16" s="138">
        <v>45</v>
      </c>
      <c r="P16" s="145">
        <f t="shared" si="2"/>
        <v>328</v>
      </c>
      <c r="Q16" s="147">
        <f t="shared" si="3"/>
        <v>346</v>
      </c>
    </row>
    <row r="17" spans="3:17" ht="14.25" customHeight="1">
      <c r="C17" s="133"/>
      <c r="D17" s="142"/>
      <c r="E17" s="352" t="s">
        <v>69</v>
      </c>
      <c r="F17" s="353"/>
      <c r="G17" s="278">
        <v>0</v>
      </c>
      <c r="H17" s="278">
        <v>0</v>
      </c>
      <c r="I17" s="145">
        <f t="shared" si="1"/>
        <v>0</v>
      </c>
      <c r="J17" s="151">
        <v>0</v>
      </c>
      <c r="K17" s="279">
        <v>5</v>
      </c>
      <c r="L17" s="278">
        <v>11</v>
      </c>
      <c r="M17" s="278">
        <v>6</v>
      </c>
      <c r="N17" s="278">
        <v>11</v>
      </c>
      <c r="O17" s="278">
        <v>6</v>
      </c>
      <c r="P17" s="150">
        <f t="shared" si="2"/>
        <v>39</v>
      </c>
      <c r="Q17" s="152">
        <f t="shared" si="3"/>
        <v>39</v>
      </c>
    </row>
    <row r="18" spans="3:17" ht="14.25" customHeight="1">
      <c r="C18" s="133"/>
      <c r="D18" s="153"/>
      <c r="E18" s="354" t="s">
        <v>70</v>
      </c>
      <c r="F18" s="355"/>
      <c r="G18" s="280">
        <v>0</v>
      </c>
      <c r="H18" s="280">
        <v>0</v>
      </c>
      <c r="I18" s="154">
        <f t="shared" si="1"/>
        <v>0</v>
      </c>
      <c r="J18" s="155">
        <v>0</v>
      </c>
      <c r="K18" s="281">
        <v>0</v>
      </c>
      <c r="L18" s="280">
        <v>0</v>
      </c>
      <c r="M18" s="280">
        <v>0</v>
      </c>
      <c r="N18" s="280">
        <v>1</v>
      </c>
      <c r="O18" s="280">
        <v>0</v>
      </c>
      <c r="P18" s="154">
        <f t="shared" si="2"/>
        <v>1</v>
      </c>
      <c r="Q18" s="156">
        <f t="shared" si="3"/>
        <v>1</v>
      </c>
    </row>
    <row r="19" spans="3:17" ht="14.25" customHeight="1">
      <c r="C19" s="133"/>
      <c r="D19" s="157" t="s">
        <v>75</v>
      </c>
      <c r="E19" s="263"/>
      <c r="F19" s="136"/>
      <c r="G19" s="264">
        <f aca="true" t="shared" si="4" ref="G19:Q19">SUM(G20:G26)</f>
        <v>3</v>
      </c>
      <c r="H19" s="264">
        <f t="shared" si="4"/>
        <v>15</v>
      </c>
      <c r="I19" s="265">
        <f t="shared" si="4"/>
        <v>18</v>
      </c>
      <c r="J19" s="266">
        <f t="shared" si="4"/>
        <v>0</v>
      </c>
      <c r="K19" s="267">
        <f t="shared" si="4"/>
        <v>68</v>
      </c>
      <c r="L19" s="264">
        <f t="shared" si="4"/>
        <v>159</v>
      </c>
      <c r="M19" s="264">
        <f t="shared" si="4"/>
        <v>494</v>
      </c>
      <c r="N19" s="264">
        <f t="shared" si="4"/>
        <v>355</v>
      </c>
      <c r="O19" s="264">
        <f t="shared" si="4"/>
        <v>328</v>
      </c>
      <c r="P19" s="265">
        <f t="shared" si="4"/>
        <v>1404</v>
      </c>
      <c r="Q19" s="268">
        <f t="shared" si="4"/>
        <v>1422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7">
        <v>16</v>
      </c>
      <c r="L20" s="138">
        <v>63</v>
      </c>
      <c r="M20" s="138">
        <v>344</v>
      </c>
      <c r="N20" s="138">
        <v>279</v>
      </c>
      <c r="O20" s="138">
        <v>245</v>
      </c>
      <c r="P20" s="145">
        <f>SUM(J20:O20)</f>
        <v>947</v>
      </c>
      <c r="Q20" s="147">
        <f aca="true" t="shared" si="6" ref="Q20:Q26">I20+P20</f>
        <v>947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7">
        <v>13</v>
      </c>
      <c r="L21" s="138">
        <v>23</v>
      </c>
      <c r="M21" s="138">
        <v>29</v>
      </c>
      <c r="N21" s="138">
        <v>10</v>
      </c>
      <c r="O21" s="138">
        <v>13</v>
      </c>
      <c r="P21" s="145">
        <f aca="true" t="shared" si="7" ref="P21:P26">SUM(J21:O21)</f>
        <v>88</v>
      </c>
      <c r="Q21" s="147">
        <f t="shared" si="6"/>
        <v>88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7">
        <v>0</v>
      </c>
      <c r="L22" s="138">
        <v>0</v>
      </c>
      <c r="M22" s="138">
        <v>0</v>
      </c>
      <c r="N22" s="138">
        <v>4</v>
      </c>
      <c r="O22" s="138">
        <v>8</v>
      </c>
      <c r="P22" s="145">
        <f t="shared" si="7"/>
        <v>12</v>
      </c>
      <c r="Q22" s="147">
        <f t="shared" si="6"/>
        <v>12</v>
      </c>
    </row>
    <row r="23" spans="3:17" ht="14.25" customHeight="1">
      <c r="C23" s="133"/>
      <c r="D23" s="142"/>
      <c r="E23" s="352" t="s">
        <v>68</v>
      </c>
      <c r="F23" s="353"/>
      <c r="G23" s="137">
        <v>0</v>
      </c>
      <c r="H23" s="137">
        <v>0</v>
      </c>
      <c r="I23" s="145">
        <f t="shared" si="5"/>
        <v>0</v>
      </c>
      <c r="J23" s="146"/>
      <c r="K23" s="277">
        <v>1</v>
      </c>
      <c r="L23" s="138">
        <v>2</v>
      </c>
      <c r="M23" s="138">
        <v>12</v>
      </c>
      <c r="N23" s="138">
        <v>4</v>
      </c>
      <c r="O23" s="138">
        <v>14</v>
      </c>
      <c r="P23" s="145">
        <f t="shared" si="7"/>
        <v>33</v>
      </c>
      <c r="Q23" s="147">
        <f t="shared" si="6"/>
        <v>33</v>
      </c>
    </row>
    <row r="24" spans="3:17" ht="14.25" customHeight="1">
      <c r="C24" s="133"/>
      <c r="D24" s="142"/>
      <c r="E24" s="143" t="s">
        <v>74</v>
      </c>
      <c r="F24" s="144"/>
      <c r="G24" s="138">
        <v>3</v>
      </c>
      <c r="H24" s="138">
        <v>15</v>
      </c>
      <c r="I24" s="145">
        <f t="shared" si="5"/>
        <v>18</v>
      </c>
      <c r="J24" s="149">
        <v>0</v>
      </c>
      <c r="K24" s="277">
        <v>37</v>
      </c>
      <c r="L24" s="138">
        <v>69</v>
      </c>
      <c r="M24" s="138">
        <v>108</v>
      </c>
      <c r="N24" s="138">
        <v>56</v>
      </c>
      <c r="O24" s="138">
        <v>45</v>
      </c>
      <c r="P24" s="145">
        <f t="shared" si="7"/>
        <v>315</v>
      </c>
      <c r="Q24" s="147">
        <f t="shared" si="6"/>
        <v>333</v>
      </c>
    </row>
    <row r="25" spans="3:17" ht="14.25" customHeight="1">
      <c r="C25" s="133"/>
      <c r="D25" s="142"/>
      <c r="E25" s="352" t="s">
        <v>69</v>
      </c>
      <c r="F25" s="353"/>
      <c r="G25" s="278">
        <v>0</v>
      </c>
      <c r="H25" s="278">
        <v>0</v>
      </c>
      <c r="I25" s="150">
        <f t="shared" si="5"/>
        <v>0</v>
      </c>
      <c r="J25" s="151">
        <v>0</v>
      </c>
      <c r="K25" s="279">
        <v>1</v>
      </c>
      <c r="L25" s="278">
        <v>2</v>
      </c>
      <c r="M25" s="278">
        <v>1</v>
      </c>
      <c r="N25" s="278">
        <v>2</v>
      </c>
      <c r="O25" s="278">
        <v>3</v>
      </c>
      <c r="P25" s="145">
        <f t="shared" si="7"/>
        <v>9</v>
      </c>
      <c r="Q25" s="152">
        <f t="shared" si="6"/>
        <v>9</v>
      </c>
    </row>
    <row r="26" spans="3:17" ht="14.25" customHeight="1" thickBot="1">
      <c r="C26" s="158"/>
      <c r="D26" s="159"/>
      <c r="E26" s="356" t="s">
        <v>70</v>
      </c>
      <c r="F26" s="357"/>
      <c r="G26" s="282">
        <v>0</v>
      </c>
      <c r="H26" s="282">
        <v>0</v>
      </c>
      <c r="I26" s="160">
        <f t="shared" si="5"/>
        <v>0</v>
      </c>
      <c r="J26" s="161">
        <v>0</v>
      </c>
      <c r="K26" s="283">
        <v>0</v>
      </c>
      <c r="L26" s="282">
        <v>0</v>
      </c>
      <c r="M26" s="282">
        <v>0</v>
      </c>
      <c r="N26" s="282">
        <v>0</v>
      </c>
      <c r="O26" s="282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7624</v>
      </c>
      <c r="H28" s="138">
        <f t="shared" si="8"/>
        <v>52158</v>
      </c>
      <c r="I28" s="139">
        <f>SUM(I29:I35)</f>
        <v>59782</v>
      </c>
      <c r="J28" s="140">
        <f t="shared" si="8"/>
        <v>0</v>
      </c>
      <c r="K28" s="267">
        <f t="shared" si="8"/>
        <v>2429396</v>
      </c>
      <c r="L28" s="269">
        <f t="shared" si="8"/>
        <v>4921798</v>
      </c>
      <c r="M28" s="138">
        <f t="shared" si="8"/>
        <v>12410278</v>
      </c>
      <c r="N28" s="138">
        <f t="shared" si="8"/>
        <v>9552387</v>
      </c>
      <c r="O28" s="138">
        <f t="shared" si="8"/>
        <v>9139307</v>
      </c>
      <c r="P28" s="150">
        <f aca="true" t="shared" si="9" ref="P28:P37">SUM(K28:O28)</f>
        <v>38453166</v>
      </c>
      <c r="Q28" s="152">
        <f aca="true" t="shared" si="10" ref="Q28:Q33">I28+P28</f>
        <v>38512948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7">
        <v>403100</v>
      </c>
      <c r="L29" s="138">
        <v>1489730</v>
      </c>
      <c r="M29" s="284">
        <v>8096110</v>
      </c>
      <c r="N29" s="284">
        <v>6544470</v>
      </c>
      <c r="O29" s="284">
        <v>5643605</v>
      </c>
      <c r="P29" s="150">
        <f t="shared" si="9"/>
        <v>22177015</v>
      </c>
      <c r="Q29" s="152">
        <f t="shared" si="10"/>
        <v>22177015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7">
        <v>1772656</v>
      </c>
      <c r="L30" s="138">
        <v>2787410</v>
      </c>
      <c r="M30" s="284">
        <v>2931770</v>
      </c>
      <c r="N30" s="284">
        <v>1972090</v>
      </c>
      <c r="O30" s="284">
        <v>1870550</v>
      </c>
      <c r="P30" s="150">
        <f t="shared" si="9"/>
        <v>11334476</v>
      </c>
      <c r="Q30" s="152">
        <f t="shared" si="10"/>
        <v>11334476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7">
        <v>0</v>
      </c>
      <c r="L31" s="138">
        <v>0</v>
      </c>
      <c r="M31" s="284">
        <v>0</v>
      </c>
      <c r="N31" s="284">
        <v>195730</v>
      </c>
      <c r="O31" s="284">
        <v>982250</v>
      </c>
      <c r="P31" s="150">
        <f t="shared" si="9"/>
        <v>1177980</v>
      </c>
      <c r="Q31" s="152">
        <f t="shared" si="10"/>
        <v>1177980</v>
      </c>
    </row>
    <row r="32" spans="3:17" ht="14.25" customHeight="1">
      <c r="C32" s="133"/>
      <c r="D32" s="142"/>
      <c r="E32" s="352" t="s">
        <v>68</v>
      </c>
      <c r="F32" s="353"/>
      <c r="G32" s="137">
        <v>0</v>
      </c>
      <c r="H32" s="137">
        <v>0</v>
      </c>
      <c r="I32" s="145">
        <f t="shared" si="11"/>
        <v>0</v>
      </c>
      <c r="J32" s="146"/>
      <c r="K32" s="277">
        <v>21900</v>
      </c>
      <c r="L32" s="138">
        <v>54300</v>
      </c>
      <c r="M32" s="284">
        <v>247990</v>
      </c>
      <c r="N32" s="284">
        <v>95400</v>
      </c>
      <c r="O32" s="284">
        <v>321410</v>
      </c>
      <c r="P32" s="150">
        <f t="shared" si="9"/>
        <v>741000</v>
      </c>
      <c r="Q32" s="152">
        <f t="shared" si="10"/>
        <v>741000</v>
      </c>
    </row>
    <row r="33" spans="3:17" ht="14.25" customHeight="1">
      <c r="C33" s="133"/>
      <c r="D33" s="142"/>
      <c r="E33" s="143" t="s">
        <v>74</v>
      </c>
      <c r="F33" s="144"/>
      <c r="G33" s="138">
        <v>7624</v>
      </c>
      <c r="H33" s="138">
        <v>52158</v>
      </c>
      <c r="I33" s="145">
        <f t="shared" si="11"/>
        <v>59782</v>
      </c>
      <c r="J33" s="149">
        <v>0</v>
      </c>
      <c r="K33" s="277">
        <v>204990</v>
      </c>
      <c r="L33" s="138">
        <v>553788</v>
      </c>
      <c r="M33" s="284">
        <v>1095478</v>
      </c>
      <c r="N33" s="284">
        <v>649347</v>
      </c>
      <c r="O33" s="284">
        <v>298372</v>
      </c>
      <c r="P33" s="150">
        <f t="shared" si="9"/>
        <v>2801975</v>
      </c>
      <c r="Q33" s="152">
        <f t="shared" si="10"/>
        <v>2861757</v>
      </c>
    </row>
    <row r="34" spans="3:17" ht="14.25" customHeight="1">
      <c r="C34" s="133"/>
      <c r="D34" s="142"/>
      <c r="E34" s="352" t="s">
        <v>69</v>
      </c>
      <c r="F34" s="353"/>
      <c r="G34" s="278">
        <v>0</v>
      </c>
      <c r="H34" s="278">
        <v>0</v>
      </c>
      <c r="I34" s="145">
        <f t="shared" si="11"/>
        <v>0</v>
      </c>
      <c r="J34" s="151">
        <v>0</v>
      </c>
      <c r="K34" s="279">
        <v>26750</v>
      </c>
      <c r="L34" s="278">
        <v>36570</v>
      </c>
      <c r="M34" s="285">
        <v>38930</v>
      </c>
      <c r="N34" s="285">
        <v>87250</v>
      </c>
      <c r="O34" s="285">
        <v>23120</v>
      </c>
      <c r="P34" s="150">
        <f t="shared" si="9"/>
        <v>212620</v>
      </c>
      <c r="Q34" s="152">
        <f>I34+P34</f>
        <v>212620</v>
      </c>
    </row>
    <row r="35" spans="3:17" ht="14.25" customHeight="1">
      <c r="C35" s="133"/>
      <c r="D35" s="153"/>
      <c r="E35" s="354" t="s">
        <v>70</v>
      </c>
      <c r="F35" s="355"/>
      <c r="G35" s="280">
        <v>0</v>
      </c>
      <c r="H35" s="280">
        <v>0</v>
      </c>
      <c r="I35" s="150">
        <f t="shared" si="11"/>
        <v>0</v>
      </c>
      <c r="J35" s="155">
        <v>0</v>
      </c>
      <c r="K35" s="281">
        <v>0</v>
      </c>
      <c r="L35" s="280">
        <v>0</v>
      </c>
      <c r="M35" s="286">
        <v>0</v>
      </c>
      <c r="N35" s="286">
        <v>8100</v>
      </c>
      <c r="O35" s="286">
        <v>0</v>
      </c>
      <c r="P35" s="154">
        <f t="shared" si="9"/>
        <v>8100</v>
      </c>
      <c r="Q35" s="156">
        <f>I35+P35</f>
        <v>8100</v>
      </c>
    </row>
    <row r="36" spans="3:17" ht="14.25" customHeight="1">
      <c r="C36" s="133"/>
      <c r="D36" s="157" t="s">
        <v>75</v>
      </c>
      <c r="E36" s="263"/>
      <c r="F36" s="136"/>
      <c r="G36" s="264">
        <f aca="true" t="shared" si="12" ref="G36:O36">SUM(G37:G43)</f>
        <v>6350</v>
      </c>
      <c r="H36" s="264">
        <f t="shared" si="12"/>
        <v>37940</v>
      </c>
      <c r="I36" s="139">
        <f>SUM(I37:I43)</f>
        <v>44290</v>
      </c>
      <c r="J36" s="266">
        <f t="shared" si="12"/>
        <v>0</v>
      </c>
      <c r="K36" s="267">
        <f t="shared" si="12"/>
        <v>660860</v>
      </c>
      <c r="L36" s="264">
        <f t="shared" si="12"/>
        <v>1850270</v>
      </c>
      <c r="M36" s="264">
        <f t="shared" si="12"/>
        <v>7294960</v>
      </c>
      <c r="N36" s="264">
        <f t="shared" si="12"/>
        <v>5537220</v>
      </c>
      <c r="O36" s="264">
        <f t="shared" si="12"/>
        <v>4931250</v>
      </c>
      <c r="P36" s="265">
        <f t="shared" si="9"/>
        <v>20274560</v>
      </c>
      <c r="Q36" s="268">
        <f>SUM(Q37:Q43)</f>
        <v>20318850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7">
        <v>322920</v>
      </c>
      <c r="L37" s="284">
        <v>1142150</v>
      </c>
      <c r="M37" s="284">
        <v>5895600</v>
      </c>
      <c r="N37" s="284">
        <v>4727340</v>
      </c>
      <c r="O37" s="284">
        <v>4104060</v>
      </c>
      <c r="P37" s="265">
        <f t="shared" si="9"/>
        <v>16192070</v>
      </c>
      <c r="Q37" s="147">
        <f aca="true" t="shared" si="13" ref="Q37:Q43">I37+P37</f>
        <v>16192070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7">
        <v>164230</v>
      </c>
      <c r="L38" s="284">
        <v>268980</v>
      </c>
      <c r="M38" s="284">
        <v>346200</v>
      </c>
      <c r="N38" s="284">
        <v>137930</v>
      </c>
      <c r="O38" s="284">
        <v>175320</v>
      </c>
      <c r="P38" s="145">
        <f aca="true" t="shared" si="14" ref="P38:P43">SUM(K38:O38)</f>
        <v>1092660</v>
      </c>
      <c r="Q38" s="147">
        <f t="shared" si="13"/>
        <v>1092660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7">
        <v>0</v>
      </c>
      <c r="L39" s="284">
        <v>0</v>
      </c>
      <c r="M39" s="284">
        <v>0</v>
      </c>
      <c r="N39" s="284">
        <v>90000</v>
      </c>
      <c r="O39" s="284">
        <v>120900</v>
      </c>
      <c r="P39" s="145">
        <f t="shared" si="14"/>
        <v>210900</v>
      </c>
      <c r="Q39" s="147">
        <f>I39+P39</f>
        <v>210900</v>
      </c>
    </row>
    <row r="40" spans="3:17" ht="14.25" customHeight="1">
      <c r="C40" s="133"/>
      <c r="D40" s="142"/>
      <c r="E40" s="352" t="s">
        <v>68</v>
      </c>
      <c r="F40" s="353"/>
      <c r="G40" s="137">
        <v>0</v>
      </c>
      <c r="H40" s="137">
        <v>0</v>
      </c>
      <c r="I40" s="145">
        <f t="shared" si="11"/>
        <v>0</v>
      </c>
      <c r="J40" s="146"/>
      <c r="K40" s="287">
        <v>19800</v>
      </c>
      <c r="L40" s="284">
        <v>54300</v>
      </c>
      <c r="M40" s="284">
        <v>225720</v>
      </c>
      <c r="N40" s="284">
        <v>93900</v>
      </c>
      <c r="O40" s="284">
        <v>306600</v>
      </c>
      <c r="P40" s="145">
        <f t="shared" si="14"/>
        <v>700320</v>
      </c>
      <c r="Q40" s="147">
        <f t="shared" si="13"/>
        <v>700320</v>
      </c>
    </row>
    <row r="41" spans="3:17" ht="14.25" customHeight="1">
      <c r="C41" s="133"/>
      <c r="D41" s="142"/>
      <c r="E41" s="143" t="s">
        <v>74</v>
      </c>
      <c r="F41" s="144"/>
      <c r="G41" s="284">
        <v>6350</v>
      </c>
      <c r="H41" s="138">
        <v>37940</v>
      </c>
      <c r="I41" s="145">
        <f t="shared" si="11"/>
        <v>44290</v>
      </c>
      <c r="J41" s="149">
        <v>0</v>
      </c>
      <c r="K41" s="287">
        <v>150610</v>
      </c>
      <c r="L41" s="284">
        <v>368740</v>
      </c>
      <c r="M41" s="284">
        <v>819300</v>
      </c>
      <c r="N41" s="284">
        <v>476370</v>
      </c>
      <c r="O41" s="284">
        <v>217620</v>
      </c>
      <c r="P41" s="145">
        <f t="shared" si="14"/>
        <v>2032640</v>
      </c>
      <c r="Q41" s="147">
        <f>I41+P41</f>
        <v>2076930</v>
      </c>
    </row>
    <row r="42" spans="3:17" ht="14.25" customHeight="1">
      <c r="C42" s="133"/>
      <c r="D42" s="148"/>
      <c r="E42" s="352" t="s">
        <v>69</v>
      </c>
      <c r="F42" s="353"/>
      <c r="G42" s="137">
        <v>0</v>
      </c>
      <c r="H42" s="138">
        <v>0</v>
      </c>
      <c r="I42" s="145">
        <f t="shared" si="11"/>
        <v>0</v>
      </c>
      <c r="J42" s="149">
        <v>0</v>
      </c>
      <c r="K42" s="287">
        <v>3300</v>
      </c>
      <c r="L42" s="284">
        <v>16100</v>
      </c>
      <c r="M42" s="284">
        <v>8140</v>
      </c>
      <c r="N42" s="284">
        <v>11680</v>
      </c>
      <c r="O42" s="284">
        <v>6750</v>
      </c>
      <c r="P42" s="145">
        <f t="shared" si="14"/>
        <v>45970</v>
      </c>
      <c r="Q42" s="147">
        <f t="shared" si="13"/>
        <v>45970</v>
      </c>
    </row>
    <row r="43" spans="3:17" ht="14.25" customHeight="1">
      <c r="C43" s="163"/>
      <c r="D43" s="167"/>
      <c r="E43" s="354" t="s">
        <v>70</v>
      </c>
      <c r="F43" s="355"/>
      <c r="G43" s="137">
        <v>0</v>
      </c>
      <c r="H43" s="137">
        <v>0</v>
      </c>
      <c r="I43" s="145">
        <f t="shared" si="11"/>
        <v>0</v>
      </c>
      <c r="J43" s="155">
        <v>0</v>
      </c>
      <c r="K43" s="288">
        <v>0</v>
      </c>
      <c r="L43" s="286">
        <v>0</v>
      </c>
      <c r="M43" s="286">
        <v>0</v>
      </c>
      <c r="N43" s="286">
        <v>0</v>
      </c>
      <c r="O43" s="286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13974</v>
      </c>
      <c r="H44" s="171">
        <f t="shared" si="15"/>
        <v>90098</v>
      </c>
      <c r="I44" s="172">
        <f>I28+I36</f>
        <v>104072</v>
      </c>
      <c r="J44" s="173">
        <f t="shared" si="15"/>
        <v>0</v>
      </c>
      <c r="K44" s="174">
        <f t="shared" si="15"/>
        <v>3090256</v>
      </c>
      <c r="L44" s="171">
        <f t="shared" si="15"/>
        <v>6772068</v>
      </c>
      <c r="M44" s="171">
        <f t="shared" si="15"/>
        <v>19705238</v>
      </c>
      <c r="N44" s="171">
        <f t="shared" si="15"/>
        <v>15089607</v>
      </c>
      <c r="O44" s="171">
        <f>O28+O36</f>
        <v>14070557</v>
      </c>
      <c r="P44" s="172">
        <f>P28+P36</f>
        <v>58727726</v>
      </c>
      <c r="Q44" s="175">
        <f>Q28+Q36</f>
        <v>58831798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pane xSplit="20040" topLeftCell="V1" activePane="topLeft" state="split"/>
      <selection pane="topLeft" activeCell="J42" sqref="J42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8" t="s">
        <v>16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s="2" customFormat="1" ht="24" customHeight="1">
      <c r="A4" s="368" t="str">
        <f>'様式１'!A5</f>
        <v>平成２８年１１月月報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96</v>
      </c>
      <c r="H10" s="109">
        <v>170</v>
      </c>
      <c r="I10" s="362">
        <f>SUM(G10:H10)</f>
        <v>266</v>
      </c>
      <c r="J10" s="363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991932</v>
      </c>
      <c r="H11" s="110">
        <v>2354332</v>
      </c>
      <c r="I11" s="364">
        <f>SUM(G11:H11)</f>
        <v>3346264</v>
      </c>
      <c r="J11" s="365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360</v>
      </c>
      <c r="H15" s="109">
        <v>505</v>
      </c>
      <c r="I15" s="362">
        <f>SUM(G15:H15)</f>
        <v>865</v>
      </c>
      <c r="J15" s="363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3622018</v>
      </c>
      <c r="H16" s="110">
        <v>8007000</v>
      </c>
      <c r="I16" s="364">
        <f>SUM(G16:H16)</f>
        <v>11629018</v>
      </c>
      <c r="J16" s="365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107</v>
      </c>
      <c r="H20" s="109">
        <v>743</v>
      </c>
      <c r="I20" s="362">
        <f>SUM(G20:H20)</f>
        <v>850</v>
      </c>
      <c r="J20" s="363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768347</v>
      </c>
      <c r="H21" s="110">
        <v>4162611</v>
      </c>
      <c r="I21" s="364">
        <f>SUM(G21:H21)</f>
        <v>4930958</v>
      </c>
      <c r="J21" s="365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145</v>
      </c>
      <c r="H25" s="109">
        <v>2609</v>
      </c>
      <c r="I25" s="362">
        <f>SUM(G25:H25)</f>
        <v>2754</v>
      </c>
      <c r="J25" s="363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1360564</v>
      </c>
      <c r="H26" s="111">
        <v>31392439</v>
      </c>
      <c r="I26" s="364">
        <f>SUM(G26:H26)</f>
        <v>32753003</v>
      </c>
      <c r="J26" s="365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109">
        <v>533</v>
      </c>
      <c r="I30" s="362">
        <f>SUM(G30:H30)</f>
        <v>533</v>
      </c>
      <c r="J30" s="363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5446948</v>
      </c>
      <c r="I31" s="364">
        <f>SUM(G31:H31)</f>
        <v>5446948</v>
      </c>
      <c r="J31" s="365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708</v>
      </c>
      <c r="H35" s="109">
        <f>H10+H15+H20+H25+H30</f>
        <v>4560</v>
      </c>
      <c r="I35" s="362">
        <f>SUM(G35:H35)</f>
        <v>5268</v>
      </c>
      <c r="J35" s="363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6742861</v>
      </c>
      <c r="H36" s="176">
        <f>H11+H16+H21+H26+H31</f>
        <v>51363330</v>
      </c>
      <c r="I36" s="366">
        <f>SUM(G36:H36)</f>
        <v>58106191</v>
      </c>
      <c r="J36" s="367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3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89579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1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622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10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181402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13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397832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27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669435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A3:L3"/>
    <mergeCell ref="A4:L4"/>
    <mergeCell ref="I16:J16"/>
    <mergeCell ref="I15:J15"/>
    <mergeCell ref="I20:J20"/>
    <mergeCell ref="I21:J21"/>
    <mergeCell ref="I10:J10"/>
    <mergeCell ref="I11:J11"/>
    <mergeCell ref="I30:J30"/>
    <mergeCell ref="I31:J31"/>
    <mergeCell ref="I35:J35"/>
    <mergeCell ref="I36:J36"/>
    <mergeCell ref="I25:J25"/>
    <mergeCell ref="I26:J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2016-11-15T06:17:40Z</cp:lastPrinted>
  <dcterms:created xsi:type="dcterms:W3CDTF">2006-12-27T00:16:47Z</dcterms:created>
  <dcterms:modified xsi:type="dcterms:W3CDTF">2017-01-12T02:29:27Z</dcterms:modified>
  <cp:category/>
  <cp:version/>
  <cp:contentType/>
  <cp:contentStatus/>
</cp:coreProperties>
</file>