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20" windowWidth="7650" windowHeight="8985" tabRatio="797" activeTab="3"/>
  </bookViews>
  <sheets>
    <sheet name="様式１" sheetId="1" r:id="rId1"/>
    <sheet name="様式１の６" sheetId="2" r:id="rId2"/>
    <sheet name="様式２" sheetId="3" r:id="rId3"/>
    <sheet name="様式２の５" sheetId="4" r:id="rId4"/>
    <sheet name="様式２の７" sheetId="5" r:id="rId5"/>
  </sheets>
  <externalReferences>
    <externalReference r:id="rId8"/>
    <externalReference r:id="rId9"/>
  </externalReferences>
  <definedNames>
    <definedName name="_xlnm.Print_Area" localSheetId="2">'様式２'!$A$1:$P$173</definedName>
    <definedName name="_xlnm.Print_Area" localSheetId="3">'様式２の５'!$A$1:$Q$44</definedName>
    <definedName name="_xlnm.Print_Area" localSheetId="4">'様式２の７'!$A$1:$L$59</definedName>
  </definedNames>
  <calcPr fullCalcOnLoad="1"/>
</workbook>
</file>

<file path=xl/sharedStrings.xml><?xml version="1.0" encoding="utf-8"?>
<sst xmlns="http://schemas.openxmlformats.org/spreadsheetml/2006/main" count="434" uniqueCount="192">
  <si>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</si>
  <si>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</si>
  <si>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</si>
  <si>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</si>
  <si>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</si>
  <si>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</si>
  <si>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</si>
  <si>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</si>
  <si>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</si>
  <si>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</si>
  <si>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</si>
  <si>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</si>
  <si>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</si>
  <si>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</si>
  <si>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</si>
  <si>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</si>
  <si>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</si>
  <si>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</si>
  <si>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</si>
  <si>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</si>
  <si>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</si>
  <si>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</si>
  <si>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</si>
  <si>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</si>
  <si>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</si>
  <si>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</si>
  <si>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</si>
  <si>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</si>
  <si>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</si>
  <si>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</si>
  <si>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</si>
  <si>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</si>
  <si>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</si>
  <si>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</si>
  <si>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</si>
  <si>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</si>
  <si>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</si>
  <si>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</si>
  <si>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</si>
  <si>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</si>
  <si>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</si>
  <si>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</si>
  <si>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</si>
  <si>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</si>
  <si>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</si>
  <si>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</si>
  <si>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</si>
  <si>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</si>
  <si>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</si>
  <si>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</si>
  <si>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</si>
  <si>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</si>
  <si>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</si>
  <si>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</si>
  <si>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</si>
  <si>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</si>
  <si>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</si>
  <si>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</si>
  <si>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</si>
  <si>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</si>
  <si>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</si>
  <si>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</si>
  <si>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</si>
  <si>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</si>
  <si>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</si>
  <si>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要支援１</t>
  </si>
  <si>
    <t>要支援２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</si>
  <si>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</si>
  <si>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</si>
  <si>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</si>
  <si>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</si>
  <si>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</si>
  <si>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</si>
  <si>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</si>
  <si>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</si>
  <si>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</si>
  <si>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</si>
  <si>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</si>
  <si>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</si>
  <si>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</si>
  <si>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</si>
  <si>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</si>
  <si>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>オ 合計</t>
  </si>
  <si>
    <t>ア 現役並み所得者　（上位所得者）</t>
  </si>
  <si>
    <t>イ 一般</t>
  </si>
  <si>
    <t>ウ 低所者Ⅱ</t>
  </si>
  <si>
    <t>エ 低所得者Ⅰ</t>
  </si>
  <si>
    <t>（様式２の５)</t>
  </si>
  <si>
    <t>① 総  数</t>
  </si>
  <si>
    <t>そ　の　他</t>
  </si>
  <si>
    <t>（４）高額医療合算介護（介護予防）サービス　　</t>
  </si>
  <si>
    <t>(1) 介護給付・予防給付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</si>
  <si>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</si>
  <si>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</si>
  <si>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</si>
  <si>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</si>
  <si>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</si>
  <si>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</si>
  <si>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</si>
  <si>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</si>
  <si>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</si>
  <si>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</si>
  <si>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</si>
  <si>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</si>
  <si>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</si>
  <si>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</si>
  <si>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</si>
  <si>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</si>
  <si>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</si>
  <si>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</si>
  <si>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介護保険事業状況報告</t>
  </si>
  <si>
    <t>その他</t>
  </si>
  <si>
    <t>（様式１の６）</t>
  </si>
  <si>
    <t>ア 利用者負担第五段階</t>
  </si>
  <si>
    <t>イ 利用者負担第四段階</t>
  </si>
  <si>
    <t xml:space="preserve">ウ 利用者負担第三段階 </t>
  </si>
  <si>
    <t>エ 利用者負担第二段階</t>
  </si>
  <si>
    <t>オ 利用者負担第一段階</t>
  </si>
  <si>
    <t>カ 合計</t>
  </si>
  <si>
    <t>訪問サービス</t>
  </si>
  <si>
    <t>訪問看護</t>
  </si>
  <si>
    <t>① 総数</t>
  </si>
  <si>
    <t>訪問介護</t>
  </si>
  <si>
    <t>通所介護</t>
  </si>
  <si>
    <t>短期入所療養介護
（介護老人保健施設）</t>
  </si>
  <si>
    <t>福祉用具貸与</t>
  </si>
  <si>
    <t>介護予防支援・居宅介護支援</t>
  </si>
  <si>
    <t>複合型サービス</t>
  </si>
  <si>
    <t>施設サービス</t>
  </si>
  <si>
    <t>訪問リハビリテーション</t>
  </si>
  <si>
    <t>通所リハビリテーション</t>
  </si>
  <si>
    <t>短期入所療養介護
（介護療養型医療施設等）</t>
  </si>
  <si>
    <t>地域密着型通所介護</t>
  </si>
  <si>
    <t>特定施設入所者生活介護</t>
  </si>
  <si>
    <t>平成２８年９月月報（報告用）</t>
  </si>
  <si>
    <t>ア 件数</t>
  </si>
  <si>
    <t>訪問介護</t>
  </si>
  <si>
    <t>訪問入浴介護</t>
  </si>
  <si>
    <t>訪問リハビリテーション</t>
  </si>
  <si>
    <t>居宅療養管理指導</t>
  </si>
  <si>
    <t>通所リハビリテーション</t>
  </si>
  <si>
    <t>短期入所生活介護</t>
  </si>
  <si>
    <t>短期入所療養介護
（介護療養型医療施設等）</t>
  </si>
  <si>
    <t>福祉用具貸与</t>
  </si>
  <si>
    <t>地域密着型通所介護</t>
  </si>
  <si>
    <t>総計</t>
  </si>
  <si>
    <t>イ 単位数</t>
  </si>
  <si>
    <t>要支援１</t>
  </si>
  <si>
    <t>訪問入浴介護</t>
  </si>
  <si>
    <t>居宅療養管理指導</t>
  </si>
  <si>
    <t>短期入所生活介護</t>
  </si>
  <si>
    <t>介護予防支援・居宅介護支援</t>
  </si>
  <si>
    <t>複合型サービス</t>
  </si>
  <si>
    <t>施設サービス</t>
  </si>
  <si>
    <t>総計</t>
  </si>
  <si>
    <t>① 総数</t>
  </si>
  <si>
    <t>ウ 費用額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</si>
  <si>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</si>
  <si>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</si>
  <si>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</si>
  <si>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</si>
  <si>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</si>
  <si>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</si>
  <si>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</si>
  <si>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</si>
  <si>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</si>
  <si>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</si>
  <si>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</si>
  <si>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</si>
  <si>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</si>
  <si>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</si>
  <si>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</si>
  <si>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</si>
  <si>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施設サービス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</si>
  <si>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</si>
  <si>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</si>
  <si>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</si>
  <si>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</si>
  <si>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</si>
  <si>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</si>
  <si>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</si>
  <si>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</si>
  <si>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</si>
  <si>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</si>
  <si>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</si>
  <si>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</si>
  <si>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</si>
  <si>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</si>
  <si>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</si>
  <si>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</si>
  <si>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総計</t>
  </si>
  <si>
    <t>平成２８年９月月報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</si>
</sst>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 diagonalUp="1">
      <left style="double"/>
      <right style="thin"/>
      <top style="hair"/>
      <bottom style="hair"/>
      <diagonal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 style="medium"/>
      <bottom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2" fillId="0" borderId="0" xfId="61">
      <alignment/>
      <protection/>
    </xf>
    <xf numFmtId="0" fontId="14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6" fillId="0" borderId="0" xfId="61" applyFont="1" applyAlignment="1">
      <alignment horizontal="centerContinuous" vertical="center"/>
      <protection/>
    </xf>
    <xf numFmtId="0" fontId="2" fillId="0" borderId="0" xfId="61" applyAlignment="1">
      <alignment horizontal="centerContinuous"/>
      <protection/>
    </xf>
    <xf numFmtId="0" fontId="8" fillId="0" borderId="0" xfId="61" applyFont="1" applyAlignment="1">
      <alignment horizontal="centerContinuous" vertical="center"/>
      <protection/>
    </xf>
    <xf numFmtId="0" fontId="8" fillId="0" borderId="0" xfId="61" applyFont="1" applyAlignment="1">
      <alignment vertical="center"/>
      <protection/>
    </xf>
    <xf numFmtId="0" fontId="13" fillId="0" borderId="10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2" fillId="0" borderId="0" xfId="61" applyBorder="1">
      <alignment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1" fillId="0" borderId="11" xfId="61" applyFont="1" applyBorder="1" applyAlignment="1">
      <alignment horizontal="centerContinuous" vertical="center"/>
      <protection/>
    </xf>
    <xf numFmtId="0" fontId="11" fillId="0" borderId="12" xfId="61" applyFont="1" applyBorder="1" applyAlignment="1">
      <alignment horizontal="centerContinuous" vertical="center"/>
      <protection/>
    </xf>
    <xf numFmtId="0" fontId="11" fillId="0" borderId="13" xfId="61" applyFont="1" applyBorder="1" applyAlignment="1">
      <alignment horizontal="centerContinuous" vertical="center"/>
      <protection/>
    </xf>
    <xf numFmtId="0" fontId="16" fillId="0" borderId="10" xfId="61" applyFont="1" applyBorder="1" applyAlignment="1">
      <alignment horizontal="centerContinuous" vertical="center"/>
      <protection/>
    </xf>
    <xf numFmtId="0" fontId="16" fillId="0" borderId="14" xfId="61" applyFont="1" applyBorder="1" applyAlignment="1">
      <alignment horizontal="centerContinuous" vertical="center"/>
      <protection/>
    </xf>
    <xf numFmtId="0" fontId="16" fillId="0" borderId="15" xfId="61" applyFont="1" applyBorder="1" applyAlignment="1">
      <alignment horizontal="centerContinuous" vertical="center"/>
      <protection/>
    </xf>
    <xf numFmtId="0" fontId="16" fillId="0" borderId="0" xfId="61" applyFont="1" applyAlignment="1">
      <alignment vertical="center"/>
      <protection/>
    </xf>
    <xf numFmtId="0" fontId="16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17" xfId="61" applyFont="1" applyBorder="1" applyAlignment="1">
      <alignment vertical="center"/>
      <protection/>
    </xf>
    <xf numFmtId="0" fontId="16" fillId="0" borderId="18" xfId="61" applyFont="1" applyBorder="1" applyAlignment="1">
      <alignment vertical="center"/>
      <protection/>
    </xf>
    <xf numFmtId="0" fontId="16" fillId="0" borderId="19" xfId="61" applyFont="1" applyBorder="1" applyAlignment="1">
      <alignment horizontal="centerContinuous" vertical="center"/>
      <protection/>
    </xf>
    <xf numFmtId="0" fontId="16" fillId="0" borderId="20" xfId="61" applyFont="1" applyBorder="1" applyAlignment="1">
      <alignment horizontal="centerContinuous" vertical="center"/>
      <protection/>
    </xf>
    <xf numFmtId="0" fontId="15" fillId="0" borderId="21" xfId="61" applyFont="1" applyBorder="1" applyAlignment="1">
      <alignment horizontal="center" vertical="center"/>
      <protection/>
    </xf>
    <xf numFmtId="0" fontId="15" fillId="0" borderId="22" xfId="61" applyFont="1" applyBorder="1" applyAlignment="1">
      <alignment horizontal="center" vertical="center"/>
      <protection/>
    </xf>
    <xf numFmtId="0" fontId="15" fillId="0" borderId="23" xfId="61" applyFont="1" applyBorder="1" applyAlignment="1">
      <alignment horizontal="center" vertical="center" wrapText="1"/>
      <protection/>
    </xf>
    <xf numFmtId="0" fontId="15" fillId="0" borderId="24" xfId="61" applyFont="1" applyBorder="1" applyAlignment="1">
      <alignment horizontal="distributed" vertical="center"/>
      <protection/>
    </xf>
    <xf numFmtId="0" fontId="15" fillId="0" borderId="21" xfId="61" applyFont="1" applyBorder="1" applyAlignment="1">
      <alignment horizontal="distributed" vertical="center"/>
      <protection/>
    </xf>
    <xf numFmtId="0" fontId="16" fillId="0" borderId="25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center" vertical="center"/>
      <protection/>
    </xf>
    <xf numFmtId="0" fontId="15" fillId="0" borderId="27" xfId="61" applyFont="1" applyBorder="1" applyAlignment="1">
      <alignment horizontal="center" vertical="center"/>
      <protection/>
    </xf>
    <xf numFmtId="0" fontId="15" fillId="0" borderId="28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distributed" vertical="center"/>
      <protection/>
    </xf>
    <xf numFmtId="0" fontId="16" fillId="0" borderId="29" xfId="61" applyFont="1" applyBorder="1" applyAlignment="1">
      <alignment horizontal="distributed" vertical="center"/>
      <protection/>
    </xf>
    <xf numFmtId="0" fontId="11" fillId="0" borderId="11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19" xfId="61" applyFont="1" applyBorder="1" applyAlignment="1">
      <alignment horizontal="centerContinuous" vertical="center"/>
      <protection/>
    </xf>
    <xf numFmtId="0" fontId="11" fillId="0" borderId="10" xfId="61" applyFont="1" applyBorder="1" applyAlignment="1">
      <alignment horizontal="centerContinuous" vertical="center"/>
      <protection/>
    </xf>
    <xf numFmtId="0" fontId="11" fillId="0" borderId="20" xfId="61" applyFont="1" applyBorder="1" applyAlignment="1">
      <alignment horizontal="centerContinuous" vertical="center"/>
      <protection/>
    </xf>
    <xf numFmtId="0" fontId="11" fillId="0" borderId="30" xfId="61" applyFont="1" applyBorder="1" applyAlignment="1">
      <alignment horizontal="centerContinuous" vertical="center"/>
      <protection/>
    </xf>
    <xf numFmtId="0" fontId="11" fillId="0" borderId="14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horizontal="centerContinuous" vertical="center"/>
      <protection/>
    </xf>
    <xf numFmtId="0" fontId="13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/>
      <protection/>
    </xf>
    <xf numFmtId="0" fontId="6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centerContinuous" vertical="center"/>
      <protection/>
    </xf>
    <xf numFmtId="57" fontId="13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vertical="center"/>
      <protection/>
    </xf>
    <xf numFmtId="57" fontId="8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horizontal="centerContinuous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31" xfId="61" applyFont="1" applyBorder="1" applyAlignment="1">
      <alignment horizontal="centerContinuous" vertical="center"/>
      <protection/>
    </xf>
    <xf numFmtId="0" fontId="13" fillId="0" borderId="12" xfId="61" applyFont="1" applyBorder="1" applyAlignment="1">
      <alignment horizontal="centerContinuous" vertical="center"/>
      <protection/>
    </xf>
    <xf numFmtId="0" fontId="13" fillId="0" borderId="32" xfId="61" applyFont="1" applyBorder="1" applyAlignment="1">
      <alignment horizontal="centerContinuous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13" fillId="0" borderId="33" xfId="61" applyFont="1" applyBorder="1" applyAlignment="1">
      <alignment vertical="center"/>
      <protection/>
    </xf>
    <xf numFmtId="0" fontId="13" fillId="0" borderId="19" xfId="61" applyFont="1" applyBorder="1" applyAlignment="1">
      <alignment vertical="center"/>
      <protection/>
    </xf>
    <xf numFmtId="0" fontId="13" fillId="0" borderId="14" xfId="61" applyFont="1" applyBorder="1" applyAlignment="1">
      <alignment horizontal="center" vertical="center"/>
      <protection/>
    </xf>
    <xf numFmtId="0" fontId="13" fillId="0" borderId="34" xfId="61" applyFont="1" applyBorder="1" applyAlignment="1">
      <alignment vertical="center"/>
      <protection/>
    </xf>
    <xf numFmtId="0" fontId="13" fillId="0" borderId="15" xfId="61" applyFont="1" applyBorder="1" applyAlignment="1">
      <alignment vertical="center"/>
      <protection/>
    </xf>
    <xf numFmtId="0" fontId="13" fillId="0" borderId="13" xfId="61" applyFont="1" applyBorder="1" applyAlignment="1">
      <alignment horizontal="centerContinuous" vertical="center"/>
      <protection/>
    </xf>
    <xf numFmtId="0" fontId="13" fillId="0" borderId="35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21" xfId="61" applyFont="1" applyBorder="1" applyAlignment="1">
      <alignment horizontal="centerContinuous" vertical="center"/>
      <protection/>
    </xf>
    <xf numFmtId="0" fontId="13" fillId="0" borderId="36" xfId="61" applyFont="1" applyBorder="1" applyAlignment="1">
      <alignment horizontal="centerContinuous" vertical="center"/>
      <protection/>
    </xf>
    <xf numFmtId="0" fontId="13" fillId="0" borderId="37" xfId="61" applyFont="1" applyBorder="1" applyAlignment="1">
      <alignment horizontal="centerContinuous" vertical="center"/>
      <protection/>
    </xf>
    <xf numFmtId="0" fontId="13" fillId="0" borderId="25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38" fontId="13" fillId="0" borderId="25" xfId="61" applyNumberFormat="1" applyFont="1" applyBorder="1" applyAlignment="1">
      <alignment vertical="center"/>
      <protection/>
    </xf>
    <xf numFmtId="38" fontId="13" fillId="0" borderId="38" xfId="49" applyFont="1" applyBorder="1" applyAlignment="1">
      <alignment horizontal="right" vertical="center"/>
    </xf>
    <xf numFmtId="38" fontId="11" fillId="0" borderId="33" xfId="49" applyFont="1" applyBorder="1" applyAlignment="1">
      <alignment horizontal="right" vertical="center"/>
    </xf>
    <xf numFmtId="38" fontId="11" fillId="0" borderId="39" xfId="49" applyFont="1" applyBorder="1" applyAlignment="1">
      <alignment horizontal="right" vertical="center"/>
    </xf>
    <xf numFmtId="38" fontId="11" fillId="0" borderId="40" xfId="49" applyFont="1" applyBorder="1" applyAlignment="1">
      <alignment horizontal="right" vertical="center"/>
    </xf>
    <xf numFmtId="38" fontId="11" fillId="0" borderId="41" xfId="49" applyFont="1" applyBorder="1" applyAlignment="1">
      <alignment horizontal="right" vertical="center"/>
    </xf>
    <xf numFmtId="38" fontId="11" fillId="0" borderId="42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43" xfId="49" applyFont="1" applyBorder="1" applyAlignment="1">
      <alignment horizontal="right" vertical="center"/>
    </xf>
    <xf numFmtId="38" fontId="11" fillId="0" borderId="44" xfId="49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46" xfId="49" applyFont="1" applyBorder="1" applyAlignment="1">
      <alignment horizontal="right" vertical="center"/>
    </xf>
    <xf numFmtId="38" fontId="11" fillId="0" borderId="47" xfId="49" applyFont="1" applyBorder="1" applyAlignment="1">
      <alignment horizontal="right" vertical="center"/>
    </xf>
    <xf numFmtId="38" fontId="11" fillId="0" borderId="48" xfId="49" applyFont="1" applyBorder="1" applyAlignment="1">
      <alignment horizontal="right" vertical="center"/>
    </xf>
    <xf numFmtId="38" fontId="11" fillId="0" borderId="49" xfId="49" applyFont="1" applyBorder="1" applyAlignment="1">
      <alignment horizontal="right" vertical="center"/>
    </xf>
    <xf numFmtId="38" fontId="11" fillId="0" borderId="50" xfId="49" applyFont="1" applyBorder="1" applyAlignment="1">
      <alignment horizontal="right" vertical="center"/>
    </xf>
    <xf numFmtId="38" fontId="11" fillId="0" borderId="35" xfId="49" applyFont="1" applyBorder="1" applyAlignment="1">
      <alignment horizontal="right" vertical="center"/>
    </xf>
    <xf numFmtId="38" fontId="11" fillId="0" borderId="51" xfId="49" applyFont="1" applyBorder="1" applyAlignment="1">
      <alignment horizontal="right" vertical="center"/>
    </xf>
    <xf numFmtId="38" fontId="11" fillId="0" borderId="52" xfId="49" applyFont="1" applyBorder="1" applyAlignment="1">
      <alignment horizontal="right" vertical="center"/>
    </xf>
    <xf numFmtId="38" fontId="11" fillId="0" borderId="53" xfId="49" applyFont="1" applyBorder="1" applyAlignment="1">
      <alignment horizontal="right" vertical="center"/>
    </xf>
    <xf numFmtId="0" fontId="9" fillId="0" borderId="0" xfId="61" applyFont="1" applyBorder="1" applyAlignment="1">
      <alignment vertical="center"/>
      <protection/>
    </xf>
    <xf numFmtId="0" fontId="11" fillId="0" borderId="54" xfId="61" applyFont="1" applyBorder="1" applyAlignment="1">
      <alignment vertical="center"/>
      <protection/>
    </xf>
    <xf numFmtId="0" fontId="11" fillId="0" borderId="31" xfId="61" applyFont="1" applyBorder="1" applyAlignment="1">
      <alignment horizontal="centerContinuous" vertical="center"/>
      <protection/>
    </xf>
    <xf numFmtId="0" fontId="11" fillId="0" borderId="32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vertical="center"/>
      <protection/>
    </xf>
    <xf numFmtId="0" fontId="11" fillId="0" borderId="36" xfId="61" applyFont="1" applyBorder="1" applyAlignment="1">
      <alignment horizontal="centerContinuous" vertical="center"/>
      <protection/>
    </xf>
    <xf numFmtId="0" fontId="11" fillId="0" borderId="55" xfId="61" applyFont="1" applyBorder="1" applyAlignment="1">
      <alignment horizontal="centerContinuous" vertical="center"/>
      <protection/>
    </xf>
    <xf numFmtId="0" fontId="11" fillId="0" borderId="49" xfId="61" applyFont="1" applyBorder="1" applyAlignment="1">
      <alignment horizontal="centerContinuous" vertical="center"/>
      <protection/>
    </xf>
    <xf numFmtId="0" fontId="11" fillId="0" borderId="17" xfId="61" applyFont="1" applyBorder="1" applyAlignment="1">
      <alignment vertical="center"/>
      <protection/>
    </xf>
    <xf numFmtId="0" fontId="12" fillId="0" borderId="0" xfId="61" applyFont="1" applyBorder="1" applyAlignment="1">
      <alignment horizontal="distributed" vertical="center"/>
      <protection/>
    </xf>
    <xf numFmtId="38" fontId="11" fillId="0" borderId="21" xfId="49" applyFont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34" xfId="61" applyNumberFormat="1" applyFont="1" applyBorder="1" applyAlignment="1">
      <alignment vertical="center"/>
      <protection/>
    </xf>
    <xf numFmtId="38" fontId="11" fillId="0" borderId="38" xfId="49" applyFont="1" applyBorder="1" applyAlignment="1">
      <alignment horizontal="right" vertical="center"/>
    </xf>
    <xf numFmtId="0" fontId="18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0" fillId="0" borderId="0" xfId="61" applyFont="1" applyFill="1" applyAlignment="1">
      <alignment horizontal="centerContinuous" vertical="center"/>
      <protection/>
    </xf>
    <xf numFmtId="0" fontId="21" fillId="0" borderId="0" xfId="61" applyFont="1" applyFill="1" applyAlignment="1">
      <alignment horizontal="centerContinuous" vertical="center"/>
      <protection/>
    </xf>
    <xf numFmtId="0" fontId="19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vertical="center"/>
      <protection/>
    </xf>
    <xf numFmtId="0" fontId="23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25" fillId="0" borderId="0" xfId="61" applyFont="1" applyFill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4" fillId="0" borderId="42" xfId="61" applyFont="1" applyFill="1" applyBorder="1" applyAlignment="1">
      <alignment horizontal="center" vertical="center"/>
      <protection/>
    </xf>
    <xf numFmtId="0" fontId="24" fillId="0" borderId="24" xfId="61" applyFont="1" applyFill="1" applyBorder="1" applyAlignment="1">
      <alignment horizontal="center" vertical="center"/>
      <protection/>
    </xf>
    <xf numFmtId="0" fontId="24" fillId="0" borderId="22" xfId="61" applyFont="1" applyFill="1" applyBorder="1" applyAlignment="1">
      <alignment horizontal="center" vertical="center"/>
      <protection/>
    </xf>
    <xf numFmtId="0" fontId="24" fillId="0" borderId="23" xfId="61" applyFont="1" applyFill="1" applyBorder="1" applyAlignment="1">
      <alignment horizontal="center" vertical="center" wrapText="1"/>
      <protection/>
    </xf>
    <xf numFmtId="0" fontId="24" fillId="0" borderId="21" xfId="61" applyFont="1" applyFill="1" applyBorder="1" applyAlignment="1">
      <alignment horizontal="center" vertical="center"/>
      <protection/>
    </xf>
    <xf numFmtId="0" fontId="24" fillId="0" borderId="55" xfId="61" applyFont="1" applyFill="1" applyBorder="1" applyAlignment="1">
      <alignment vertical="center"/>
      <protection/>
    </xf>
    <xf numFmtId="0" fontId="24" fillId="0" borderId="36" xfId="61" applyFont="1" applyFill="1" applyBorder="1" applyAlignment="1">
      <alignment horizontal="centerContinuous" vertical="center"/>
      <protection/>
    </xf>
    <xf numFmtId="0" fontId="24" fillId="0" borderId="36" xfId="61" applyFont="1" applyFill="1" applyBorder="1" applyAlignment="1">
      <alignment horizontal="center" vertical="center"/>
      <protection/>
    </xf>
    <xf numFmtId="0" fontId="24" fillId="0" borderId="57" xfId="61" applyFont="1" applyFill="1" applyBorder="1" applyAlignment="1">
      <alignment horizontal="center" vertical="center"/>
      <protection/>
    </xf>
    <xf numFmtId="0" fontId="24" fillId="0" borderId="54" xfId="61" applyFont="1" applyFill="1" applyBorder="1" applyAlignment="1">
      <alignment vertical="center"/>
      <protection/>
    </xf>
    <xf numFmtId="0" fontId="24" fillId="0" borderId="26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58" xfId="61" applyFont="1" applyFill="1" applyBorder="1" applyAlignment="1">
      <alignment vertical="center"/>
      <protection/>
    </xf>
    <xf numFmtId="38" fontId="24" fillId="0" borderId="59" xfId="49" applyFont="1" applyFill="1" applyBorder="1" applyAlignment="1">
      <alignment horizontal="right" vertical="center"/>
    </xf>
    <xf numFmtId="38" fontId="24" fillId="0" borderId="60" xfId="49" applyFont="1" applyFill="1" applyBorder="1" applyAlignment="1">
      <alignment horizontal="right" vertical="center"/>
    </xf>
    <xf numFmtId="38" fontId="24" fillId="0" borderId="61" xfId="49" applyFont="1" applyFill="1" applyBorder="1" applyAlignment="1">
      <alignment horizontal="right" vertical="center"/>
    </xf>
    <xf numFmtId="38" fontId="24" fillId="0" borderId="62" xfId="49" applyFont="1" applyFill="1" applyBorder="1" applyAlignment="1">
      <alignment horizontal="right" vertical="center"/>
    </xf>
    <xf numFmtId="38" fontId="24" fillId="0" borderId="63" xfId="49" applyFont="1" applyFill="1" applyBorder="1" applyAlignment="1">
      <alignment horizontal="right" vertical="center"/>
    </xf>
    <xf numFmtId="0" fontId="24" fillId="0" borderId="64" xfId="61" applyFont="1" applyFill="1" applyBorder="1" applyAlignment="1">
      <alignment vertical="center"/>
      <protection/>
    </xf>
    <xf numFmtId="0" fontId="24" fillId="0" borderId="65" xfId="61" applyFont="1" applyFill="1" applyBorder="1" applyAlignment="1">
      <alignment vertical="center"/>
      <protection/>
    </xf>
    <xf numFmtId="0" fontId="24" fillId="0" borderId="66" xfId="61" applyFont="1" applyFill="1" applyBorder="1" applyAlignment="1">
      <alignment vertical="center"/>
      <protection/>
    </xf>
    <xf numFmtId="38" fontId="24" fillId="0" borderId="67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0" fontId="24" fillId="0" borderId="70" xfId="61" applyFont="1" applyFill="1" applyBorder="1" applyAlignment="1">
      <alignment vertical="center"/>
      <protection/>
    </xf>
    <xf numFmtId="38" fontId="24" fillId="0" borderId="71" xfId="49" applyFont="1" applyFill="1" applyBorder="1" applyAlignment="1">
      <alignment horizontal="right" vertical="center"/>
    </xf>
    <xf numFmtId="38" fontId="24" fillId="0" borderId="72" xfId="49" applyFont="1" applyFill="1" applyBorder="1" applyAlignment="1">
      <alignment horizontal="right" vertical="center"/>
    </xf>
    <xf numFmtId="38" fontId="24" fillId="0" borderId="73" xfId="49" applyFont="1" applyFill="1" applyBorder="1" applyAlignment="1">
      <alignment horizontal="right" vertical="center"/>
    </xf>
    <xf numFmtId="38" fontId="24" fillId="0" borderId="74" xfId="49" applyFont="1" applyFill="1" applyBorder="1" applyAlignment="1">
      <alignment horizontal="right" vertical="center"/>
    </xf>
    <xf numFmtId="0" fontId="24" fillId="0" borderId="33" xfId="61" applyFont="1" applyFill="1" applyBorder="1" applyAlignment="1">
      <alignment vertical="center"/>
      <protection/>
    </xf>
    <xf numFmtId="38" fontId="24" fillId="0" borderId="75" xfId="49" applyFont="1" applyFill="1" applyBorder="1" applyAlignment="1">
      <alignment horizontal="right" vertical="center"/>
    </xf>
    <xf numFmtId="38" fontId="24" fillId="0" borderId="76" xfId="49" applyFont="1" applyFill="1" applyBorder="1" applyAlignment="1">
      <alignment horizontal="right" vertical="center"/>
    </xf>
    <xf numFmtId="38" fontId="24" fillId="0" borderId="77" xfId="49" applyFont="1" applyFill="1" applyBorder="1" applyAlignment="1">
      <alignment horizontal="right" vertical="center"/>
    </xf>
    <xf numFmtId="0" fontId="24" fillId="0" borderId="78" xfId="61" applyFont="1" applyFill="1" applyBorder="1" applyAlignment="1">
      <alignment vertical="center"/>
      <protection/>
    </xf>
    <xf numFmtId="0" fontId="24" fillId="0" borderId="14" xfId="61" applyFont="1" applyFill="1" applyBorder="1" applyAlignment="1">
      <alignment vertical="center"/>
      <protection/>
    </xf>
    <xf numFmtId="0" fontId="24" fillId="0" borderId="34" xfId="61" applyFont="1" applyFill="1" applyBorder="1" applyAlignment="1">
      <alignment vertical="center"/>
      <protection/>
    </xf>
    <xf numFmtId="38" fontId="24" fillId="0" borderId="79" xfId="49" applyFont="1" applyFill="1" applyBorder="1" applyAlignment="1">
      <alignment horizontal="right" vertical="center"/>
    </xf>
    <xf numFmtId="38" fontId="24" fillId="0" borderId="80" xfId="49" applyFont="1" applyFill="1" applyBorder="1" applyAlignment="1">
      <alignment horizontal="right" vertical="center"/>
    </xf>
    <xf numFmtId="38" fontId="24" fillId="0" borderId="81" xfId="49" applyFont="1" applyFill="1" applyBorder="1" applyAlignment="1">
      <alignment horizontal="right" vertical="center"/>
    </xf>
    <xf numFmtId="0" fontId="24" fillId="0" borderId="19" xfId="61" applyFont="1" applyFill="1" applyBorder="1" applyAlignment="1">
      <alignment vertical="center"/>
      <protection/>
    </xf>
    <xf numFmtId="0" fontId="24" fillId="0" borderId="10" xfId="61" applyFont="1" applyFill="1" applyBorder="1" applyAlignment="1">
      <alignment horizontal="centerContinuous" vertical="center"/>
      <protection/>
    </xf>
    <xf numFmtId="38" fontId="24" fillId="0" borderId="10" xfId="49" applyFont="1" applyFill="1" applyBorder="1" applyAlignment="1">
      <alignment horizontal="right" vertical="center"/>
    </xf>
    <xf numFmtId="38" fontId="24" fillId="0" borderId="82" xfId="49" applyFont="1" applyFill="1" applyBorder="1" applyAlignment="1">
      <alignment horizontal="right" vertical="center"/>
    </xf>
    <xf numFmtId="0" fontId="24" fillId="0" borderId="83" xfId="61" applyFont="1" applyFill="1" applyBorder="1" applyAlignment="1">
      <alignment vertical="center"/>
      <protection/>
    </xf>
    <xf numFmtId="0" fontId="24" fillId="0" borderId="84" xfId="61" applyFont="1" applyFill="1" applyBorder="1" applyAlignment="1">
      <alignment vertical="center"/>
      <protection/>
    </xf>
    <xf numFmtId="0" fontId="24" fillId="0" borderId="85" xfId="61" applyFont="1" applyFill="1" applyBorder="1" applyAlignment="1">
      <alignment horizontal="centerContinuous" vertical="center"/>
      <protection/>
    </xf>
    <xf numFmtId="38" fontId="24" fillId="0" borderId="86" xfId="49" applyFont="1" applyFill="1" applyBorder="1" applyAlignment="1">
      <alignment horizontal="right" vertical="center"/>
    </xf>
    <xf numFmtId="38" fontId="24" fillId="0" borderId="56" xfId="49" applyFont="1" applyFill="1" applyBorder="1" applyAlignment="1">
      <alignment horizontal="right" vertical="center"/>
    </xf>
    <xf numFmtId="38" fontId="24" fillId="0" borderId="87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85" xfId="49" applyFont="1" applyFill="1" applyBorder="1" applyAlignment="1">
      <alignment horizontal="right" vertical="center"/>
    </xf>
    <xf numFmtId="38" fontId="24" fillId="0" borderId="45" xfId="49" applyFont="1" applyFill="1" applyBorder="1" applyAlignment="1">
      <alignment horizontal="right" vertical="center"/>
    </xf>
    <xf numFmtId="38" fontId="11" fillId="0" borderId="86" xfId="49" applyFont="1" applyBorder="1" applyAlignment="1">
      <alignment horizontal="right" vertical="center"/>
    </xf>
    <xf numFmtId="0" fontId="9" fillId="0" borderId="0" xfId="62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 indent="4"/>
    </xf>
    <xf numFmtId="0" fontId="0" fillId="0" borderId="0" xfId="0" applyFont="1" applyAlignment="1" applyProtection="1">
      <alignment horizontal="left" vertical="center" indent="4"/>
      <protection locked="0"/>
    </xf>
    <xf numFmtId="0" fontId="28" fillId="0" borderId="16" xfId="62" applyFont="1" applyFill="1" applyBorder="1" applyAlignment="1" applyProtection="1">
      <alignment horizontal="centerContinuous" vertical="center"/>
      <protection/>
    </xf>
    <xf numFmtId="0" fontId="28" fillId="0" borderId="17" xfId="62" applyFont="1" applyFill="1" applyBorder="1" applyAlignment="1" applyProtection="1">
      <alignment horizontal="centerContinuous" vertical="center"/>
      <protection/>
    </xf>
    <xf numFmtId="0" fontId="28" fillId="0" borderId="31" xfId="62" applyFont="1" applyFill="1" applyBorder="1" applyAlignment="1" applyProtection="1">
      <alignment horizontal="centerContinuous" vertical="center"/>
      <protection/>
    </xf>
    <xf numFmtId="0" fontId="28" fillId="0" borderId="12" xfId="62" applyFont="1" applyFill="1" applyBorder="1" applyAlignment="1" applyProtection="1">
      <alignment horizontal="centerContinuous" vertical="center"/>
      <protection/>
    </xf>
    <xf numFmtId="0" fontId="28" fillId="0" borderId="89" xfId="62" applyFont="1" applyFill="1" applyBorder="1" applyAlignment="1" applyProtection="1">
      <alignment horizontal="centerContinuous" vertical="center"/>
      <protection/>
    </xf>
    <xf numFmtId="0" fontId="28" fillId="0" borderId="90" xfId="62" applyFont="1" applyFill="1" applyBorder="1" applyAlignment="1" applyProtection="1">
      <alignment horizontal="centerContinuous" vertical="center"/>
      <protection/>
    </xf>
    <xf numFmtId="0" fontId="28" fillId="0" borderId="91" xfId="62" applyFont="1" applyFill="1" applyBorder="1" applyAlignment="1" applyProtection="1">
      <alignment horizontal="center" vertical="center"/>
      <protection/>
    </xf>
    <xf numFmtId="0" fontId="28" fillId="0" borderId="19" xfId="62" applyFont="1" applyFill="1" applyBorder="1" applyAlignment="1" applyProtection="1">
      <alignment horizontal="center" vertical="center"/>
      <protection/>
    </xf>
    <xf numFmtId="0" fontId="28" fillId="0" borderId="10" xfId="62" applyFont="1" applyFill="1" applyBorder="1" applyAlignment="1" applyProtection="1">
      <alignment horizontal="center" vertical="center"/>
      <protection/>
    </xf>
    <xf numFmtId="0" fontId="28" fillId="0" borderId="42" xfId="62" applyFont="1" applyFill="1" applyBorder="1" applyAlignment="1" applyProtection="1">
      <alignment horizontal="center" vertical="center"/>
      <protection/>
    </xf>
    <xf numFmtId="0" fontId="28" fillId="0" borderId="24" xfId="62" applyFont="1" applyFill="1" applyBorder="1" applyAlignment="1" applyProtection="1">
      <alignment horizontal="center" vertical="center"/>
      <protection/>
    </xf>
    <xf numFmtId="0" fontId="28" fillId="0" borderId="22" xfId="62" applyFont="1" applyFill="1" applyBorder="1" applyAlignment="1" applyProtection="1">
      <alignment horizontal="center" vertical="center"/>
      <protection/>
    </xf>
    <xf numFmtId="0" fontId="28" fillId="0" borderId="23" xfId="62" applyFont="1" applyFill="1" applyBorder="1" applyAlignment="1" applyProtection="1">
      <alignment horizontal="center" vertical="center"/>
      <protection/>
    </xf>
    <xf numFmtId="0" fontId="28" fillId="0" borderId="92" xfId="62" applyFont="1" applyFill="1" applyBorder="1" applyAlignment="1" applyProtection="1">
      <alignment horizontal="center" vertical="center"/>
      <protection/>
    </xf>
    <xf numFmtId="0" fontId="28" fillId="0" borderId="93" xfId="62" applyFont="1" applyFill="1" applyBorder="1" applyAlignment="1" applyProtection="1">
      <alignment vertical="center"/>
      <protection/>
    </xf>
    <xf numFmtId="0" fontId="28" fillId="0" borderId="94" xfId="62" applyFont="1" applyFill="1" applyBorder="1" applyAlignment="1" applyProtection="1">
      <alignment vertical="center"/>
      <protection/>
    </xf>
    <xf numFmtId="176" fontId="28" fillId="33" borderId="95" xfId="62" applyNumberFormat="1" applyFont="1" applyFill="1" applyBorder="1" applyAlignment="1" applyProtection="1">
      <alignment vertical="center"/>
      <protection locked="0"/>
    </xf>
    <xf numFmtId="176" fontId="28" fillId="33" borderId="96" xfId="62" applyNumberFormat="1" applyFont="1" applyFill="1" applyBorder="1" applyAlignment="1" applyProtection="1">
      <alignment vertical="center"/>
      <protection locked="0"/>
    </xf>
    <xf numFmtId="176" fontId="28" fillId="33" borderId="61" xfId="62" applyNumberFormat="1" applyFont="1" applyFill="1" applyBorder="1" applyAlignment="1" applyProtection="1">
      <alignment vertical="center"/>
      <protection locked="0"/>
    </xf>
    <xf numFmtId="176" fontId="28" fillId="33" borderId="62" xfId="62" applyNumberFormat="1" applyFont="1" applyFill="1" applyBorder="1" applyAlignment="1" applyProtection="1">
      <alignment vertical="center"/>
      <protection locked="0"/>
    </xf>
    <xf numFmtId="176" fontId="28" fillId="33" borderId="63" xfId="62" applyNumberFormat="1" applyFont="1" applyFill="1" applyBorder="1" applyAlignment="1" applyProtection="1">
      <alignment vertical="center"/>
      <protection locked="0"/>
    </xf>
    <xf numFmtId="0" fontId="28" fillId="0" borderId="54" xfId="62" applyFont="1" applyFill="1" applyBorder="1" applyAlignment="1" applyProtection="1">
      <alignment vertical="center"/>
      <protection/>
    </xf>
    <xf numFmtId="0" fontId="28" fillId="0" borderId="97" xfId="62" applyFont="1" applyFill="1" applyBorder="1" applyAlignment="1" applyProtection="1">
      <alignment vertical="center"/>
      <protection/>
    </xf>
    <xf numFmtId="0" fontId="28" fillId="0" borderId="0" xfId="62" applyFont="1" applyFill="1" applyBorder="1" applyAlignment="1" applyProtection="1">
      <alignment vertical="center"/>
      <protection/>
    </xf>
    <xf numFmtId="176" fontId="28" fillId="33" borderId="98" xfId="62" applyNumberFormat="1" applyFont="1" applyFill="1" applyBorder="1" applyAlignment="1" applyProtection="1">
      <alignment vertical="center"/>
      <protection locked="0"/>
    </xf>
    <xf numFmtId="176" fontId="28" fillId="33" borderId="99" xfId="62" applyNumberFormat="1" applyFont="1" applyFill="1" applyBorder="1" applyAlignment="1" applyProtection="1">
      <alignment vertical="center"/>
      <protection locked="0"/>
    </xf>
    <xf numFmtId="176" fontId="28" fillId="33" borderId="100" xfId="62" applyNumberFormat="1" applyFont="1" applyFill="1" applyBorder="1" applyAlignment="1" applyProtection="1">
      <alignment vertical="center"/>
      <protection locked="0"/>
    </xf>
    <xf numFmtId="176" fontId="28" fillId="33" borderId="101" xfId="62" applyNumberFormat="1" applyFont="1" applyFill="1" applyBorder="1" applyAlignment="1" applyProtection="1">
      <alignment vertical="center"/>
      <protection locked="0"/>
    </xf>
    <xf numFmtId="176" fontId="28" fillId="33" borderId="102" xfId="62" applyNumberFormat="1" applyFont="1" applyFill="1" applyBorder="1" applyAlignment="1" applyProtection="1">
      <alignment vertical="center"/>
      <protection locked="0"/>
    </xf>
    <xf numFmtId="0" fontId="28" fillId="0" borderId="103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/>
      <protection/>
    </xf>
    <xf numFmtId="176" fontId="28" fillId="0" borderId="98" xfId="62" applyNumberFormat="1" applyFont="1" applyFill="1" applyBorder="1" applyAlignment="1" applyProtection="1">
      <alignment vertical="center"/>
      <protection locked="0"/>
    </xf>
    <xf numFmtId="176" fontId="28" fillId="0" borderId="99" xfId="62" applyNumberFormat="1" applyFont="1" applyFill="1" applyBorder="1" applyAlignment="1" applyProtection="1">
      <alignment vertical="center"/>
      <protection locked="0"/>
    </xf>
    <xf numFmtId="176" fontId="28" fillId="0" borderId="101" xfId="62" applyNumberFormat="1" applyFont="1" applyFill="1" applyBorder="1" applyAlignment="1" applyProtection="1">
      <alignment vertical="center"/>
      <protection locked="0"/>
    </xf>
    <xf numFmtId="0" fontId="28" fillId="0" borderId="66" xfId="62" applyFont="1" applyFill="1" applyBorder="1" applyAlignment="1" applyProtection="1">
      <alignment vertical="center"/>
      <protection/>
    </xf>
    <xf numFmtId="0" fontId="28" fillId="0" borderId="104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 wrapText="1"/>
      <protection/>
    </xf>
    <xf numFmtId="0" fontId="28" fillId="0" borderId="105" xfId="62" applyFont="1" applyFill="1" applyBorder="1" applyAlignment="1" applyProtection="1">
      <alignment vertical="center"/>
      <protection/>
    </xf>
    <xf numFmtId="0" fontId="28" fillId="0" borderId="106" xfId="62" applyFont="1" applyFill="1" applyBorder="1" applyAlignment="1" applyProtection="1">
      <alignment vertical="center"/>
      <protection/>
    </xf>
    <xf numFmtId="0" fontId="28" fillId="0" borderId="107" xfId="62" applyFont="1" applyFill="1" applyBorder="1" applyAlignment="1" applyProtection="1">
      <alignment vertical="center"/>
      <protection/>
    </xf>
    <xf numFmtId="0" fontId="28" fillId="0" borderId="58" xfId="62" applyFont="1" applyFill="1" applyBorder="1" applyAlignment="1" applyProtection="1">
      <alignment vertical="center"/>
      <protection/>
    </xf>
    <xf numFmtId="0" fontId="28" fillId="0" borderId="108" xfId="62" applyFont="1" applyFill="1" applyBorder="1" applyAlignment="1" applyProtection="1">
      <alignment vertical="center"/>
      <protection/>
    </xf>
    <xf numFmtId="0" fontId="28" fillId="0" borderId="109" xfId="62" applyFont="1" applyFill="1" applyBorder="1" applyAlignment="1" applyProtection="1">
      <alignment vertical="center"/>
      <protection/>
    </xf>
    <xf numFmtId="0" fontId="28" fillId="0" borderId="110" xfId="62" applyFont="1" applyFill="1" applyBorder="1" applyAlignment="1" applyProtection="1">
      <alignment vertical="center"/>
      <protection/>
    </xf>
    <xf numFmtId="176" fontId="28" fillId="0" borderId="111" xfId="62" applyNumberFormat="1" applyFont="1" applyFill="1" applyBorder="1" applyAlignment="1" applyProtection="1">
      <alignment vertical="center"/>
      <protection locked="0"/>
    </xf>
    <xf numFmtId="176" fontId="28" fillId="0" borderId="112" xfId="62" applyNumberFormat="1" applyFont="1" applyFill="1" applyBorder="1" applyAlignment="1" applyProtection="1">
      <alignment vertical="center"/>
      <protection locked="0"/>
    </xf>
    <xf numFmtId="176" fontId="28" fillId="33" borderId="75" xfId="62" applyNumberFormat="1" applyFont="1" applyFill="1" applyBorder="1" applyAlignment="1" applyProtection="1">
      <alignment vertical="center"/>
      <protection locked="0"/>
    </xf>
    <xf numFmtId="176" fontId="28" fillId="0" borderId="76" xfId="62" applyNumberFormat="1" applyFont="1" applyFill="1" applyBorder="1" applyAlignment="1" applyProtection="1">
      <alignment vertical="center"/>
      <protection locked="0"/>
    </xf>
    <xf numFmtId="176" fontId="28" fillId="33" borderId="77" xfId="62" applyNumberFormat="1" applyFont="1" applyFill="1" applyBorder="1" applyAlignment="1" applyProtection="1">
      <alignment vertical="center"/>
      <protection locked="0"/>
    </xf>
    <xf numFmtId="0" fontId="28" fillId="0" borderId="113" xfId="62" applyFont="1" applyFill="1" applyBorder="1" applyAlignment="1" applyProtection="1">
      <alignment vertical="center"/>
      <protection/>
    </xf>
    <xf numFmtId="0" fontId="28" fillId="0" borderId="114" xfId="62" applyFont="1" applyFill="1" applyBorder="1" applyAlignment="1" applyProtection="1">
      <alignment vertical="center"/>
      <protection/>
    </xf>
    <xf numFmtId="0" fontId="28" fillId="0" borderId="19" xfId="62" applyFont="1" applyFill="1" applyBorder="1" applyAlignment="1" applyProtection="1">
      <alignment vertical="center"/>
      <protection/>
    </xf>
    <xf numFmtId="0" fontId="28" fillId="0" borderId="115" xfId="62" applyFont="1" applyFill="1" applyBorder="1" applyAlignment="1" applyProtection="1">
      <alignment vertical="center"/>
      <protection/>
    </xf>
    <xf numFmtId="176" fontId="28" fillId="33" borderId="111" xfId="62" applyNumberFormat="1" applyFont="1" applyFill="1" applyBorder="1" applyAlignment="1" applyProtection="1">
      <alignment vertical="center"/>
      <protection locked="0"/>
    </xf>
    <xf numFmtId="0" fontId="28" fillId="0" borderId="116" xfId="62" applyFont="1" applyFill="1" applyBorder="1" applyAlignment="1" applyProtection="1">
      <alignment vertical="center"/>
      <protection/>
    </xf>
    <xf numFmtId="176" fontId="28" fillId="0" borderId="33" xfId="62" applyNumberFormat="1" applyFont="1" applyFill="1" applyBorder="1" applyAlignment="1" applyProtection="1">
      <alignment vertical="center"/>
      <protection locked="0"/>
    </xf>
    <xf numFmtId="176" fontId="28" fillId="0" borderId="42" xfId="62" applyNumberFormat="1" applyFont="1" applyFill="1" applyBorder="1" applyAlignment="1" applyProtection="1">
      <alignment vertical="center"/>
      <protection locked="0"/>
    </xf>
    <xf numFmtId="176" fontId="28" fillId="33" borderId="39" xfId="62" applyNumberFormat="1" applyFont="1" applyFill="1" applyBorder="1" applyAlignment="1" applyProtection="1">
      <alignment vertical="center"/>
      <protection locked="0"/>
    </xf>
    <xf numFmtId="176" fontId="28" fillId="0" borderId="117" xfId="62" applyNumberFormat="1" applyFont="1" applyFill="1" applyBorder="1" applyAlignment="1" applyProtection="1">
      <alignment vertical="center"/>
      <protection locked="0"/>
    </xf>
    <xf numFmtId="176" fontId="28" fillId="0" borderId="64" xfId="62" applyNumberFormat="1" applyFont="1" applyFill="1" applyBorder="1" applyAlignment="1" applyProtection="1">
      <alignment vertical="center"/>
      <protection locked="0"/>
    </xf>
    <xf numFmtId="176" fontId="28" fillId="33" borderId="64" xfId="62" applyNumberFormat="1" applyFont="1" applyFill="1" applyBorder="1" applyAlignment="1" applyProtection="1">
      <alignment vertical="center"/>
      <protection locked="0"/>
    </xf>
    <xf numFmtId="176" fontId="28" fillId="33" borderId="118" xfId="62" applyNumberFormat="1" applyFont="1" applyFill="1" applyBorder="1" applyAlignment="1" applyProtection="1">
      <alignment vertical="center"/>
      <protection locked="0"/>
    </xf>
    <xf numFmtId="0" fontId="28" fillId="0" borderId="84" xfId="62" applyFont="1" applyFill="1" applyBorder="1" applyAlignment="1" applyProtection="1">
      <alignment vertical="center"/>
      <protection/>
    </xf>
    <xf numFmtId="0" fontId="28" fillId="0" borderId="85" xfId="62" applyFont="1" applyFill="1" applyBorder="1" applyAlignment="1" applyProtection="1">
      <alignment vertical="center"/>
      <protection/>
    </xf>
    <xf numFmtId="176" fontId="28" fillId="33" borderId="56" xfId="62" applyNumberFormat="1" applyFont="1" applyFill="1" applyBorder="1" applyAlignment="1" applyProtection="1">
      <alignment vertical="center"/>
      <protection locked="0"/>
    </xf>
    <xf numFmtId="176" fontId="28" fillId="33" borderId="86" xfId="62" applyNumberFormat="1" applyFont="1" applyFill="1" applyBorder="1" applyAlignment="1" applyProtection="1">
      <alignment vertical="center"/>
      <protection locked="0"/>
    </xf>
    <xf numFmtId="176" fontId="28" fillId="33" borderId="87" xfId="62" applyNumberFormat="1" applyFont="1" applyFill="1" applyBorder="1" applyAlignment="1" applyProtection="1">
      <alignment vertical="center"/>
      <protection locked="0"/>
    </xf>
    <xf numFmtId="176" fontId="28" fillId="33" borderId="88" xfId="62" applyNumberFormat="1" applyFont="1" applyFill="1" applyBorder="1" applyAlignment="1" applyProtection="1">
      <alignment vertical="center"/>
      <protection locked="0"/>
    </xf>
    <xf numFmtId="176" fontId="28" fillId="33" borderId="45" xfId="62" applyNumberFormat="1" applyFont="1" applyFill="1" applyBorder="1" applyAlignment="1" applyProtection="1">
      <alignment vertical="center"/>
      <protection locked="0"/>
    </xf>
    <xf numFmtId="0" fontId="28" fillId="0" borderId="119" xfId="62" applyFont="1" applyFill="1" applyBorder="1" applyAlignment="1" applyProtection="1">
      <alignment vertical="center"/>
      <protection/>
    </xf>
    <xf numFmtId="176" fontId="28" fillId="0" borderId="59" xfId="62" applyNumberFormat="1" applyFont="1" applyFill="1" applyBorder="1" applyAlignment="1" applyProtection="1">
      <alignment vertical="center"/>
      <protection locked="0"/>
    </xf>
    <xf numFmtId="176" fontId="28" fillId="33" borderId="67" xfId="62" applyNumberFormat="1" applyFont="1" applyFill="1" applyBorder="1" applyAlignment="1" applyProtection="1">
      <alignment vertical="center"/>
      <protection locked="0"/>
    </xf>
    <xf numFmtId="176" fontId="28" fillId="0" borderId="71" xfId="62" applyNumberFormat="1" applyFont="1" applyFill="1" applyBorder="1" applyAlignment="1" applyProtection="1">
      <alignment vertical="center"/>
      <protection locked="0"/>
    </xf>
    <xf numFmtId="176" fontId="28" fillId="0" borderId="60" xfId="62" applyNumberFormat="1" applyFont="1" applyFill="1" applyBorder="1" applyAlignment="1" applyProtection="1">
      <alignment vertical="center"/>
      <protection locked="0"/>
    </xf>
    <xf numFmtId="176" fontId="28" fillId="33" borderId="60" xfId="62" applyNumberFormat="1" applyFont="1" applyFill="1" applyBorder="1" applyAlignment="1" applyProtection="1">
      <alignment vertical="center"/>
      <protection locked="0"/>
    </xf>
    <xf numFmtId="176" fontId="28" fillId="33" borderId="69" xfId="62" applyNumberFormat="1" applyFont="1" applyFill="1" applyBorder="1" applyAlignment="1" applyProtection="1">
      <alignment vertical="center"/>
      <protection locked="0"/>
    </xf>
    <xf numFmtId="176" fontId="28" fillId="33" borderId="120" xfId="62" applyNumberFormat="1" applyFont="1" applyFill="1" applyBorder="1" applyAlignment="1" applyProtection="1">
      <alignment vertical="center"/>
      <protection locked="0"/>
    </xf>
    <xf numFmtId="176" fontId="28" fillId="33" borderId="121" xfId="62" applyNumberFormat="1" applyFont="1" applyFill="1" applyBorder="1" applyAlignment="1" applyProtection="1">
      <alignment vertical="center"/>
      <protection locked="0"/>
    </xf>
    <xf numFmtId="176" fontId="28" fillId="0" borderId="121" xfId="62" applyNumberFormat="1" applyFont="1" applyFill="1" applyBorder="1" applyAlignment="1" applyProtection="1">
      <alignment vertical="center"/>
      <protection locked="0"/>
    </xf>
    <xf numFmtId="176" fontId="28" fillId="0" borderId="122" xfId="62" applyNumberFormat="1" applyFont="1" applyFill="1" applyBorder="1" applyAlignment="1" applyProtection="1">
      <alignment vertical="center"/>
      <protection locked="0"/>
    </xf>
    <xf numFmtId="176" fontId="28" fillId="33" borderId="123" xfId="62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4"/>
      <protection locked="0"/>
    </xf>
    <xf numFmtId="0" fontId="0" fillId="0" borderId="0" xfId="0" applyAlignment="1">
      <alignment vertical="center"/>
    </xf>
    <xf numFmtId="0" fontId="24" fillId="0" borderId="114" xfId="61" applyFont="1" applyFill="1" applyBorder="1" applyAlignment="1">
      <alignment vertical="center"/>
      <protection/>
    </xf>
    <xf numFmtId="38" fontId="24" fillId="0" borderId="98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101" xfId="49" applyFont="1" applyFill="1" applyBorder="1" applyAlignment="1">
      <alignment horizontal="right" vertical="center"/>
    </xf>
    <xf numFmtId="38" fontId="24" fillId="0" borderId="58" xfId="49" applyFont="1" applyFill="1" applyBorder="1" applyAlignment="1">
      <alignment horizontal="right" vertical="center"/>
    </xf>
    <xf numFmtId="38" fontId="24" fillId="0" borderId="102" xfId="49" applyFont="1" applyFill="1" applyBorder="1" applyAlignment="1">
      <alignment horizontal="right" vertical="center"/>
    </xf>
    <xf numFmtId="38" fontId="24" fillId="0" borderId="96" xfId="49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124" xfId="62" applyFont="1" applyFill="1" applyBorder="1" applyAlignment="1" applyProtection="1">
      <alignment vertical="center"/>
      <protection/>
    </xf>
    <xf numFmtId="38" fontId="11" fillId="0" borderId="87" xfId="49" applyFont="1" applyBorder="1" applyAlignment="1">
      <alignment horizontal="right" vertical="center"/>
    </xf>
    <xf numFmtId="0" fontId="11" fillId="0" borderId="125" xfId="61" applyFont="1" applyBorder="1" applyAlignment="1">
      <alignment horizontal="centerContinuous" vertical="center"/>
      <protection/>
    </xf>
    <xf numFmtId="0" fontId="11" fillId="0" borderId="126" xfId="61" applyFont="1" applyBorder="1" applyAlignment="1">
      <alignment horizontal="centerContinuous" vertical="center"/>
      <protection/>
    </xf>
    <xf numFmtId="38" fontId="11" fillId="0" borderId="127" xfId="49" applyFont="1" applyBorder="1" applyAlignment="1">
      <alignment horizontal="right" vertical="center"/>
    </xf>
    <xf numFmtId="38" fontId="11" fillId="0" borderId="128" xfId="49" applyFont="1" applyBorder="1" applyAlignment="1">
      <alignment horizontal="right" vertical="center"/>
    </xf>
    <xf numFmtId="38" fontId="24" fillId="0" borderId="66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124" xfId="49" applyFont="1" applyFill="1" applyBorder="1" applyAlignment="1">
      <alignment horizontal="right" vertical="center"/>
    </xf>
    <xf numFmtId="38" fontId="24" fillId="0" borderId="111" xfId="49" applyFont="1" applyFill="1" applyBorder="1" applyAlignment="1">
      <alignment horizontal="right" vertical="center"/>
    </xf>
    <xf numFmtId="38" fontId="24" fillId="0" borderId="110" xfId="49" applyFont="1" applyFill="1" applyBorder="1" applyAlignment="1">
      <alignment horizontal="right" vertical="center"/>
    </xf>
    <xf numFmtId="38" fontId="24" fillId="0" borderId="129" xfId="49" applyFont="1" applyFill="1" applyBorder="1" applyAlignment="1">
      <alignment horizontal="right" vertical="center"/>
    </xf>
    <xf numFmtId="38" fontId="24" fillId="0" borderId="130" xfId="49" applyFont="1" applyFill="1" applyBorder="1" applyAlignment="1">
      <alignment horizontal="right" vertical="center"/>
    </xf>
    <xf numFmtId="176" fontId="11" fillId="0" borderId="60" xfId="62" applyNumberFormat="1" applyFont="1" applyFill="1" applyBorder="1" applyAlignment="1" applyProtection="1">
      <alignment vertical="center"/>
      <protection locked="0"/>
    </xf>
    <xf numFmtId="176" fontId="11" fillId="0" borderId="78" xfId="62" applyNumberFormat="1" applyFont="1" applyFill="1" applyBorder="1" applyAlignment="1" applyProtection="1">
      <alignment vertical="center"/>
      <protection locked="0"/>
    </xf>
    <xf numFmtId="176" fontId="11" fillId="0" borderId="111" xfId="62" applyNumberFormat="1" applyFont="1" applyFill="1" applyBorder="1" applyAlignment="1" applyProtection="1">
      <alignment vertical="center"/>
      <protection locked="0"/>
    </xf>
    <xf numFmtId="176" fontId="11" fillId="0" borderId="66" xfId="62" applyNumberFormat="1" applyFont="1" applyFill="1" applyBorder="1" applyAlignment="1" applyProtection="1">
      <alignment vertical="center"/>
      <protection locked="0"/>
    </xf>
    <xf numFmtId="176" fontId="11" fillId="0" borderId="110" xfId="62" applyNumberFormat="1" applyFont="1" applyFill="1" applyBorder="1" applyAlignment="1" applyProtection="1">
      <alignment vertical="center"/>
      <protection locked="0"/>
    </xf>
    <xf numFmtId="0" fontId="11" fillId="0" borderId="11" xfId="61" applyFont="1" applyFill="1" applyBorder="1" applyAlignment="1">
      <alignment horizontal="centerContinuous" vertical="center"/>
      <protection/>
    </xf>
    <xf numFmtId="0" fontId="11" fillId="0" borderId="12" xfId="61" applyFont="1" applyFill="1" applyBorder="1" applyAlignment="1">
      <alignment horizontal="centerContinuous" vertical="center"/>
      <protection/>
    </xf>
    <xf numFmtId="0" fontId="11" fillId="0" borderId="13" xfId="61" applyFont="1" applyFill="1" applyBorder="1" applyAlignment="1">
      <alignment horizontal="centerContinuous" vertical="center"/>
      <protection/>
    </xf>
    <xf numFmtId="0" fontId="15" fillId="0" borderId="31" xfId="61" applyFont="1" applyFill="1" applyBorder="1" applyAlignment="1">
      <alignment horizontal="center" vertical="center"/>
      <protection/>
    </xf>
    <xf numFmtId="0" fontId="15" fillId="0" borderId="50" xfId="61" applyFont="1" applyFill="1" applyBorder="1" applyAlignment="1">
      <alignment horizontal="center" vertical="center"/>
      <protection/>
    </xf>
    <xf numFmtId="0" fontId="15" fillId="0" borderId="131" xfId="61" applyFont="1" applyFill="1" applyBorder="1" applyAlignment="1">
      <alignment horizontal="center" vertical="center" wrapText="1"/>
      <protection/>
    </xf>
    <xf numFmtId="0" fontId="15" fillId="0" borderId="49" xfId="61" applyFont="1" applyFill="1" applyBorder="1" applyAlignment="1">
      <alignment horizontal="distributed" vertical="center"/>
      <protection/>
    </xf>
    <xf numFmtId="0" fontId="15" fillId="0" borderId="31" xfId="61" applyFont="1" applyFill="1" applyBorder="1" applyAlignment="1">
      <alignment horizontal="distributed" vertical="center"/>
      <protection/>
    </xf>
    <xf numFmtId="0" fontId="16" fillId="0" borderId="31" xfId="61" applyFont="1" applyFill="1" applyBorder="1" applyAlignment="1">
      <alignment horizontal="distributed" vertical="center"/>
      <protection/>
    </xf>
    <xf numFmtId="0" fontId="11" fillId="0" borderId="91" xfId="61" applyFont="1" applyFill="1" applyBorder="1" applyAlignment="1">
      <alignment horizontal="center" vertical="center"/>
      <protection/>
    </xf>
    <xf numFmtId="0" fontId="16" fillId="0" borderId="19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horizontal="centerContinuous" vertical="center"/>
      <protection/>
    </xf>
    <xf numFmtId="38" fontId="11" fillId="0" borderId="33" xfId="49" applyFont="1" applyFill="1" applyBorder="1" applyAlignment="1">
      <alignment horizontal="right" vertical="center"/>
    </xf>
    <xf numFmtId="38" fontId="11" fillId="0" borderId="132" xfId="49" applyFont="1" applyFill="1" applyBorder="1" applyAlignment="1">
      <alignment horizontal="right" vertical="center"/>
    </xf>
    <xf numFmtId="38" fontId="11" fillId="0" borderId="42" xfId="49" applyFont="1" applyFill="1" applyBorder="1" applyAlignment="1">
      <alignment horizontal="right" vertical="center"/>
    </xf>
    <xf numFmtId="38" fontId="11" fillId="0" borderId="41" xfId="49" applyFont="1" applyFill="1" applyBorder="1" applyAlignment="1">
      <alignment horizontal="right" vertical="center"/>
    </xf>
    <xf numFmtId="0" fontId="17" fillId="0" borderId="10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vertical="center"/>
      <protection/>
    </xf>
    <xf numFmtId="38" fontId="11" fillId="0" borderId="39" xfId="49" applyFont="1" applyFill="1" applyBorder="1" applyAlignment="1">
      <alignment horizontal="right" vertical="center"/>
    </xf>
    <xf numFmtId="38" fontId="11" fillId="0" borderId="133" xfId="49" applyFont="1" applyFill="1" applyBorder="1" applyAlignment="1">
      <alignment horizontal="right" vertical="center"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38" fontId="11" fillId="0" borderId="34" xfId="49" applyFont="1" applyFill="1" applyBorder="1" applyAlignment="1">
      <alignment horizontal="right" vertical="center"/>
    </xf>
    <xf numFmtId="38" fontId="11" fillId="0" borderId="43" xfId="49" applyFont="1" applyFill="1" applyBorder="1" applyAlignment="1">
      <alignment horizontal="right" vertical="center"/>
    </xf>
    <xf numFmtId="38" fontId="11" fillId="0" borderId="134" xfId="49" applyFont="1" applyFill="1" applyBorder="1" applyAlignment="1">
      <alignment horizontal="right" vertical="center"/>
    </xf>
    <xf numFmtId="38" fontId="11" fillId="0" borderId="46" xfId="49" applyFont="1" applyFill="1" applyBorder="1" applyAlignment="1">
      <alignment horizontal="right" vertical="center"/>
    </xf>
    <xf numFmtId="38" fontId="11" fillId="0" borderId="45" xfId="49" applyFont="1" applyFill="1" applyBorder="1" applyAlignment="1">
      <alignment horizontal="right" vertical="center"/>
    </xf>
    <xf numFmtId="38" fontId="11" fillId="0" borderId="49" xfId="49" applyFont="1" applyFill="1" applyBorder="1" applyAlignment="1">
      <alignment horizontal="right" vertical="center"/>
    </xf>
    <xf numFmtId="38" fontId="13" fillId="0" borderId="56" xfId="49" applyFont="1" applyBorder="1" applyAlignment="1">
      <alignment horizontal="right" vertical="center"/>
    </xf>
    <xf numFmtId="38" fontId="13" fillId="0" borderId="85" xfId="49" applyFont="1" applyBorder="1" applyAlignment="1">
      <alignment horizontal="right" vertical="center"/>
    </xf>
    <xf numFmtId="38" fontId="13" fillId="0" borderId="123" xfId="49" applyFont="1" applyBorder="1" applyAlignment="1">
      <alignment horizontal="right" vertical="center"/>
    </xf>
    <xf numFmtId="38" fontId="13" fillId="0" borderId="135" xfId="49" applyFont="1" applyBorder="1" applyAlignment="1">
      <alignment horizontal="right" vertical="center"/>
    </xf>
    <xf numFmtId="38" fontId="13" fillId="0" borderId="21" xfId="49" applyFont="1" applyBorder="1" applyAlignment="1">
      <alignment horizontal="right" vertical="center"/>
    </xf>
    <xf numFmtId="38" fontId="13" fillId="0" borderId="57" xfId="49" applyFont="1" applyBorder="1" applyAlignment="1">
      <alignment horizontal="right" vertical="center"/>
    </xf>
    <xf numFmtId="38" fontId="13" fillId="0" borderId="36" xfId="49" applyFont="1" applyBorder="1" applyAlignment="1">
      <alignment horizontal="right" vertical="center"/>
    </xf>
    <xf numFmtId="38" fontId="13" fillId="0" borderId="37" xfId="49" applyFont="1" applyBorder="1" applyAlignment="1">
      <alignment horizontal="right" vertical="center"/>
    </xf>
    <xf numFmtId="0" fontId="5" fillId="0" borderId="136" xfId="61" applyFont="1" applyBorder="1" applyAlignment="1">
      <alignment horizontal="center" vertical="center"/>
      <protection/>
    </xf>
    <xf numFmtId="0" fontId="5" fillId="0" borderId="137" xfId="61" applyFont="1" applyBorder="1" applyAlignment="1">
      <alignment horizontal="center" vertical="center"/>
      <protection/>
    </xf>
    <xf numFmtId="0" fontId="5" fillId="0" borderId="138" xfId="61" applyFont="1" applyBorder="1" applyAlignment="1">
      <alignment horizontal="center" vertical="center"/>
      <protection/>
    </xf>
    <xf numFmtId="0" fontId="5" fillId="0" borderId="139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1" fillId="0" borderId="36" xfId="61" applyFont="1" applyBorder="1" applyAlignment="1">
      <alignment horizontal="center" vertical="center"/>
      <protection/>
    </xf>
    <xf numFmtId="0" fontId="11" fillId="0" borderId="37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89" xfId="61" applyFont="1" applyBorder="1" applyAlignment="1">
      <alignment horizontal="center" vertical="center"/>
      <protection/>
    </xf>
    <xf numFmtId="0" fontId="11" fillId="0" borderId="51" xfId="61" applyFont="1" applyBorder="1" applyAlignment="1">
      <alignment horizontal="center" vertical="center"/>
      <protection/>
    </xf>
    <xf numFmtId="0" fontId="11" fillId="0" borderId="140" xfId="61" applyFont="1" applyBorder="1" applyAlignment="1">
      <alignment horizontal="center" vertical="center"/>
      <protection/>
    </xf>
    <xf numFmtId="0" fontId="11" fillId="0" borderId="41" xfId="61" applyFont="1" applyBorder="1" applyAlignment="1">
      <alignment horizontal="center" vertical="center"/>
      <protection/>
    </xf>
    <xf numFmtId="0" fontId="11" fillId="0" borderId="141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4" fillId="0" borderId="65" xfId="61" applyFont="1" applyFill="1" applyBorder="1" applyAlignment="1">
      <alignment horizontal="left" vertical="center" shrinkToFit="1"/>
      <protection/>
    </xf>
    <xf numFmtId="0" fontId="24" fillId="0" borderId="142" xfId="61" applyFont="1" applyFill="1" applyBorder="1" applyAlignment="1">
      <alignment horizontal="left" vertical="center" shrinkToFit="1"/>
      <protection/>
    </xf>
    <xf numFmtId="0" fontId="24" fillId="0" borderId="3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89" xfId="61" applyFont="1" applyFill="1" applyBorder="1" applyAlignment="1">
      <alignment horizontal="center" vertical="center"/>
      <protection/>
    </xf>
    <xf numFmtId="0" fontId="24" fillId="0" borderId="90" xfId="61" applyFont="1" applyFill="1" applyBorder="1" applyAlignment="1">
      <alignment horizontal="center" vertical="center"/>
      <protection/>
    </xf>
    <xf numFmtId="0" fontId="24" fillId="0" borderId="91" xfId="61" applyFont="1" applyFill="1" applyBorder="1" applyAlignment="1">
      <alignment horizontal="center" vertical="center"/>
      <protection/>
    </xf>
    <xf numFmtId="0" fontId="24" fillId="0" borderId="92" xfId="61" applyFont="1" applyFill="1" applyBorder="1" applyAlignment="1">
      <alignment horizontal="center" vertical="center"/>
      <protection/>
    </xf>
    <xf numFmtId="0" fontId="24" fillId="0" borderId="16" xfId="61" applyFont="1" applyFill="1" applyBorder="1" applyAlignment="1">
      <alignment horizontal="center" vertical="center"/>
      <protection/>
    </xf>
    <xf numFmtId="0" fontId="24" fillId="0" borderId="17" xfId="61" applyFont="1" applyFill="1" applyBorder="1" applyAlignment="1">
      <alignment horizontal="center" vertical="center"/>
      <protection/>
    </xf>
    <xf numFmtId="0" fontId="24" fillId="0" borderId="18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20" xfId="61" applyFont="1" applyFill="1" applyBorder="1" applyAlignment="1">
      <alignment horizontal="center" vertical="center"/>
      <protection/>
    </xf>
    <xf numFmtId="0" fontId="24" fillId="0" borderId="109" xfId="61" applyFont="1" applyFill="1" applyBorder="1" applyAlignment="1">
      <alignment horizontal="left" vertical="center" shrinkToFit="1"/>
      <protection/>
    </xf>
    <xf numFmtId="0" fontId="24" fillId="0" borderId="143" xfId="61" applyFont="1" applyFill="1" applyBorder="1" applyAlignment="1">
      <alignment horizontal="left" vertical="center" shrinkToFit="1"/>
      <protection/>
    </xf>
    <xf numFmtId="0" fontId="24" fillId="0" borderId="144" xfId="61" applyFont="1" applyFill="1" applyBorder="1" applyAlignment="1">
      <alignment horizontal="left" vertical="center" shrinkToFit="1"/>
      <protection/>
    </xf>
    <xf numFmtId="0" fontId="24" fillId="0" borderId="145" xfId="61" applyFont="1" applyFill="1" applyBorder="1" applyAlignment="1">
      <alignment horizontal="left" vertical="center" shrinkToFit="1"/>
      <protection/>
    </xf>
    <xf numFmtId="0" fontId="6" fillId="0" borderId="0" xfId="61" applyFont="1" applyFill="1" applyAlignment="1">
      <alignment horizontal="center" vertical="center"/>
      <protection/>
    </xf>
    <xf numFmtId="38" fontId="11" fillId="0" borderId="56" xfId="49" applyFont="1" applyBorder="1" applyAlignment="1">
      <alignment horizontal="right" vertical="center"/>
    </xf>
    <xf numFmtId="38" fontId="11" fillId="0" borderId="135" xfId="49" applyFont="1" applyBorder="1" applyAlignment="1">
      <alignment horizontal="right" vertical="center"/>
    </xf>
    <xf numFmtId="38" fontId="11" fillId="0" borderId="21" xfId="49" applyFont="1" applyBorder="1" applyAlignment="1">
      <alignment horizontal="right" vertical="center"/>
    </xf>
    <xf numFmtId="38" fontId="11" fillId="0" borderId="57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146" xfId="49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別紙　月報様式　訂正後" xfId="61"/>
    <cellStyle name="標準_06月報新様式（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6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6\&#32102;&#20184;\&#24179;&#25104;27&#24180;2&#26376;&#26376;&#22577;&#65288;&#32102;&#20184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8\&#32102;&#20184;\&#24179;&#25104;28&#24180;9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2現物"/>
      <sheetName val="様式2の2現物"/>
      <sheetName val="様式2の3現物"/>
      <sheetName val="様式2の4現物"/>
      <sheetName val="様式2"/>
      <sheetName val="様式2の2"/>
      <sheetName val="様式2の3"/>
      <sheetName val="様式2の4"/>
    </sheetNames>
    <definedNames>
      <definedName name="クリア"/>
      <definedName name="介護の貼り付け"/>
      <definedName name="予防給付の貼り付け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２の５償還"/>
      <sheetName val="様式2現物"/>
      <sheetName val="様式2の2現物"/>
      <sheetName val="様式2の3現物"/>
      <sheetName val="様式2の4現物"/>
      <sheetName val="様式2の5現物"/>
      <sheetName val="様式2"/>
      <sheetName val="様式2の2"/>
      <sheetName val="様式2の３"/>
      <sheetName val="様式2の４"/>
      <sheetName val="様式2の５"/>
    </sheetNames>
    <sheetDataSet>
      <sheetData sheetId="0">
        <row r="11">
          <cell r="F11">
            <v>1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25">
          <cell r="F25">
            <v>32</v>
          </cell>
          <cell r="G25">
            <v>31</v>
          </cell>
          <cell r="I25">
            <v>0</v>
          </cell>
          <cell r="J25">
            <v>38</v>
          </cell>
          <cell r="K25">
            <v>30</v>
          </cell>
          <cell r="L25">
            <v>35</v>
          </cell>
          <cell r="M25">
            <v>20</v>
          </cell>
          <cell r="N25">
            <v>6</v>
          </cell>
        </row>
        <row r="26">
          <cell r="F26">
            <v>33</v>
          </cell>
          <cell r="G26">
            <v>43</v>
          </cell>
          <cell r="I26">
            <v>0</v>
          </cell>
          <cell r="J26">
            <v>39</v>
          </cell>
          <cell r="K26">
            <v>20</v>
          </cell>
          <cell r="L26">
            <v>24</v>
          </cell>
          <cell r="M26">
            <v>8</v>
          </cell>
          <cell r="N26">
            <v>5</v>
          </cell>
        </row>
        <row r="28">
          <cell r="F28">
            <v>1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55">
          <cell r="F55">
            <v>1486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70">
          <cell r="F70">
            <v>807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97">
          <cell r="F97">
            <v>16420</v>
          </cell>
          <cell r="G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111">
          <cell r="F111">
            <v>1031150</v>
          </cell>
          <cell r="G111">
            <v>757832</v>
          </cell>
          <cell r="J111">
            <v>1114618</v>
          </cell>
          <cell r="K111">
            <v>769291</v>
          </cell>
          <cell r="L111">
            <v>1377972</v>
          </cell>
          <cell r="M111">
            <v>616472</v>
          </cell>
          <cell r="N111">
            <v>187456</v>
          </cell>
        </row>
        <row r="112">
          <cell r="F112">
            <v>4066675</v>
          </cell>
          <cell r="G112">
            <v>4019607</v>
          </cell>
          <cell r="J112">
            <v>3154269</v>
          </cell>
          <cell r="K112">
            <v>2141340</v>
          </cell>
          <cell r="L112">
            <v>2831034</v>
          </cell>
          <cell r="M112">
            <v>743899</v>
          </cell>
          <cell r="N112">
            <v>293182</v>
          </cell>
        </row>
        <row r="114">
          <cell r="F114">
            <v>8066</v>
          </cell>
          <cell r="G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41">
          <cell r="F141">
            <v>14778</v>
          </cell>
          <cell r="G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55">
          <cell r="F155">
            <v>917012</v>
          </cell>
          <cell r="G155">
            <v>673445</v>
          </cell>
          <cell r="J155">
            <v>977775</v>
          </cell>
          <cell r="K155">
            <v>684176</v>
          </cell>
          <cell r="L155">
            <v>1222414</v>
          </cell>
          <cell r="M155">
            <v>548575</v>
          </cell>
          <cell r="N155">
            <v>165210</v>
          </cell>
        </row>
        <row r="156">
          <cell r="F156">
            <v>3589989</v>
          </cell>
          <cell r="G156">
            <v>3499795</v>
          </cell>
          <cell r="J156">
            <v>2799527</v>
          </cell>
          <cell r="K156">
            <v>1896647</v>
          </cell>
          <cell r="L156">
            <v>2510756</v>
          </cell>
          <cell r="M156">
            <v>642675</v>
          </cell>
          <cell r="N156">
            <v>263863</v>
          </cell>
        </row>
        <row r="158">
          <cell r="F158">
            <v>8066</v>
          </cell>
          <cell r="G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</sheetData>
      <sheetData sheetId="5">
        <row r="11">
          <cell r="F11">
            <v>1403</v>
          </cell>
          <cell r="G11">
            <v>1111</v>
          </cell>
          <cell r="I11">
            <v>0</v>
          </cell>
          <cell r="J11">
            <v>1480</v>
          </cell>
          <cell r="K11">
            <v>959</v>
          </cell>
          <cell r="L11">
            <v>788</v>
          </cell>
          <cell r="M11">
            <v>462</v>
          </cell>
          <cell r="N11">
            <v>505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11</v>
          </cell>
          <cell r="K12">
            <v>10</v>
          </cell>
          <cell r="L12">
            <v>25</v>
          </cell>
          <cell r="M12">
            <v>57</v>
          </cell>
          <cell r="N12">
            <v>166</v>
          </cell>
        </row>
        <row r="13">
          <cell r="F13">
            <v>151</v>
          </cell>
          <cell r="G13">
            <v>323</v>
          </cell>
          <cell r="I13">
            <v>0</v>
          </cell>
          <cell r="J13">
            <v>599</v>
          </cell>
          <cell r="K13">
            <v>431</v>
          </cell>
          <cell r="L13">
            <v>428</v>
          </cell>
          <cell r="M13">
            <v>285</v>
          </cell>
          <cell r="N13">
            <v>355</v>
          </cell>
        </row>
        <row r="14">
          <cell r="F14">
            <v>14</v>
          </cell>
          <cell r="G14">
            <v>33</v>
          </cell>
          <cell r="I14">
            <v>0</v>
          </cell>
          <cell r="J14">
            <v>38</v>
          </cell>
          <cell r="K14">
            <v>35</v>
          </cell>
          <cell r="L14">
            <v>36</v>
          </cell>
          <cell r="M14">
            <v>18</v>
          </cell>
          <cell r="N14">
            <v>30</v>
          </cell>
        </row>
        <row r="15">
          <cell r="F15">
            <v>204</v>
          </cell>
          <cell r="G15">
            <v>365</v>
          </cell>
          <cell r="I15">
            <v>0</v>
          </cell>
          <cell r="J15">
            <v>939</v>
          </cell>
          <cell r="K15">
            <v>866</v>
          </cell>
          <cell r="L15">
            <v>948</v>
          </cell>
          <cell r="M15">
            <v>644</v>
          </cell>
          <cell r="N15">
            <v>715</v>
          </cell>
        </row>
        <row r="17">
          <cell r="F17">
            <v>1044</v>
          </cell>
          <cell r="G17">
            <v>1110</v>
          </cell>
          <cell r="I17">
            <v>0</v>
          </cell>
          <cell r="J17">
            <v>1011</v>
          </cell>
          <cell r="K17">
            <v>667</v>
          </cell>
          <cell r="L17">
            <v>494</v>
          </cell>
          <cell r="M17">
            <v>198</v>
          </cell>
          <cell r="N17">
            <v>157</v>
          </cell>
        </row>
        <row r="18">
          <cell r="F18">
            <v>167</v>
          </cell>
          <cell r="G18">
            <v>221</v>
          </cell>
          <cell r="I18">
            <v>0</v>
          </cell>
          <cell r="J18">
            <v>328</v>
          </cell>
          <cell r="K18">
            <v>260</v>
          </cell>
          <cell r="L18">
            <v>222</v>
          </cell>
          <cell r="M18">
            <v>86</v>
          </cell>
          <cell r="N18">
            <v>48</v>
          </cell>
        </row>
        <row r="20">
          <cell r="F20">
            <v>7</v>
          </cell>
          <cell r="G20">
            <v>33</v>
          </cell>
          <cell r="I20">
            <v>0</v>
          </cell>
          <cell r="J20">
            <v>130</v>
          </cell>
          <cell r="K20">
            <v>153</v>
          </cell>
          <cell r="L20">
            <v>257</v>
          </cell>
          <cell r="M20">
            <v>121</v>
          </cell>
          <cell r="N20">
            <v>104</v>
          </cell>
        </row>
        <row r="21">
          <cell r="F21">
            <v>1</v>
          </cell>
          <cell r="G21">
            <v>1</v>
          </cell>
          <cell r="I21">
            <v>0</v>
          </cell>
          <cell r="J21">
            <v>13</v>
          </cell>
          <cell r="K21">
            <v>25</v>
          </cell>
          <cell r="L21">
            <v>34</v>
          </cell>
          <cell r="M21">
            <v>19</v>
          </cell>
          <cell r="N21">
            <v>36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1</v>
          </cell>
          <cell r="M22">
            <v>1</v>
          </cell>
          <cell r="N22">
            <v>2</v>
          </cell>
        </row>
        <row r="24">
          <cell r="F24">
            <v>794</v>
          </cell>
          <cell r="G24">
            <v>1090</v>
          </cell>
          <cell r="I24">
            <v>0</v>
          </cell>
          <cell r="J24">
            <v>1539</v>
          </cell>
          <cell r="K24">
            <v>1222</v>
          </cell>
          <cell r="L24">
            <v>1061</v>
          </cell>
          <cell r="M24">
            <v>586</v>
          </cell>
          <cell r="N24">
            <v>602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107</v>
          </cell>
          <cell r="G27">
            <v>136</v>
          </cell>
          <cell r="I27">
            <v>0</v>
          </cell>
          <cell r="J27">
            <v>220</v>
          </cell>
          <cell r="K27">
            <v>179</v>
          </cell>
          <cell r="L27">
            <v>195</v>
          </cell>
          <cell r="M27">
            <v>129</v>
          </cell>
          <cell r="N27">
            <v>114</v>
          </cell>
        </row>
        <row r="28">
          <cell r="F28">
            <v>2525</v>
          </cell>
          <cell r="G28">
            <v>2324</v>
          </cell>
          <cell r="I28">
            <v>0</v>
          </cell>
          <cell r="J28">
            <v>2729</v>
          </cell>
          <cell r="K28">
            <v>1676</v>
          </cell>
          <cell r="L28">
            <v>1333</v>
          </cell>
          <cell r="M28">
            <v>644</v>
          </cell>
          <cell r="N28">
            <v>607</v>
          </cell>
        </row>
        <row r="30">
          <cell r="F30">
            <v>0</v>
          </cell>
          <cell r="G30">
            <v>0</v>
          </cell>
          <cell r="I30">
            <v>0</v>
          </cell>
          <cell r="J30">
            <v>4</v>
          </cell>
          <cell r="K30">
            <v>6</v>
          </cell>
          <cell r="L30">
            <v>2</v>
          </cell>
          <cell r="M30">
            <v>3</v>
          </cell>
          <cell r="N30">
            <v>1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695</v>
          </cell>
          <cell r="K32">
            <v>366</v>
          </cell>
          <cell r="L32">
            <v>282</v>
          </cell>
          <cell r="M32">
            <v>120</v>
          </cell>
          <cell r="N32">
            <v>97</v>
          </cell>
        </row>
        <row r="33">
          <cell r="F33">
            <v>1</v>
          </cell>
          <cell r="G33">
            <v>7</v>
          </cell>
          <cell r="I33">
            <v>0</v>
          </cell>
          <cell r="J33">
            <v>35</v>
          </cell>
          <cell r="K33">
            <v>36</v>
          </cell>
          <cell r="L33">
            <v>63</v>
          </cell>
          <cell r="M33">
            <v>32</v>
          </cell>
          <cell r="N33">
            <v>26</v>
          </cell>
        </row>
        <row r="34">
          <cell r="F34">
            <v>4</v>
          </cell>
          <cell r="G34">
            <v>5</v>
          </cell>
          <cell r="I34">
            <v>0</v>
          </cell>
          <cell r="J34">
            <v>19</v>
          </cell>
          <cell r="K34">
            <v>17</v>
          </cell>
          <cell r="L34">
            <v>20</v>
          </cell>
          <cell r="M34">
            <v>11</v>
          </cell>
          <cell r="N34">
            <v>8</v>
          </cell>
        </row>
        <row r="35">
          <cell r="F35">
            <v>0</v>
          </cell>
          <cell r="G35">
            <v>6</v>
          </cell>
          <cell r="I35">
            <v>0</v>
          </cell>
          <cell r="J35">
            <v>76</v>
          </cell>
          <cell r="K35">
            <v>99</v>
          </cell>
          <cell r="L35">
            <v>87</v>
          </cell>
          <cell r="M35">
            <v>38</v>
          </cell>
          <cell r="N35">
            <v>38</v>
          </cell>
        </row>
        <row r="36"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1</v>
          </cell>
          <cell r="K37">
            <v>2</v>
          </cell>
          <cell r="L37">
            <v>20</v>
          </cell>
          <cell r="M37">
            <v>12</v>
          </cell>
          <cell r="N37">
            <v>19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40">
          <cell r="F40">
            <v>0</v>
          </cell>
          <cell r="G40">
            <v>0</v>
          </cell>
          <cell r="I40">
            <v>0</v>
          </cell>
          <cell r="J40">
            <v>25</v>
          </cell>
          <cell r="K40">
            <v>97</v>
          </cell>
          <cell r="L40">
            <v>542</v>
          </cell>
          <cell r="M40">
            <v>459</v>
          </cell>
          <cell r="N40">
            <v>436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138</v>
          </cell>
          <cell r="K41">
            <v>201</v>
          </cell>
          <cell r="L41">
            <v>252</v>
          </cell>
          <cell r="M41">
            <v>180</v>
          </cell>
          <cell r="N41">
            <v>156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1</v>
          </cell>
          <cell r="L42">
            <v>6</v>
          </cell>
          <cell r="M42">
            <v>23</v>
          </cell>
          <cell r="N42">
            <v>73</v>
          </cell>
        </row>
        <row r="55">
          <cell r="F55">
            <v>2387082</v>
          </cell>
          <cell r="G55">
            <v>2622625</v>
          </cell>
          <cell r="I55">
            <v>0</v>
          </cell>
          <cell r="J55">
            <v>5775820</v>
          </cell>
          <cell r="K55">
            <v>5617097</v>
          </cell>
          <cell r="L55">
            <v>7333402</v>
          </cell>
          <cell r="M55">
            <v>5249899</v>
          </cell>
          <cell r="N55">
            <v>6367463</v>
          </cell>
        </row>
        <row r="56">
          <cell r="F56">
            <v>0</v>
          </cell>
          <cell r="G56">
            <v>0</v>
          </cell>
          <cell r="I56">
            <v>0</v>
          </cell>
          <cell r="J56">
            <v>41557</v>
          </cell>
          <cell r="K56">
            <v>58360</v>
          </cell>
          <cell r="L56">
            <v>174013</v>
          </cell>
          <cell r="M56">
            <v>343323</v>
          </cell>
          <cell r="N56">
            <v>996098</v>
          </cell>
        </row>
        <row r="57">
          <cell r="F57">
            <v>364309</v>
          </cell>
          <cell r="G57">
            <v>1055853</v>
          </cell>
          <cell r="I57">
            <v>0</v>
          </cell>
          <cell r="J57">
            <v>2319980</v>
          </cell>
          <cell r="K57">
            <v>1771231</v>
          </cell>
          <cell r="L57">
            <v>1893106</v>
          </cell>
          <cell r="M57">
            <v>1393515</v>
          </cell>
          <cell r="N57">
            <v>2019371</v>
          </cell>
        </row>
        <row r="58">
          <cell r="F58">
            <v>33834</v>
          </cell>
          <cell r="G58">
            <v>118885</v>
          </cell>
          <cell r="I58">
            <v>0</v>
          </cell>
          <cell r="J58">
            <v>156132</v>
          </cell>
          <cell r="K58">
            <v>157910</v>
          </cell>
          <cell r="L58">
            <v>133130</v>
          </cell>
          <cell r="M58">
            <v>63760</v>
          </cell>
          <cell r="N58">
            <v>99284</v>
          </cell>
        </row>
        <row r="59">
          <cell r="F59">
            <v>159645</v>
          </cell>
          <cell r="G59">
            <v>289741</v>
          </cell>
          <cell r="I59">
            <v>0</v>
          </cell>
          <cell r="J59">
            <v>788382</v>
          </cell>
          <cell r="K59">
            <v>711985</v>
          </cell>
          <cell r="L59">
            <v>807547</v>
          </cell>
          <cell r="M59">
            <v>547916</v>
          </cell>
          <cell r="N59">
            <v>638335</v>
          </cell>
        </row>
        <row r="61">
          <cell r="F61">
            <v>2057126</v>
          </cell>
          <cell r="G61">
            <v>4170178</v>
          </cell>
          <cell r="I61">
            <v>0</v>
          </cell>
          <cell r="J61">
            <v>5736993</v>
          </cell>
          <cell r="K61">
            <v>4684580</v>
          </cell>
          <cell r="L61">
            <v>4052913</v>
          </cell>
          <cell r="M61">
            <v>1876402</v>
          </cell>
          <cell r="N61">
            <v>1525355</v>
          </cell>
        </row>
        <row r="62">
          <cell r="F62">
            <v>369584</v>
          </cell>
          <cell r="G62">
            <v>927985</v>
          </cell>
          <cell r="I62">
            <v>0</v>
          </cell>
          <cell r="J62">
            <v>1738623</v>
          </cell>
          <cell r="K62">
            <v>1636077</v>
          </cell>
          <cell r="L62">
            <v>1775813</v>
          </cell>
          <cell r="M62">
            <v>724477</v>
          </cell>
          <cell r="N62">
            <v>457743</v>
          </cell>
        </row>
        <row r="64">
          <cell r="F64">
            <v>17795</v>
          </cell>
          <cell r="G64">
            <v>95069</v>
          </cell>
          <cell r="I64">
            <v>0</v>
          </cell>
          <cell r="J64">
            <v>619251</v>
          </cell>
          <cell r="K64">
            <v>944241</v>
          </cell>
          <cell r="L64">
            <v>2468484</v>
          </cell>
          <cell r="M64">
            <v>1197100</v>
          </cell>
          <cell r="N64">
            <v>939135</v>
          </cell>
        </row>
        <row r="65">
          <cell r="F65">
            <v>2509</v>
          </cell>
          <cell r="G65">
            <v>4952</v>
          </cell>
          <cell r="I65">
            <v>0</v>
          </cell>
          <cell r="J65">
            <v>57835</v>
          </cell>
          <cell r="K65">
            <v>181598</v>
          </cell>
          <cell r="L65">
            <v>304883</v>
          </cell>
          <cell r="M65">
            <v>178317</v>
          </cell>
          <cell r="N65">
            <v>351567</v>
          </cell>
        </row>
        <row r="66"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8552</v>
          </cell>
          <cell r="M66">
            <v>10286</v>
          </cell>
          <cell r="N66">
            <v>22125</v>
          </cell>
        </row>
        <row r="68">
          <cell r="F68">
            <v>534726</v>
          </cell>
          <cell r="G68">
            <v>905578</v>
          </cell>
          <cell r="I68">
            <v>0</v>
          </cell>
          <cell r="J68">
            <v>1699502</v>
          </cell>
          <cell r="K68">
            <v>1707628</v>
          </cell>
          <cell r="L68">
            <v>1779371</v>
          </cell>
          <cell r="M68">
            <v>1143423</v>
          </cell>
          <cell r="N68">
            <v>1388001</v>
          </cell>
        </row>
        <row r="69">
          <cell r="F69">
            <v>642802</v>
          </cell>
          <cell r="G69">
            <v>1357152</v>
          </cell>
          <cell r="I69">
            <v>0</v>
          </cell>
          <cell r="J69">
            <v>3754856</v>
          </cell>
          <cell r="K69">
            <v>3357166</v>
          </cell>
          <cell r="L69">
            <v>4107930</v>
          </cell>
          <cell r="M69">
            <v>3008221</v>
          </cell>
          <cell r="N69">
            <v>2822811</v>
          </cell>
        </row>
        <row r="70">
          <cell r="F70">
            <v>1114850</v>
          </cell>
          <cell r="G70">
            <v>1025420</v>
          </cell>
          <cell r="I70">
            <v>0</v>
          </cell>
          <cell r="J70">
            <v>3413109</v>
          </cell>
          <cell r="K70">
            <v>2076380</v>
          </cell>
          <cell r="L70">
            <v>2067826</v>
          </cell>
          <cell r="M70">
            <v>989932</v>
          </cell>
          <cell r="N70">
            <v>945822</v>
          </cell>
        </row>
        <row r="72">
          <cell r="F72">
            <v>0</v>
          </cell>
          <cell r="G72">
            <v>0</v>
          </cell>
          <cell r="I72">
            <v>0</v>
          </cell>
          <cell r="J72">
            <v>37182</v>
          </cell>
          <cell r="K72">
            <v>69016</v>
          </cell>
          <cell r="L72">
            <v>31773</v>
          </cell>
          <cell r="M72">
            <v>56687</v>
          </cell>
          <cell r="N72">
            <v>29630</v>
          </cell>
        </row>
        <row r="73"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F74">
            <v>0</v>
          </cell>
          <cell r="G74">
            <v>0</v>
          </cell>
          <cell r="I74">
            <v>0</v>
          </cell>
          <cell r="J74">
            <v>3247594</v>
          </cell>
          <cell r="K74">
            <v>2197899</v>
          </cell>
          <cell r="L74">
            <v>2360134</v>
          </cell>
          <cell r="M74">
            <v>1225231</v>
          </cell>
          <cell r="N74">
            <v>1275000</v>
          </cell>
        </row>
        <row r="75">
          <cell r="F75">
            <v>2900</v>
          </cell>
          <cell r="G75">
            <v>49307</v>
          </cell>
          <cell r="I75">
            <v>0</v>
          </cell>
          <cell r="J75">
            <v>267077</v>
          </cell>
          <cell r="K75">
            <v>398989</v>
          </cell>
          <cell r="L75">
            <v>689485</v>
          </cell>
          <cell r="M75">
            <v>367735</v>
          </cell>
          <cell r="N75">
            <v>341976</v>
          </cell>
        </row>
        <row r="76">
          <cell r="F76">
            <v>19253</v>
          </cell>
          <cell r="G76">
            <v>38976</v>
          </cell>
          <cell r="I76">
            <v>0</v>
          </cell>
          <cell r="J76">
            <v>244475</v>
          </cell>
          <cell r="K76">
            <v>306170</v>
          </cell>
          <cell r="L76">
            <v>493129</v>
          </cell>
          <cell r="M76">
            <v>256747</v>
          </cell>
          <cell r="N76">
            <v>251677</v>
          </cell>
        </row>
        <row r="77">
          <cell r="F77">
            <v>0</v>
          </cell>
          <cell r="G77">
            <v>148396</v>
          </cell>
          <cell r="I77">
            <v>0</v>
          </cell>
          <cell r="J77">
            <v>2029239</v>
          </cell>
          <cell r="K77">
            <v>2595698</v>
          </cell>
          <cell r="L77">
            <v>2412082</v>
          </cell>
          <cell r="M77">
            <v>1091518</v>
          </cell>
          <cell r="N77">
            <v>1088028</v>
          </cell>
        </row>
        <row r="78"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F79">
            <v>0</v>
          </cell>
          <cell r="G79">
            <v>0</v>
          </cell>
          <cell r="I79">
            <v>0</v>
          </cell>
          <cell r="J79">
            <v>23703</v>
          </cell>
          <cell r="K79">
            <v>52755</v>
          </cell>
          <cell r="L79">
            <v>567797</v>
          </cell>
          <cell r="M79">
            <v>372649</v>
          </cell>
          <cell r="N79">
            <v>630489</v>
          </cell>
        </row>
        <row r="80"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529361</v>
          </cell>
          <cell r="K82">
            <v>2277144</v>
          </cell>
          <cell r="L82">
            <v>13615615</v>
          </cell>
          <cell r="M82">
            <v>12421749</v>
          </cell>
          <cell r="N82">
            <v>12562240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3590577</v>
          </cell>
          <cell r="K83">
            <v>5390663</v>
          </cell>
          <cell r="L83">
            <v>7262978</v>
          </cell>
          <cell r="M83">
            <v>5363478</v>
          </cell>
          <cell r="N83">
            <v>4867076</v>
          </cell>
        </row>
        <row r="84"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15526</v>
          </cell>
          <cell r="L84">
            <v>160562</v>
          </cell>
          <cell r="M84">
            <v>792792</v>
          </cell>
          <cell r="N84">
            <v>2941731</v>
          </cell>
        </row>
        <row r="97">
          <cell r="F97">
            <v>26356859</v>
          </cell>
          <cell r="G97">
            <v>28939180</v>
          </cell>
          <cell r="I97">
            <v>0</v>
          </cell>
          <cell r="J97">
            <v>63617984</v>
          </cell>
          <cell r="K97">
            <v>61790843</v>
          </cell>
          <cell r="L97">
            <v>80622632</v>
          </cell>
          <cell r="M97">
            <v>57672738</v>
          </cell>
          <cell r="N97">
            <v>69937715</v>
          </cell>
        </row>
        <row r="98">
          <cell r="F98">
            <v>0</v>
          </cell>
          <cell r="G98">
            <v>0</v>
          </cell>
          <cell r="I98">
            <v>0</v>
          </cell>
          <cell r="J98">
            <v>459200</v>
          </cell>
          <cell r="K98">
            <v>640853</v>
          </cell>
          <cell r="L98">
            <v>1919084</v>
          </cell>
          <cell r="M98">
            <v>3793694</v>
          </cell>
          <cell r="N98">
            <v>10976330</v>
          </cell>
        </row>
        <row r="99">
          <cell r="F99">
            <v>4021902</v>
          </cell>
          <cell r="G99">
            <v>11660601</v>
          </cell>
          <cell r="I99">
            <v>0</v>
          </cell>
          <cell r="J99">
            <v>25604735</v>
          </cell>
          <cell r="K99">
            <v>19561108</v>
          </cell>
          <cell r="L99">
            <v>20881634</v>
          </cell>
          <cell r="M99">
            <v>15384758</v>
          </cell>
          <cell r="N99">
            <v>22271546</v>
          </cell>
        </row>
        <row r="100">
          <cell r="F100">
            <v>366101</v>
          </cell>
          <cell r="G100">
            <v>1282682</v>
          </cell>
          <cell r="I100">
            <v>0</v>
          </cell>
          <cell r="J100">
            <v>1683555</v>
          </cell>
          <cell r="K100">
            <v>1692967</v>
          </cell>
          <cell r="L100">
            <v>1434483</v>
          </cell>
          <cell r="M100">
            <v>680371</v>
          </cell>
          <cell r="N100">
            <v>1065630</v>
          </cell>
        </row>
        <row r="101">
          <cell r="F101">
            <v>1596450</v>
          </cell>
          <cell r="G101">
            <v>2897410</v>
          </cell>
          <cell r="I101">
            <v>0</v>
          </cell>
          <cell r="J101">
            <v>7883820</v>
          </cell>
          <cell r="K101">
            <v>7119850</v>
          </cell>
          <cell r="L101">
            <v>8075470</v>
          </cell>
          <cell r="M101">
            <v>5479160</v>
          </cell>
          <cell r="N101">
            <v>6383350</v>
          </cell>
        </row>
        <row r="103">
          <cell r="F103">
            <v>21953447</v>
          </cell>
          <cell r="G103">
            <v>44500244</v>
          </cell>
          <cell r="I103">
            <v>0</v>
          </cell>
          <cell r="J103">
            <v>61178470</v>
          </cell>
          <cell r="K103">
            <v>49910256</v>
          </cell>
          <cell r="L103">
            <v>43195069</v>
          </cell>
          <cell r="M103">
            <v>19960845</v>
          </cell>
          <cell r="N103">
            <v>16253198</v>
          </cell>
        </row>
        <row r="104">
          <cell r="F104">
            <v>3998211</v>
          </cell>
          <cell r="G104">
            <v>10028431</v>
          </cell>
          <cell r="I104">
            <v>0</v>
          </cell>
          <cell r="J104">
            <v>18798439</v>
          </cell>
          <cell r="K104">
            <v>17678837</v>
          </cell>
          <cell r="L104">
            <v>19188341</v>
          </cell>
          <cell r="M104">
            <v>7838104</v>
          </cell>
          <cell r="N104">
            <v>4928868</v>
          </cell>
        </row>
        <row r="106">
          <cell r="F106">
            <v>192717</v>
          </cell>
          <cell r="G106">
            <v>1027908</v>
          </cell>
          <cell r="I106">
            <v>0</v>
          </cell>
          <cell r="J106">
            <v>6700652</v>
          </cell>
          <cell r="K106">
            <v>10198118</v>
          </cell>
          <cell r="L106">
            <v>26663913</v>
          </cell>
          <cell r="M106">
            <v>12921189</v>
          </cell>
          <cell r="N106">
            <v>10159011</v>
          </cell>
        </row>
        <row r="107">
          <cell r="F107">
            <v>26796</v>
          </cell>
          <cell r="G107">
            <v>52887</v>
          </cell>
          <cell r="I107">
            <v>0</v>
          </cell>
          <cell r="J107">
            <v>615421</v>
          </cell>
          <cell r="K107">
            <v>1929581</v>
          </cell>
          <cell r="L107">
            <v>3241222</v>
          </cell>
          <cell r="M107">
            <v>1891619</v>
          </cell>
          <cell r="N107">
            <v>3722795</v>
          </cell>
        </row>
        <row r="108">
          <cell r="F108">
            <v>0</v>
          </cell>
          <cell r="G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89678</v>
          </cell>
          <cell r="M108">
            <v>107357</v>
          </cell>
          <cell r="N108">
            <v>231074</v>
          </cell>
        </row>
        <row r="110">
          <cell r="F110">
            <v>5347260</v>
          </cell>
          <cell r="G110">
            <v>9055780</v>
          </cell>
          <cell r="I110">
            <v>0</v>
          </cell>
          <cell r="J110">
            <v>16995020</v>
          </cell>
          <cell r="K110">
            <v>17076280</v>
          </cell>
          <cell r="L110">
            <v>17793710</v>
          </cell>
          <cell r="M110">
            <v>11434230</v>
          </cell>
          <cell r="N110">
            <v>13880010</v>
          </cell>
        </row>
        <row r="111">
          <cell r="F111">
            <v>0</v>
          </cell>
          <cell r="G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F113">
            <v>6812273</v>
          </cell>
          <cell r="G113">
            <v>14410178</v>
          </cell>
          <cell r="I113">
            <v>0</v>
          </cell>
          <cell r="J113">
            <v>39845011</v>
          </cell>
          <cell r="K113">
            <v>35636036</v>
          </cell>
          <cell r="L113">
            <v>43601770</v>
          </cell>
          <cell r="M113">
            <v>31907415</v>
          </cell>
          <cell r="N113">
            <v>29985468</v>
          </cell>
        </row>
        <row r="114">
          <cell r="F114">
            <v>12315488</v>
          </cell>
          <cell r="G114">
            <v>11326995</v>
          </cell>
          <cell r="I114">
            <v>0</v>
          </cell>
          <cell r="J114">
            <v>37661667</v>
          </cell>
          <cell r="K114">
            <v>22895227</v>
          </cell>
          <cell r="L114">
            <v>22800032</v>
          </cell>
          <cell r="M114">
            <v>10906920</v>
          </cell>
          <cell r="N114">
            <v>10421590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397845</v>
          </cell>
          <cell r="K116">
            <v>745351</v>
          </cell>
          <cell r="L116">
            <v>351090</v>
          </cell>
          <cell r="M116">
            <v>616786</v>
          </cell>
          <cell r="N116">
            <v>327411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F118">
            <v>0</v>
          </cell>
          <cell r="G118">
            <v>0</v>
          </cell>
          <cell r="I118">
            <v>0</v>
          </cell>
          <cell r="J118">
            <v>34644131</v>
          </cell>
          <cell r="K118">
            <v>23421485</v>
          </cell>
          <cell r="L118">
            <v>25140875</v>
          </cell>
          <cell r="M118">
            <v>13047857</v>
          </cell>
          <cell r="N118">
            <v>13587414</v>
          </cell>
        </row>
        <row r="119">
          <cell r="F119">
            <v>31407</v>
          </cell>
          <cell r="G119">
            <v>533992</v>
          </cell>
          <cell r="I119">
            <v>0</v>
          </cell>
          <cell r="J119">
            <v>2888705</v>
          </cell>
          <cell r="K119">
            <v>4321031</v>
          </cell>
          <cell r="L119">
            <v>7467093</v>
          </cell>
          <cell r="M119">
            <v>3982558</v>
          </cell>
          <cell r="N119">
            <v>3703588</v>
          </cell>
        </row>
        <row r="120">
          <cell r="F120">
            <v>208508</v>
          </cell>
          <cell r="G120">
            <v>422107</v>
          </cell>
          <cell r="I120">
            <v>0</v>
          </cell>
          <cell r="J120">
            <v>2641449</v>
          </cell>
          <cell r="K120">
            <v>3302256</v>
          </cell>
          <cell r="L120">
            <v>5340576</v>
          </cell>
          <cell r="M120">
            <v>2764260</v>
          </cell>
          <cell r="N120">
            <v>2725657</v>
          </cell>
        </row>
        <row r="121">
          <cell r="F121">
            <v>0</v>
          </cell>
          <cell r="G121">
            <v>1584866</v>
          </cell>
          <cell r="I121">
            <v>0</v>
          </cell>
          <cell r="J121">
            <v>21672235</v>
          </cell>
          <cell r="K121">
            <v>27713161</v>
          </cell>
          <cell r="L121">
            <v>25754201</v>
          </cell>
          <cell r="M121">
            <v>11641787</v>
          </cell>
          <cell r="N121">
            <v>11594634</v>
          </cell>
        </row>
        <row r="122"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253148</v>
          </cell>
          <cell r="K123">
            <v>563422</v>
          </cell>
          <cell r="L123">
            <v>6055465</v>
          </cell>
          <cell r="M123">
            <v>3979886</v>
          </cell>
          <cell r="N123">
            <v>6703085</v>
          </cell>
        </row>
        <row r="124">
          <cell r="F124">
            <v>0</v>
          </cell>
          <cell r="G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6">
          <cell r="F126">
            <v>0</v>
          </cell>
          <cell r="G126">
            <v>0</v>
          </cell>
          <cell r="I126">
            <v>0</v>
          </cell>
          <cell r="J126">
            <v>5627726</v>
          </cell>
          <cell r="K126">
            <v>24232927</v>
          </cell>
          <cell r="L126">
            <v>145164029</v>
          </cell>
          <cell r="M126">
            <v>132247818</v>
          </cell>
          <cell r="N126">
            <v>133882380</v>
          </cell>
        </row>
        <row r="127">
          <cell r="F127">
            <v>0</v>
          </cell>
          <cell r="G127">
            <v>0</v>
          </cell>
          <cell r="I127">
            <v>0</v>
          </cell>
          <cell r="J127">
            <v>38204364</v>
          </cell>
          <cell r="K127">
            <v>57291212</v>
          </cell>
          <cell r="L127">
            <v>77156463</v>
          </cell>
          <cell r="M127">
            <v>57026857</v>
          </cell>
          <cell r="N127">
            <v>51705547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0</v>
          </cell>
          <cell r="K128">
            <v>157309</v>
          </cell>
          <cell r="L128">
            <v>1681451</v>
          </cell>
          <cell r="M128">
            <v>8384160</v>
          </cell>
          <cell r="N128">
            <v>31032846</v>
          </cell>
        </row>
        <row r="141">
          <cell r="F141">
            <v>23374553</v>
          </cell>
          <cell r="G141">
            <v>25682076</v>
          </cell>
          <cell r="I141">
            <v>0</v>
          </cell>
          <cell r="J141">
            <v>56499799</v>
          </cell>
          <cell r="K141">
            <v>54723003</v>
          </cell>
          <cell r="L141">
            <v>71376003</v>
          </cell>
          <cell r="M141">
            <v>51010289</v>
          </cell>
          <cell r="N141">
            <v>62023729</v>
          </cell>
        </row>
        <row r="142">
          <cell r="F142">
            <v>0</v>
          </cell>
          <cell r="G142">
            <v>0</v>
          </cell>
          <cell r="I142">
            <v>0</v>
          </cell>
          <cell r="J142">
            <v>407638</v>
          </cell>
          <cell r="K142">
            <v>564075</v>
          </cell>
          <cell r="L142">
            <v>1685184</v>
          </cell>
          <cell r="M142">
            <v>3366979</v>
          </cell>
          <cell r="N142">
            <v>9727755</v>
          </cell>
        </row>
        <row r="143">
          <cell r="F143">
            <v>3527342</v>
          </cell>
          <cell r="G143">
            <v>10263678</v>
          </cell>
          <cell r="I143">
            <v>0</v>
          </cell>
          <cell r="J143">
            <v>22600229</v>
          </cell>
          <cell r="K143">
            <v>17254014</v>
          </cell>
          <cell r="L143">
            <v>18365369</v>
          </cell>
          <cell r="M143">
            <v>13558326</v>
          </cell>
          <cell r="N143">
            <v>19681092</v>
          </cell>
        </row>
        <row r="144">
          <cell r="F144">
            <v>320237</v>
          </cell>
          <cell r="G144">
            <v>1141984</v>
          </cell>
          <cell r="I144">
            <v>0</v>
          </cell>
          <cell r="J144">
            <v>1479146</v>
          </cell>
          <cell r="K144">
            <v>1467968</v>
          </cell>
          <cell r="L144">
            <v>1252463</v>
          </cell>
          <cell r="M144">
            <v>605058</v>
          </cell>
          <cell r="N144">
            <v>952040</v>
          </cell>
        </row>
        <row r="145">
          <cell r="F145">
            <v>1386973</v>
          </cell>
          <cell r="G145">
            <v>2562609</v>
          </cell>
          <cell r="I145">
            <v>0</v>
          </cell>
          <cell r="J145">
            <v>6943325</v>
          </cell>
          <cell r="K145">
            <v>6275214</v>
          </cell>
          <cell r="L145">
            <v>7098497</v>
          </cell>
          <cell r="M145">
            <v>4839282</v>
          </cell>
          <cell r="N145">
            <v>5627612</v>
          </cell>
        </row>
        <row r="147">
          <cell r="F147">
            <v>19422402</v>
          </cell>
          <cell r="G147">
            <v>39361812</v>
          </cell>
          <cell r="I147">
            <v>0</v>
          </cell>
          <cell r="J147">
            <v>54142655</v>
          </cell>
          <cell r="K147">
            <v>44221468</v>
          </cell>
          <cell r="L147">
            <v>38236044</v>
          </cell>
          <cell r="M147">
            <v>17643319</v>
          </cell>
          <cell r="N147">
            <v>14486726</v>
          </cell>
        </row>
        <row r="148">
          <cell r="F148">
            <v>3539751</v>
          </cell>
          <cell r="G148">
            <v>8848426</v>
          </cell>
          <cell r="I148">
            <v>0</v>
          </cell>
          <cell r="J148">
            <v>16577188</v>
          </cell>
          <cell r="K148">
            <v>15507722</v>
          </cell>
          <cell r="L148">
            <v>16923730</v>
          </cell>
          <cell r="M148">
            <v>6959549</v>
          </cell>
          <cell r="N148">
            <v>4316125</v>
          </cell>
        </row>
        <row r="150">
          <cell r="F150">
            <v>173442</v>
          </cell>
          <cell r="G150">
            <v>922749</v>
          </cell>
          <cell r="I150">
            <v>0</v>
          </cell>
          <cell r="J150">
            <v>5945720</v>
          </cell>
          <cell r="K150">
            <v>8971893</v>
          </cell>
          <cell r="L150">
            <v>23620024</v>
          </cell>
          <cell r="M150">
            <v>11470502</v>
          </cell>
          <cell r="N150">
            <v>9032062</v>
          </cell>
        </row>
        <row r="151">
          <cell r="F151">
            <v>24116</v>
          </cell>
          <cell r="G151">
            <v>47598</v>
          </cell>
          <cell r="I151">
            <v>0</v>
          </cell>
          <cell r="J151">
            <v>547086</v>
          </cell>
          <cell r="K151">
            <v>1672895</v>
          </cell>
          <cell r="L151">
            <v>2848463</v>
          </cell>
          <cell r="M151">
            <v>1646417</v>
          </cell>
          <cell r="N151">
            <v>3314853</v>
          </cell>
        </row>
        <row r="152">
          <cell r="F152">
            <v>0</v>
          </cell>
          <cell r="G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80710</v>
          </cell>
          <cell r="M152">
            <v>96621</v>
          </cell>
          <cell r="N152">
            <v>198313</v>
          </cell>
        </row>
        <row r="154">
          <cell r="F154">
            <v>4745405</v>
          </cell>
          <cell r="G154">
            <v>8057087</v>
          </cell>
          <cell r="I154">
            <v>0</v>
          </cell>
          <cell r="J154">
            <v>15055773</v>
          </cell>
          <cell r="K154">
            <v>15051878</v>
          </cell>
          <cell r="L154">
            <v>15715743</v>
          </cell>
          <cell r="M154">
            <v>10130064</v>
          </cell>
          <cell r="N154">
            <v>12297930</v>
          </cell>
        </row>
        <row r="155">
          <cell r="F155">
            <v>0</v>
          </cell>
          <cell r="G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F156">
            <v>0</v>
          </cell>
          <cell r="G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>
            <v>5918849</v>
          </cell>
          <cell r="G157">
            <v>12625527</v>
          </cell>
          <cell r="I157">
            <v>0</v>
          </cell>
          <cell r="J157">
            <v>34830060</v>
          </cell>
          <cell r="K157">
            <v>31310344</v>
          </cell>
          <cell r="L157">
            <v>38034678</v>
          </cell>
          <cell r="M157">
            <v>27964517</v>
          </cell>
          <cell r="N157">
            <v>26269934</v>
          </cell>
        </row>
        <row r="158">
          <cell r="F158">
            <v>12315488</v>
          </cell>
          <cell r="G158">
            <v>11326995</v>
          </cell>
          <cell r="I158">
            <v>0</v>
          </cell>
          <cell r="J158">
            <v>37661667</v>
          </cell>
          <cell r="K158">
            <v>22895227</v>
          </cell>
          <cell r="L158">
            <v>22800032</v>
          </cell>
          <cell r="M158">
            <v>10906920</v>
          </cell>
          <cell r="N158">
            <v>10421590</v>
          </cell>
        </row>
        <row r="160">
          <cell r="F160">
            <v>0</v>
          </cell>
          <cell r="G160">
            <v>0</v>
          </cell>
          <cell r="I160">
            <v>0</v>
          </cell>
          <cell r="J160">
            <v>347305</v>
          </cell>
          <cell r="K160">
            <v>638329</v>
          </cell>
          <cell r="L160">
            <v>315980</v>
          </cell>
          <cell r="M160">
            <v>546044</v>
          </cell>
          <cell r="N160">
            <v>294669</v>
          </cell>
        </row>
        <row r="161"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30657271</v>
          </cell>
          <cell r="K162">
            <v>20744136</v>
          </cell>
          <cell r="L162">
            <v>22231850</v>
          </cell>
          <cell r="M162">
            <v>11639337</v>
          </cell>
          <cell r="N162">
            <v>12049261</v>
          </cell>
        </row>
        <row r="163">
          <cell r="F163">
            <v>25125</v>
          </cell>
          <cell r="G163">
            <v>471013</v>
          </cell>
          <cell r="I163">
            <v>0</v>
          </cell>
          <cell r="J163">
            <v>2566323</v>
          </cell>
          <cell r="K163">
            <v>3810370</v>
          </cell>
          <cell r="L163">
            <v>6595392</v>
          </cell>
          <cell r="M163">
            <v>3541761</v>
          </cell>
          <cell r="N163">
            <v>3305663</v>
          </cell>
        </row>
        <row r="164">
          <cell r="F164">
            <v>187655</v>
          </cell>
          <cell r="G164">
            <v>363584</v>
          </cell>
          <cell r="I164">
            <v>0</v>
          </cell>
          <cell r="J164">
            <v>2347850</v>
          </cell>
          <cell r="K164">
            <v>2933470</v>
          </cell>
          <cell r="L164">
            <v>4806508</v>
          </cell>
          <cell r="M164">
            <v>2398044</v>
          </cell>
          <cell r="N164">
            <v>2453089</v>
          </cell>
        </row>
        <row r="165">
          <cell r="F165">
            <v>0</v>
          </cell>
          <cell r="G165">
            <v>1426376</v>
          </cell>
          <cell r="I165">
            <v>0</v>
          </cell>
          <cell r="J165">
            <v>19073045</v>
          </cell>
          <cell r="K165">
            <v>24415262</v>
          </cell>
          <cell r="L165">
            <v>22711618</v>
          </cell>
          <cell r="M165">
            <v>10314300</v>
          </cell>
          <cell r="N165">
            <v>10275805</v>
          </cell>
        </row>
        <row r="166"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227833</v>
          </cell>
          <cell r="K167">
            <v>507079</v>
          </cell>
          <cell r="L167">
            <v>5322634</v>
          </cell>
          <cell r="M167">
            <v>3581897</v>
          </cell>
          <cell r="N167">
            <v>5960979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70">
          <cell r="F170">
            <v>0</v>
          </cell>
          <cell r="G170">
            <v>0</v>
          </cell>
          <cell r="I170">
            <v>0</v>
          </cell>
          <cell r="J170">
            <v>5017963</v>
          </cell>
          <cell r="K170">
            <v>21763268</v>
          </cell>
          <cell r="L170">
            <v>129591517</v>
          </cell>
          <cell r="M170">
            <v>117853349</v>
          </cell>
          <cell r="N170">
            <v>119785379</v>
          </cell>
        </row>
        <row r="171">
          <cell r="F171">
            <v>0</v>
          </cell>
          <cell r="G171">
            <v>0</v>
          </cell>
          <cell r="I171">
            <v>0</v>
          </cell>
          <cell r="J171">
            <v>34147023</v>
          </cell>
          <cell r="K171">
            <v>51034605</v>
          </cell>
          <cell r="L171">
            <v>68600742</v>
          </cell>
          <cell r="M171">
            <v>50745296</v>
          </cell>
          <cell r="N171">
            <v>46197983</v>
          </cell>
        </row>
        <row r="172">
          <cell r="F172">
            <v>0</v>
          </cell>
          <cell r="G172">
            <v>0</v>
          </cell>
          <cell r="I172">
            <v>0</v>
          </cell>
          <cell r="J172">
            <v>0</v>
          </cell>
          <cell r="K172">
            <v>141578</v>
          </cell>
          <cell r="L172">
            <v>1509873</v>
          </cell>
          <cell r="M172">
            <v>7459607</v>
          </cell>
          <cell r="N172">
            <v>27589624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view="pageBreakPreview" zoomScaleSheetLayoutView="100" zoomScalePageLayoutView="0" workbookViewId="0" topLeftCell="A1">
      <selection activeCell="P25" sqref="P25:R25"/>
    </sheetView>
  </sheetViews>
  <sheetFormatPr defaultColWidth="8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51"/>
      <c r="P1" s="52"/>
      <c r="Q1" s="52"/>
      <c r="R1" s="52"/>
      <c r="S1" s="25"/>
      <c r="T1" s="52"/>
      <c r="U1" s="53"/>
    </row>
    <row r="2" spans="1:21" ht="17.25" customHeight="1">
      <c r="A2" s="3"/>
      <c r="O2" s="51"/>
      <c r="P2" s="52"/>
      <c r="Q2" s="52"/>
      <c r="R2" s="54"/>
      <c r="S2" s="55"/>
      <c r="T2" s="51"/>
      <c r="U2" s="53"/>
    </row>
    <row r="3" spans="1:20" ht="9.75" customHeight="1">
      <c r="A3" s="1"/>
      <c r="O3" s="56"/>
      <c r="P3" s="12"/>
      <c r="Q3" s="12"/>
      <c r="R3" s="53"/>
      <c r="S3" s="57"/>
      <c r="T3" s="5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191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77"/>
      <c r="P7" s="78"/>
      <c r="Q7" s="78"/>
      <c r="R7" s="77"/>
      <c r="S7" s="11"/>
      <c r="T7" s="11"/>
      <c r="U7" s="3"/>
    </row>
    <row r="8" spans="15:21" ht="16.5" customHeight="1">
      <c r="O8" s="53"/>
      <c r="P8" s="53"/>
      <c r="Q8" s="53"/>
      <c r="R8" s="7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56</v>
      </c>
    </row>
    <row r="12" ht="4.5" customHeight="1" thickBot="1"/>
    <row r="13" spans="3:20" ht="21.75" customHeight="1">
      <c r="C13" s="59" t="s">
        <v>4</v>
      </c>
      <c r="D13" s="60" t="s">
        <v>52</v>
      </c>
      <c r="E13" s="61"/>
      <c r="F13" s="61"/>
      <c r="G13" s="61"/>
      <c r="H13" s="61"/>
      <c r="I13" s="60" t="s">
        <v>53</v>
      </c>
      <c r="J13" s="61"/>
      <c r="K13" s="61"/>
      <c r="L13" s="61"/>
      <c r="M13" s="61"/>
      <c r="N13" s="60" t="s">
        <v>54</v>
      </c>
      <c r="O13" s="61"/>
      <c r="P13" s="61"/>
      <c r="Q13" s="61"/>
      <c r="R13" s="61"/>
      <c r="S13" s="60" t="s">
        <v>55</v>
      </c>
      <c r="T13" s="62"/>
    </row>
    <row r="14" spans="3:20" ht="21.75" customHeight="1">
      <c r="C14" s="63" t="s">
        <v>17</v>
      </c>
      <c r="D14" s="321">
        <v>58816</v>
      </c>
      <c r="E14" s="323"/>
      <c r="F14" s="323"/>
      <c r="G14" s="323"/>
      <c r="H14" s="324"/>
      <c r="I14" s="64"/>
      <c r="J14" s="10"/>
      <c r="K14" s="10"/>
      <c r="L14" s="10"/>
      <c r="M14" s="10"/>
      <c r="N14" s="64"/>
      <c r="O14" s="10"/>
      <c r="P14" s="10"/>
      <c r="Q14" s="10"/>
      <c r="R14" s="10"/>
      <c r="S14" s="321">
        <v>58810</v>
      </c>
      <c r="T14" s="322"/>
    </row>
    <row r="15" spans="3:20" ht="21.75" customHeight="1">
      <c r="C15" s="63" t="s">
        <v>18</v>
      </c>
      <c r="D15" s="321">
        <v>52029</v>
      </c>
      <c r="E15" s="323"/>
      <c r="F15" s="323"/>
      <c r="G15" s="323"/>
      <c r="H15" s="324"/>
      <c r="I15" s="64"/>
      <c r="J15" s="10"/>
      <c r="K15" s="10"/>
      <c r="L15" s="10"/>
      <c r="M15" s="10"/>
      <c r="N15" s="64"/>
      <c r="O15" s="10"/>
      <c r="P15" s="10"/>
      <c r="Q15" s="10"/>
      <c r="R15" s="10"/>
      <c r="S15" s="321">
        <v>52258</v>
      </c>
      <c r="T15" s="322"/>
    </row>
    <row r="16" spans="3:20" ht="21.75" customHeight="1">
      <c r="C16" s="65" t="s">
        <v>19</v>
      </c>
      <c r="D16" s="321">
        <v>1132</v>
      </c>
      <c r="E16" s="323"/>
      <c r="F16" s="323"/>
      <c r="G16" s="323"/>
      <c r="H16" s="324"/>
      <c r="I16" s="64"/>
      <c r="J16" s="10"/>
      <c r="K16" s="10"/>
      <c r="L16" s="10"/>
      <c r="M16" s="10"/>
      <c r="N16" s="64"/>
      <c r="O16" s="10"/>
      <c r="P16" s="10"/>
      <c r="Q16" s="10"/>
      <c r="R16" s="10"/>
      <c r="S16" s="321">
        <v>1133</v>
      </c>
      <c r="T16" s="322"/>
    </row>
    <row r="17" spans="3:20" ht="21.75" customHeight="1">
      <c r="C17" s="65" t="s">
        <v>20</v>
      </c>
      <c r="D17" s="321">
        <v>577</v>
      </c>
      <c r="E17" s="323"/>
      <c r="F17" s="323"/>
      <c r="G17" s="323"/>
      <c r="H17" s="324"/>
      <c r="I17" s="64"/>
      <c r="J17" s="10"/>
      <c r="K17" s="10"/>
      <c r="L17" s="10"/>
      <c r="M17" s="10"/>
      <c r="N17" s="64"/>
      <c r="O17" s="10"/>
      <c r="P17" s="10"/>
      <c r="Q17" s="10"/>
      <c r="R17" s="10"/>
      <c r="S17" s="321">
        <v>588</v>
      </c>
      <c r="T17" s="322"/>
    </row>
    <row r="18" spans="3:20" ht="21.75" customHeight="1" thickBot="1">
      <c r="C18" s="66" t="s">
        <v>2</v>
      </c>
      <c r="D18" s="317">
        <f>SUM(D14:H15)</f>
        <v>110845</v>
      </c>
      <c r="E18" s="318"/>
      <c r="F18" s="318"/>
      <c r="G18" s="318"/>
      <c r="H18" s="319"/>
      <c r="I18" s="67" t="s">
        <v>21</v>
      </c>
      <c r="J18" s="68"/>
      <c r="K18" s="318">
        <v>530</v>
      </c>
      <c r="L18" s="318"/>
      <c r="M18" s="319"/>
      <c r="N18" s="67" t="s">
        <v>22</v>
      </c>
      <c r="O18" s="68"/>
      <c r="P18" s="318">
        <v>307</v>
      </c>
      <c r="Q18" s="318"/>
      <c r="R18" s="319"/>
      <c r="S18" s="317">
        <f>SUM(S14:T15)</f>
        <v>111068</v>
      </c>
      <c r="T18" s="320"/>
    </row>
    <row r="19" ht="15" customHeight="1"/>
    <row r="20" ht="19.5" customHeight="1">
      <c r="B20" s="16" t="s">
        <v>57</v>
      </c>
    </row>
    <row r="21" ht="4.5" customHeight="1" thickBot="1"/>
    <row r="22" spans="3:20" ht="24.75" customHeight="1">
      <c r="C22" s="325" t="s">
        <v>58</v>
      </c>
      <c r="D22" s="60" t="s">
        <v>5</v>
      </c>
      <c r="E22" s="61"/>
      <c r="F22" s="69"/>
      <c r="G22" s="60" t="s">
        <v>6</v>
      </c>
      <c r="H22" s="61"/>
      <c r="I22" s="69"/>
      <c r="J22" s="60" t="s">
        <v>23</v>
      </c>
      <c r="K22" s="61"/>
      <c r="L22" s="69"/>
      <c r="M22" s="329" t="s">
        <v>36</v>
      </c>
      <c r="N22" s="330"/>
      <c r="O22" s="331"/>
      <c r="P22" s="60" t="s">
        <v>1</v>
      </c>
      <c r="Q22" s="61"/>
      <c r="R22" s="69"/>
      <c r="S22" s="70" t="s">
        <v>2</v>
      </c>
      <c r="T22" s="71"/>
    </row>
    <row r="23" spans="3:20" ht="21.75" customHeight="1">
      <c r="C23" s="326"/>
      <c r="D23" s="321">
        <v>91</v>
      </c>
      <c r="E23" s="323"/>
      <c r="F23" s="324"/>
      <c r="G23" s="321">
        <v>1</v>
      </c>
      <c r="H23" s="323"/>
      <c r="I23" s="324"/>
      <c r="J23" s="321">
        <v>432</v>
      </c>
      <c r="K23" s="323"/>
      <c r="L23" s="324"/>
      <c r="M23" s="321">
        <v>0</v>
      </c>
      <c r="N23" s="323"/>
      <c r="O23" s="324"/>
      <c r="P23" s="321">
        <v>6</v>
      </c>
      <c r="Q23" s="323"/>
      <c r="R23" s="324"/>
      <c r="S23" s="79">
        <f>SUM(D23:R23)</f>
        <v>530</v>
      </c>
      <c r="T23" s="11"/>
    </row>
    <row r="24" spans="3:20" ht="24.75" customHeight="1">
      <c r="C24" s="327" t="s">
        <v>59</v>
      </c>
      <c r="D24" s="72" t="s">
        <v>7</v>
      </c>
      <c r="E24" s="73"/>
      <c r="F24" s="74"/>
      <c r="G24" s="72" t="s">
        <v>8</v>
      </c>
      <c r="H24" s="73"/>
      <c r="I24" s="74"/>
      <c r="J24" s="72" t="s">
        <v>9</v>
      </c>
      <c r="K24" s="73"/>
      <c r="L24" s="74"/>
      <c r="M24" s="332" t="s">
        <v>37</v>
      </c>
      <c r="N24" s="333"/>
      <c r="O24" s="334"/>
      <c r="P24" s="72" t="s">
        <v>111</v>
      </c>
      <c r="Q24" s="73"/>
      <c r="R24" s="74"/>
      <c r="S24" s="75" t="s">
        <v>2</v>
      </c>
      <c r="T24" s="71"/>
    </row>
    <row r="25" spans="3:20" ht="21.75" customHeight="1" thickBot="1">
      <c r="C25" s="328"/>
      <c r="D25" s="317">
        <v>70</v>
      </c>
      <c r="E25" s="318"/>
      <c r="F25" s="319"/>
      <c r="G25" s="317">
        <v>0</v>
      </c>
      <c r="H25" s="318"/>
      <c r="I25" s="319"/>
      <c r="J25" s="317">
        <v>231</v>
      </c>
      <c r="K25" s="318"/>
      <c r="L25" s="319"/>
      <c r="M25" s="317">
        <v>0</v>
      </c>
      <c r="N25" s="318"/>
      <c r="O25" s="319"/>
      <c r="P25" s="317">
        <v>6</v>
      </c>
      <c r="Q25" s="318"/>
      <c r="R25" s="319"/>
      <c r="S25" s="80">
        <f>SUM(D25:R25)</f>
        <v>307</v>
      </c>
      <c r="T25" s="76"/>
    </row>
    <row r="26" ht="15" customHeight="1"/>
    <row r="30" ht="24" customHeight="1">
      <c r="J30" s="53"/>
    </row>
    <row r="32" spans="13:16" ht="24" customHeight="1">
      <c r="M32" s="53"/>
      <c r="N32" s="53"/>
      <c r="O32" s="53"/>
      <c r="P32" s="53"/>
    </row>
    <row r="33" spans="13:16" ht="24" customHeight="1">
      <c r="M33" s="53"/>
      <c r="N33" s="53"/>
      <c r="O33" s="53"/>
      <c r="P33" s="53"/>
    </row>
    <row r="34" spans="13:16" ht="24" customHeight="1">
      <c r="M34" s="53"/>
      <c r="N34" s="53"/>
      <c r="O34" s="53"/>
      <c r="P34" s="53"/>
    </row>
    <row r="35" spans="13:16" ht="24" customHeight="1">
      <c r="M35" s="53"/>
      <c r="N35" s="53"/>
      <c r="O35" s="53"/>
      <c r="P35" s="53"/>
    </row>
  </sheetData>
  <sheetProtection/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zoomScalePageLayoutView="0" workbookViewId="0" topLeftCell="A1">
      <selection activeCell="U41" sqref="U41"/>
    </sheetView>
  </sheetViews>
  <sheetFormatPr defaultColWidth="8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平成２８年９月月報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5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39</v>
      </c>
    </row>
    <row r="11" spans="3:17" s="15" customFormat="1" ht="18.75" customHeight="1">
      <c r="C11" s="289"/>
      <c r="D11" s="290"/>
      <c r="E11" s="291"/>
      <c r="F11" s="292" t="s">
        <v>40</v>
      </c>
      <c r="G11" s="292" t="s">
        <v>41</v>
      </c>
      <c r="H11" s="293" t="s">
        <v>42</v>
      </c>
      <c r="I11" s="294" t="s">
        <v>43</v>
      </c>
      <c r="J11" s="295" t="s">
        <v>10</v>
      </c>
      <c r="K11" s="296" t="s">
        <v>11</v>
      </c>
      <c r="L11" s="296" t="s">
        <v>12</v>
      </c>
      <c r="M11" s="296" t="s">
        <v>13</v>
      </c>
      <c r="N11" s="296" t="s">
        <v>14</v>
      </c>
      <c r="O11" s="297" t="s">
        <v>2</v>
      </c>
      <c r="P11" s="298" t="s">
        <v>44</v>
      </c>
      <c r="Q11" s="3"/>
    </row>
    <row r="12" spans="3:17" s="15" customFormat="1" ht="18.75" customHeight="1">
      <c r="C12" s="299" t="s">
        <v>25</v>
      </c>
      <c r="D12" s="300"/>
      <c r="E12" s="300"/>
      <c r="F12" s="301">
        <f>SUM(F13:F14)</f>
        <v>4053</v>
      </c>
      <c r="G12" s="301">
        <f>SUM(G13:G14)</f>
        <v>3168</v>
      </c>
      <c r="H12" s="301">
        <f>SUM(H13:H14)</f>
        <v>7221</v>
      </c>
      <c r="I12" s="302"/>
      <c r="J12" s="303">
        <f aca="true" t="shared" si="0" ref="J12:O12">SUM(J13:J14)</f>
        <v>3644</v>
      </c>
      <c r="K12" s="303">
        <f t="shared" si="0"/>
        <v>2458</v>
      </c>
      <c r="L12" s="303">
        <f t="shared" si="0"/>
        <v>2618</v>
      </c>
      <c r="M12" s="303">
        <f t="shared" si="0"/>
        <v>1641</v>
      </c>
      <c r="N12" s="303">
        <f t="shared" si="0"/>
        <v>1685</v>
      </c>
      <c r="O12" s="303">
        <f t="shared" si="0"/>
        <v>12046</v>
      </c>
      <c r="P12" s="304">
        <f>H12+O12</f>
        <v>19267</v>
      </c>
      <c r="Q12" s="3"/>
    </row>
    <row r="13" spans="3:17" s="15" customFormat="1" ht="18.75" customHeight="1">
      <c r="C13" s="299"/>
      <c r="D13" s="305" t="s">
        <v>17</v>
      </c>
      <c r="E13" s="306"/>
      <c r="F13" s="301">
        <v>560</v>
      </c>
      <c r="G13" s="301">
        <v>439</v>
      </c>
      <c r="H13" s="307">
        <f>SUM(F13:G13)</f>
        <v>999</v>
      </c>
      <c r="I13" s="308"/>
      <c r="J13" s="303">
        <v>465</v>
      </c>
      <c r="K13" s="301">
        <v>289</v>
      </c>
      <c r="L13" s="301">
        <v>292</v>
      </c>
      <c r="M13" s="301">
        <v>198</v>
      </c>
      <c r="N13" s="301">
        <v>195</v>
      </c>
      <c r="O13" s="301">
        <f>SUM(I13:N13)</f>
        <v>1439</v>
      </c>
      <c r="P13" s="304">
        <f>H13+O13</f>
        <v>2438</v>
      </c>
      <c r="Q13" s="3"/>
    </row>
    <row r="14" spans="3:17" s="15" customFormat="1" ht="18.75" customHeight="1">
      <c r="C14" s="299"/>
      <c r="D14" s="306" t="s">
        <v>26</v>
      </c>
      <c r="E14" s="306"/>
      <c r="F14" s="301">
        <v>3493</v>
      </c>
      <c r="G14" s="301">
        <v>2729</v>
      </c>
      <c r="H14" s="307">
        <f>SUM(F14:G14)</f>
        <v>6222</v>
      </c>
      <c r="I14" s="308"/>
      <c r="J14" s="303">
        <v>3179</v>
      </c>
      <c r="K14" s="301">
        <v>2169</v>
      </c>
      <c r="L14" s="301">
        <v>2326</v>
      </c>
      <c r="M14" s="301">
        <v>1443</v>
      </c>
      <c r="N14" s="301">
        <v>1490</v>
      </c>
      <c r="O14" s="301">
        <f>SUM(I14:N14)</f>
        <v>10607</v>
      </c>
      <c r="P14" s="304">
        <f>H14+O14</f>
        <v>16829</v>
      </c>
      <c r="Q14" s="3"/>
    </row>
    <row r="15" spans="3:17" s="15" customFormat="1" ht="18.75" customHeight="1">
      <c r="C15" s="299" t="s">
        <v>27</v>
      </c>
      <c r="D15" s="300"/>
      <c r="E15" s="300"/>
      <c r="F15" s="301">
        <v>53</v>
      </c>
      <c r="G15" s="301">
        <v>69</v>
      </c>
      <c r="H15" s="307">
        <f>SUM(F15:G15)</f>
        <v>122</v>
      </c>
      <c r="I15" s="308"/>
      <c r="J15" s="303">
        <v>105</v>
      </c>
      <c r="K15" s="301">
        <v>43</v>
      </c>
      <c r="L15" s="301">
        <v>50</v>
      </c>
      <c r="M15" s="301">
        <v>38</v>
      </c>
      <c r="N15" s="301">
        <v>63</v>
      </c>
      <c r="O15" s="301">
        <f>SUM(I15:N15)</f>
        <v>299</v>
      </c>
      <c r="P15" s="304">
        <f>H15+O15</f>
        <v>421</v>
      </c>
      <c r="Q15" s="3"/>
    </row>
    <row r="16" spans="3:17" s="15" customFormat="1" ht="18.75" customHeight="1" thickBot="1">
      <c r="C16" s="309" t="s">
        <v>28</v>
      </c>
      <c r="D16" s="310"/>
      <c r="E16" s="310"/>
      <c r="F16" s="311">
        <f>F12+F15</f>
        <v>4106</v>
      </c>
      <c r="G16" s="311">
        <f>G12+G15</f>
        <v>3237</v>
      </c>
      <c r="H16" s="312">
        <f>SUM(F16:G16)</f>
        <v>7343</v>
      </c>
      <c r="I16" s="313"/>
      <c r="J16" s="314">
        <f>J12+J15</f>
        <v>3749</v>
      </c>
      <c r="K16" s="311">
        <f>K12+K15</f>
        <v>2501</v>
      </c>
      <c r="L16" s="311">
        <f>L12+L15</f>
        <v>2668</v>
      </c>
      <c r="M16" s="311">
        <f>M12+M15</f>
        <v>1679</v>
      </c>
      <c r="N16" s="311">
        <f>N12+N15</f>
        <v>1748</v>
      </c>
      <c r="O16" s="311">
        <f>SUM(I16:N16)</f>
        <v>12345</v>
      </c>
      <c r="P16" s="315">
        <f>H16+O16</f>
        <v>19688</v>
      </c>
      <c r="Q16" s="3"/>
    </row>
    <row r="17" spans="3:17" s="15" customFormat="1" ht="18.75" customHeight="1">
      <c r="C17" s="23"/>
      <c r="D17" s="24"/>
      <c r="E17" s="24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</row>
    <row r="18" spans="2:5" s="15" customFormat="1" ht="18.75" customHeight="1" thickBot="1">
      <c r="B18" s="16" t="s">
        <v>45</v>
      </c>
      <c r="C18" s="23"/>
      <c r="D18" s="23"/>
      <c r="E18" s="23"/>
    </row>
    <row r="19" spans="3:16" s="15" customFormat="1" ht="18.75" customHeight="1">
      <c r="C19" s="27"/>
      <c r="D19" s="28"/>
      <c r="E19" s="29"/>
      <c r="F19" s="335" t="s">
        <v>46</v>
      </c>
      <c r="G19" s="336"/>
      <c r="H19" s="337"/>
      <c r="I19" s="341" t="s">
        <v>47</v>
      </c>
      <c r="J19" s="336"/>
      <c r="K19" s="336"/>
      <c r="L19" s="336"/>
      <c r="M19" s="336"/>
      <c r="N19" s="336"/>
      <c r="O19" s="337"/>
      <c r="P19" s="338" t="s">
        <v>44</v>
      </c>
    </row>
    <row r="20" spans="3:17" s="15" customFormat="1" ht="18.75" customHeight="1">
      <c r="C20" s="30"/>
      <c r="D20" s="20"/>
      <c r="E20" s="31"/>
      <c r="F20" s="32" t="s">
        <v>60</v>
      </c>
      <c r="G20" s="32" t="s">
        <v>61</v>
      </c>
      <c r="H20" s="33" t="s">
        <v>42</v>
      </c>
      <c r="I20" s="34" t="s">
        <v>43</v>
      </c>
      <c r="J20" s="35" t="s">
        <v>10</v>
      </c>
      <c r="K20" s="36" t="s">
        <v>11</v>
      </c>
      <c r="L20" s="36" t="s">
        <v>12</v>
      </c>
      <c r="M20" s="36" t="s">
        <v>13</v>
      </c>
      <c r="N20" s="36" t="s">
        <v>14</v>
      </c>
      <c r="O20" s="37" t="s">
        <v>2</v>
      </c>
      <c r="P20" s="340"/>
      <c r="Q20" s="3"/>
    </row>
    <row r="21" spans="3:17" s="15" customFormat="1" ht="18.75" customHeight="1">
      <c r="C21" s="30" t="s">
        <v>29</v>
      </c>
      <c r="D21" s="20"/>
      <c r="E21" s="20"/>
      <c r="F21" s="81">
        <v>2607</v>
      </c>
      <c r="G21" s="81">
        <v>2402</v>
      </c>
      <c r="H21" s="82">
        <f>SUM(F21:G21)</f>
        <v>5009</v>
      </c>
      <c r="I21" s="83">
        <v>0</v>
      </c>
      <c r="J21" s="85">
        <v>2886</v>
      </c>
      <c r="K21" s="81">
        <v>1867</v>
      </c>
      <c r="L21" s="81">
        <v>1536</v>
      </c>
      <c r="M21" s="81">
        <v>775</v>
      </c>
      <c r="N21" s="81">
        <v>706</v>
      </c>
      <c r="O21" s="91">
        <f>SUM(I21:N21)</f>
        <v>7770</v>
      </c>
      <c r="P21" s="84">
        <f>O21+H21</f>
        <v>12779</v>
      </c>
      <c r="Q21" s="3"/>
    </row>
    <row r="22" spans="3:17" s="15" customFormat="1" ht="18.75" customHeight="1">
      <c r="C22" s="30" t="s">
        <v>30</v>
      </c>
      <c r="D22" s="20"/>
      <c r="E22" s="20"/>
      <c r="F22" s="81">
        <v>33</v>
      </c>
      <c r="G22" s="81">
        <v>50</v>
      </c>
      <c r="H22" s="82">
        <f>SUM(F22:G22)</f>
        <v>83</v>
      </c>
      <c r="I22" s="83">
        <v>0</v>
      </c>
      <c r="J22" s="85">
        <v>81</v>
      </c>
      <c r="K22" s="81">
        <v>34</v>
      </c>
      <c r="L22" s="81">
        <v>32</v>
      </c>
      <c r="M22" s="81">
        <v>28</v>
      </c>
      <c r="N22" s="81">
        <v>38</v>
      </c>
      <c r="O22" s="91">
        <f>SUM(I22:N22)</f>
        <v>213</v>
      </c>
      <c r="P22" s="84">
        <f>O22+H22</f>
        <v>296</v>
      </c>
      <c r="Q22" s="3"/>
    </row>
    <row r="23" spans="3:17" s="15" customFormat="1" ht="18.75" customHeight="1" thickBot="1">
      <c r="C23" s="21" t="s">
        <v>28</v>
      </c>
      <c r="D23" s="22"/>
      <c r="E23" s="22"/>
      <c r="F23" s="86">
        <f>SUM(F21:F22)</f>
        <v>2640</v>
      </c>
      <c r="G23" s="86">
        <f aca="true" t="shared" si="1" ref="G23:N23">SUM(G21:G22)</f>
        <v>2452</v>
      </c>
      <c r="H23" s="87">
        <f>SUM(F23:G23)</f>
        <v>5092</v>
      </c>
      <c r="I23" s="88">
        <f t="shared" si="1"/>
        <v>0</v>
      </c>
      <c r="J23" s="90">
        <f t="shared" si="1"/>
        <v>2967</v>
      </c>
      <c r="K23" s="90">
        <f t="shared" si="1"/>
        <v>1901</v>
      </c>
      <c r="L23" s="86">
        <f t="shared" si="1"/>
        <v>1568</v>
      </c>
      <c r="M23" s="86">
        <f t="shared" si="1"/>
        <v>803</v>
      </c>
      <c r="N23" s="86">
        <f t="shared" si="1"/>
        <v>744</v>
      </c>
      <c r="O23" s="92">
        <f>SUM(I23:N23)</f>
        <v>7983</v>
      </c>
      <c r="P23" s="89">
        <f>O23+H23</f>
        <v>13075</v>
      </c>
      <c r="Q23" s="3"/>
    </row>
    <row r="24" spans="3:5" s="15" customFormat="1" ht="18.75" customHeight="1">
      <c r="C24" s="23"/>
      <c r="D24" s="23"/>
      <c r="E24" s="23"/>
    </row>
    <row r="25" spans="2:5" s="15" customFormat="1" ht="18.75" customHeight="1" thickBot="1">
      <c r="B25" s="16" t="s">
        <v>48</v>
      </c>
      <c r="C25" s="23"/>
      <c r="D25" s="23"/>
      <c r="E25" s="23"/>
    </row>
    <row r="26" spans="3:16" s="15" customFormat="1" ht="18.75" customHeight="1">
      <c r="C26" s="27"/>
      <c r="D26" s="28"/>
      <c r="E26" s="29"/>
      <c r="F26" s="335" t="s">
        <v>46</v>
      </c>
      <c r="G26" s="336"/>
      <c r="H26" s="337"/>
      <c r="I26" s="341" t="s">
        <v>47</v>
      </c>
      <c r="J26" s="342"/>
      <c r="K26" s="336"/>
      <c r="L26" s="336"/>
      <c r="M26" s="336"/>
      <c r="N26" s="336"/>
      <c r="O26" s="337"/>
      <c r="P26" s="338" t="s">
        <v>44</v>
      </c>
    </row>
    <row r="27" spans="3:17" s="15" customFormat="1" ht="18.75" customHeight="1">
      <c r="C27" s="30"/>
      <c r="D27" s="20"/>
      <c r="E27" s="31"/>
      <c r="F27" s="32" t="s">
        <v>60</v>
      </c>
      <c r="G27" s="32" t="s">
        <v>61</v>
      </c>
      <c r="H27" s="33" t="s">
        <v>42</v>
      </c>
      <c r="I27" s="34" t="s">
        <v>43</v>
      </c>
      <c r="J27" s="35" t="s">
        <v>10</v>
      </c>
      <c r="K27" s="36" t="s">
        <v>11</v>
      </c>
      <c r="L27" s="36" t="s">
        <v>12</v>
      </c>
      <c r="M27" s="36" t="s">
        <v>13</v>
      </c>
      <c r="N27" s="36" t="s">
        <v>14</v>
      </c>
      <c r="O27" s="37" t="s">
        <v>2</v>
      </c>
      <c r="P27" s="340"/>
      <c r="Q27" s="3"/>
    </row>
    <row r="28" spans="3:17" s="15" customFormat="1" ht="18.75" customHeight="1">
      <c r="C28" s="30" t="s">
        <v>29</v>
      </c>
      <c r="D28" s="20"/>
      <c r="E28" s="20"/>
      <c r="F28" s="81">
        <v>5</v>
      </c>
      <c r="G28" s="81">
        <v>17</v>
      </c>
      <c r="H28" s="82">
        <f>SUM(F28:G28)</f>
        <v>22</v>
      </c>
      <c r="I28" s="83">
        <v>0</v>
      </c>
      <c r="J28" s="85">
        <v>728</v>
      </c>
      <c r="K28" s="81">
        <v>486</v>
      </c>
      <c r="L28" s="81">
        <v>421</v>
      </c>
      <c r="M28" s="81">
        <v>190</v>
      </c>
      <c r="N28" s="81">
        <v>174</v>
      </c>
      <c r="O28" s="91">
        <f>SUM(I28:N28)</f>
        <v>1999</v>
      </c>
      <c r="P28" s="84">
        <f>O28+H28</f>
        <v>2021</v>
      </c>
      <c r="Q28" s="3"/>
    </row>
    <row r="29" spans="3:17" s="15" customFormat="1" ht="18.75" customHeight="1">
      <c r="C29" s="30" t="s">
        <v>30</v>
      </c>
      <c r="D29" s="20"/>
      <c r="E29" s="20"/>
      <c r="F29" s="81">
        <v>0</v>
      </c>
      <c r="G29" s="81">
        <v>0</v>
      </c>
      <c r="H29" s="82">
        <f>SUM(F29:G29)</f>
        <v>0</v>
      </c>
      <c r="I29" s="83">
        <v>0</v>
      </c>
      <c r="J29" s="85">
        <v>21</v>
      </c>
      <c r="K29" s="81">
        <v>7</v>
      </c>
      <c r="L29" s="81">
        <v>9</v>
      </c>
      <c r="M29" s="81">
        <v>8</v>
      </c>
      <c r="N29" s="81">
        <v>5</v>
      </c>
      <c r="O29" s="91">
        <f>SUM(I29:N29)</f>
        <v>50</v>
      </c>
      <c r="P29" s="84">
        <f>O29+H29</f>
        <v>50</v>
      </c>
      <c r="Q29" s="3"/>
    </row>
    <row r="30" spans="3:17" s="15" customFormat="1" ht="18.75" customHeight="1" thickBot="1">
      <c r="C30" s="21" t="s">
        <v>28</v>
      </c>
      <c r="D30" s="22"/>
      <c r="E30" s="22"/>
      <c r="F30" s="86">
        <f>SUM(F28:F29)</f>
        <v>5</v>
      </c>
      <c r="G30" s="86">
        <f>SUM(G28:G29)</f>
        <v>17</v>
      </c>
      <c r="H30" s="87">
        <f>SUM(F30:G30)</f>
        <v>22</v>
      </c>
      <c r="I30" s="88">
        <f aca="true" t="shared" si="2" ref="I30:N30">SUM(I28:I29)</f>
        <v>0</v>
      </c>
      <c r="J30" s="90">
        <f t="shared" si="2"/>
        <v>749</v>
      </c>
      <c r="K30" s="86">
        <f t="shared" si="2"/>
        <v>493</v>
      </c>
      <c r="L30" s="86">
        <f t="shared" si="2"/>
        <v>430</v>
      </c>
      <c r="M30" s="86">
        <f t="shared" si="2"/>
        <v>198</v>
      </c>
      <c r="N30" s="86">
        <f t="shared" si="2"/>
        <v>179</v>
      </c>
      <c r="O30" s="92">
        <f>SUM(I30:N30)</f>
        <v>2049</v>
      </c>
      <c r="P30" s="89">
        <f>O30+H30</f>
        <v>2071</v>
      </c>
      <c r="Q30" s="3"/>
    </row>
    <row r="31" s="15" customFormat="1" ht="18.75" customHeight="1"/>
    <row r="32" s="15" customFormat="1" ht="18.75" customHeight="1" thickBot="1">
      <c r="B32" s="16" t="s">
        <v>49</v>
      </c>
    </row>
    <row r="33" spans="2:15" s="15" customFormat="1" ht="18.75" customHeight="1">
      <c r="B33" s="16"/>
      <c r="C33" s="27"/>
      <c r="D33" s="28"/>
      <c r="E33" s="29"/>
      <c r="F33" s="335" t="s">
        <v>46</v>
      </c>
      <c r="G33" s="336"/>
      <c r="H33" s="337"/>
      <c r="I33" s="343" t="s">
        <v>38</v>
      </c>
      <c r="J33" s="336"/>
      <c r="K33" s="336"/>
      <c r="L33" s="336"/>
      <c r="M33" s="336"/>
      <c r="N33" s="337"/>
      <c r="O33" s="338" t="s">
        <v>44</v>
      </c>
    </row>
    <row r="34" spans="2:15" s="15" customFormat="1" ht="18.75" customHeight="1" thickBot="1">
      <c r="B34" s="16"/>
      <c r="C34" s="30"/>
      <c r="D34" s="20"/>
      <c r="E34" s="31"/>
      <c r="F34" s="38" t="s">
        <v>60</v>
      </c>
      <c r="G34" s="38" t="s">
        <v>61</v>
      </c>
      <c r="H34" s="39" t="s">
        <v>42</v>
      </c>
      <c r="I34" s="40" t="s">
        <v>10</v>
      </c>
      <c r="J34" s="41" t="s">
        <v>11</v>
      </c>
      <c r="K34" s="41" t="s">
        <v>12</v>
      </c>
      <c r="L34" s="41" t="s">
        <v>13</v>
      </c>
      <c r="M34" s="41" t="s">
        <v>14</v>
      </c>
      <c r="N34" s="42" t="s">
        <v>2</v>
      </c>
      <c r="O34" s="339"/>
    </row>
    <row r="35" spans="3:15" s="15" customFormat="1" ht="18.75" customHeight="1">
      <c r="C35" s="43" t="s">
        <v>31</v>
      </c>
      <c r="D35" s="44"/>
      <c r="E35" s="19"/>
      <c r="F35" s="93">
        <f>SUM(F36:F37)</f>
        <v>0</v>
      </c>
      <c r="G35" s="93">
        <f>SUM(G36:G37)</f>
        <v>0</v>
      </c>
      <c r="H35" s="94">
        <f aca="true" t="shared" si="3" ref="H35:H43">SUM(F35:G35)</f>
        <v>0</v>
      </c>
      <c r="I35" s="316">
        <f aca="true" t="shared" si="4" ref="I35:N35">I36+I37</f>
        <v>25</v>
      </c>
      <c r="J35" s="316">
        <f t="shared" si="4"/>
        <v>98</v>
      </c>
      <c r="K35" s="316">
        <f t="shared" si="4"/>
        <v>540</v>
      </c>
      <c r="L35" s="316">
        <f t="shared" si="4"/>
        <v>455</v>
      </c>
      <c r="M35" s="316">
        <f t="shared" si="4"/>
        <v>431</v>
      </c>
      <c r="N35" s="93">
        <f t="shared" si="4"/>
        <v>1549</v>
      </c>
      <c r="O35" s="96">
        <f aca="true" t="shared" si="5" ref="O35:O43">SUM(H35+N35)</f>
        <v>1549</v>
      </c>
    </row>
    <row r="36" spans="3:15" s="15" customFormat="1" ht="18.75" customHeight="1">
      <c r="C36" s="45" t="s">
        <v>29</v>
      </c>
      <c r="D36" s="46"/>
      <c r="E36" s="47"/>
      <c r="F36" s="85">
        <v>0</v>
      </c>
      <c r="G36" s="85">
        <v>0</v>
      </c>
      <c r="H36" s="82">
        <f t="shared" si="3"/>
        <v>0</v>
      </c>
      <c r="I36" s="303">
        <v>25</v>
      </c>
      <c r="J36" s="301">
        <v>97</v>
      </c>
      <c r="K36" s="301">
        <v>540</v>
      </c>
      <c r="L36" s="301">
        <v>453</v>
      </c>
      <c r="M36" s="301">
        <v>426</v>
      </c>
      <c r="N36" s="91">
        <f>SUM(I36:M36)</f>
        <v>1541</v>
      </c>
      <c r="O36" s="84">
        <f t="shared" si="5"/>
        <v>1541</v>
      </c>
    </row>
    <row r="37" spans="3:15" s="15" customFormat="1" ht="18.75" customHeight="1" thickBot="1">
      <c r="C37" s="45" t="s">
        <v>30</v>
      </c>
      <c r="D37" s="46"/>
      <c r="E37" s="48"/>
      <c r="F37" s="90">
        <v>0</v>
      </c>
      <c r="G37" s="90">
        <v>0</v>
      </c>
      <c r="H37" s="87">
        <f t="shared" si="3"/>
        <v>0</v>
      </c>
      <c r="I37" s="314">
        <v>0</v>
      </c>
      <c r="J37" s="311">
        <v>1</v>
      </c>
      <c r="K37" s="311">
        <v>0</v>
      </c>
      <c r="L37" s="311">
        <v>2</v>
      </c>
      <c r="M37" s="311">
        <v>5</v>
      </c>
      <c r="N37" s="91">
        <f>SUM(I37:M37)</f>
        <v>8</v>
      </c>
      <c r="O37" s="89">
        <f t="shared" si="5"/>
        <v>8</v>
      </c>
    </row>
    <row r="38" spans="3:15" s="15" customFormat="1" ht="18.75" customHeight="1">
      <c r="C38" s="43" t="s">
        <v>50</v>
      </c>
      <c r="D38" s="44"/>
      <c r="E38" s="18"/>
      <c r="F38" s="93">
        <f>SUM(F39:F40)</f>
        <v>0</v>
      </c>
      <c r="G38" s="93">
        <f>SUM(G39:G40)</f>
        <v>0</v>
      </c>
      <c r="H38" s="94">
        <f t="shared" si="3"/>
        <v>0</v>
      </c>
      <c r="I38" s="316">
        <f aca="true" t="shared" si="6" ref="I38:N38">I39+I40</f>
        <v>136</v>
      </c>
      <c r="J38" s="316">
        <f t="shared" si="6"/>
        <v>196</v>
      </c>
      <c r="K38" s="316">
        <f t="shared" si="6"/>
        <v>245</v>
      </c>
      <c r="L38" s="316">
        <f t="shared" si="6"/>
        <v>176</v>
      </c>
      <c r="M38" s="316">
        <f t="shared" si="6"/>
        <v>156</v>
      </c>
      <c r="N38" s="93">
        <f t="shared" si="6"/>
        <v>909</v>
      </c>
      <c r="O38" s="96">
        <f t="shared" si="5"/>
        <v>909</v>
      </c>
    </row>
    <row r="39" spans="3:15" s="15" customFormat="1" ht="18.75" customHeight="1">
      <c r="C39" s="45" t="s">
        <v>29</v>
      </c>
      <c r="D39" s="46"/>
      <c r="E39" s="46"/>
      <c r="F39" s="85">
        <v>0</v>
      </c>
      <c r="G39" s="85">
        <v>0</v>
      </c>
      <c r="H39" s="82">
        <f t="shared" si="3"/>
        <v>0</v>
      </c>
      <c r="I39" s="303">
        <v>135</v>
      </c>
      <c r="J39" s="301">
        <v>196</v>
      </c>
      <c r="K39" s="301">
        <v>241</v>
      </c>
      <c r="L39" s="301">
        <v>173</v>
      </c>
      <c r="M39" s="301">
        <v>153</v>
      </c>
      <c r="N39" s="91">
        <f aca="true" t="shared" si="7" ref="N39:N44">SUM(I39:M39)</f>
        <v>898</v>
      </c>
      <c r="O39" s="84">
        <f t="shared" si="5"/>
        <v>898</v>
      </c>
    </row>
    <row r="40" spans="3:15" s="15" customFormat="1" ht="18.75" customHeight="1" thickBot="1">
      <c r="C40" s="45" t="s">
        <v>30</v>
      </c>
      <c r="D40" s="46"/>
      <c r="E40" s="46"/>
      <c r="F40" s="90">
        <v>0</v>
      </c>
      <c r="G40" s="90">
        <v>0</v>
      </c>
      <c r="H40" s="87">
        <f t="shared" si="3"/>
        <v>0</v>
      </c>
      <c r="I40" s="314">
        <v>1</v>
      </c>
      <c r="J40" s="311">
        <v>0</v>
      </c>
      <c r="K40" s="311">
        <v>4</v>
      </c>
      <c r="L40" s="311">
        <v>3</v>
      </c>
      <c r="M40" s="311">
        <v>3</v>
      </c>
      <c r="N40" s="92">
        <f t="shared" si="7"/>
        <v>11</v>
      </c>
      <c r="O40" s="89">
        <f t="shared" si="5"/>
        <v>11</v>
      </c>
    </row>
    <row r="41" spans="3:15" s="15" customFormat="1" ht="18.75" customHeight="1">
      <c r="C41" s="43" t="s">
        <v>51</v>
      </c>
      <c r="D41" s="44"/>
      <c r="E41" s="18"/>
      <c r="F41" s="93">
        <f>SUM(F42:F43)</f>
        <v>0</v>
      </c>
      <c r="G41" s="93">
        <f>SUM(G42:G43)</f>
        <v>0</v>
      </c>
      <c r="H41" s="94">
        <f t="shared" si="3"/>
        <v>0</v>
      </c>
      <c r="I41" s="316">
        <f aca="true" t="shared" si="8" ref="I41:N41">I42+I43</f>
        <v>0</v>
      </c>
      <c r="J41" s="316">
        <f>J42+J43</f>
        <v>1</v>
      </c>
      <c r="K41" s="316">
        <f>K42+K43</f>
        <v>5</v>
      </c>
      <c r="L41" s="316">
        <f t="shared" si="8"/>
        <v>21</v>
      </c>
      <c r="M41" s="316">
        <f t="shared" si="8"/>
        <v>73</v>
      </c>
      <c r="N41" s="93">
        <f t="shared" si="8"/>
        <v>100</v>
      </c>
      <c r="O41" s="96">
        <f t="shared" si="5"/>
        <v>100</v>
      </c>
    </row>
    <row r="42" spans="3:15" s="15" customFormat="1" ht="18.75" customHeight="1">
      <c r="C42" s="45" t="s">
        <v>29</v>
      </c>
      <c r="D42" s="46"/>
      <c r="E42" s="46"/>
      <c r="F42" s="85">
        <v>0</v>
      </c>
      <c r="G42" s="85">
        <v>0</v>
      </c>
      <c r="H42" s="82">
        <f t="shared" si="3"/>
        <v>0</v>
      </c>
      <c r="I42" s="303">
        <v>0</v>
      </c>
      <c r="J42" s="301">
        <v>1</v>
      </c>
      <c r="K42" s="301">
        <v>5</v>
      </c>
      <c r="L42" s="301">
        <v>20</v>
      </c>
      <c r="M42" s="301">
        <v>72</v>
      </c>
      <c r="N42" s="91">
        <f t="shared" si="7"/>
        <v>98</v>
      </c>
      <c r="O42" s="84">
        <f t="shared" si="5"/>
        <v>98</v>
      </c>
    </row>
    <row r="43" spans="3:15" s="15" customFormat="1" ht="18.75" customHeight="1" thickBot="1">
      <c r="C43" s="49" t="s">
        <v>30</v>
      </c>
      <c r="D43" s="50"/>
      <c r="E43" s="50"/>
      <c r="F43" s="90">
        <v>0</v>
      </c>
      <c r="G43" s="90">
        <v>0</v>
      </c>
      <c r="H43" s="87">
        <f t="shared" si="3"/>
        <v>0</v>
      </c>
      <c r="I43" s="314">
        <v>0</v>
      </c>
      <c r="J43" s="311">
        <v>0</v>
      </c>
      <c r="K43" s="311">
        <v>0</v>
      </c>
      <c r="L43" s="311">
        <v>1</v>
      </c>
      <c r="M43" s="311">
        <v>1</v>
      </c>
      <c r="N43" s="272">
        <f t="shared" si="7"/>
        <v>2</v>
      </c>
      <c r="O43" s="89">
        <f t="shared" si="5"/>
        <v>2</v>
      </c>
    </row>
    <row r="44" spans="3:15" s="15" customFormat="1" ht="18.75" customHeight="1" thickBot="1">
      <c r="C44" s="273" t="s">
        <v>28</v>
      </c>
      <c r="D44" s="274"/>
      <c r="E44" s="274"/>
      <c r="F44" s="97">
        <v>0</v>
      </c>
      <c r="G44" s="97">
        <v>0</v>
      </c>
      <c r="H44" s="98">
        <v>0</v>
      </c>
      <c r="I44" s="275">
        <v>161</v>
      </c>
      <c r="J44" s="275">
        <v>295</v>
      </c>
      <c r="K44" s="275">
        <v>786</v>
      </c>
      <c r="L44" s="275">
        <v>650</v>
      </c>
      <c r="M44" s="275">
        <v>657</v>
      </c>
      <c r="N44" s="276">
        <f t="shared" si="7"/>
        <v>2549</v>
      </c>
      <c r="O44" s="276">
        <f>SUM(N44)</f>
        <v>2549</v>
      </c>
    </row>
    <row r="45" s="15" customFormat="1" ht="12"/>
  </sheetData>
  <sheetProtection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Q174"/>
  <sheetViews>
    <sheetView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4" width="3.625" style="177" customWidth="1"/>
    <col min="5" max="5" width="21.25390625" style="177" customWidth="1"/>
    <col min="6" max="16" width="13.125" style="177" customWidth="1"/>
    <col min="17" max="16384" width="9.00390625" style="262" customWidth="1"/>
  </cols>
  <sheetData>
    <row r="1" ht="13.5">
      <c r="B1" s="177" t="s">
        <v>62</v>
      </c>
    </row>
    <row r="3" spans="2:9" ht="13.5">
      <c r="B3" s="177" t="s">
        <v>91</v>
      </c>
      <c r="H3" s="178" t="s">
        <v>110</v>
      </c>
      <c r="I3" s="270"/>
    </row>
    <row r="4" spans="3:9" ht="13.5">
      <c r="C4" s="177" t="s">
        <v>121</v>
      </c>
      <c r="H4" s="261" t="s">
        <v>134</v>
      </c>
      <c r="I4" s="270"/>
    </row>
    <row r="5" ht="13.5">
      <c r="C5" s="177" t="s">
        <v>135</v>
      </c>
    </row>
    <row r="6" ht="13.5" customHeight="1" thickBot="1"/>
    <row r="7" spans="3:16" ht="17.25" customHeight="1">
      <c r="C7" s="180" t="s">
        <v>92</v>
      </c>
      <c r="D7" s="181"/>
      <c r="E7" s="181"/>
      <c r="F7" s="182" t="s">
        <v>46</v>
      </c>
      <c r="G7" s="183"/>
      <c r="H7" s="184"/>
      <c r="I7" s="185" t="s">
        <v>47</v>
      </c>
      <c r="J7" s="183"/>
      <c r="K7" s="183"/>
      <c r="L7" s="183"/>
      <c r="M7" s="183"/>
      <c r="N7" s="183"/>
      <c r="O7" s="184"/>
      <c r="P7" s="186" t="s">
        <v>44</v>
      </c>
    </row>
    <row r="8" spans="3:16" ht="17.25" customHeight="1">
      <c r="C8" s="187"/>
      <c r="D8" s="188"/>
      <c r="E8" s="188"/>
      <c r="F8" s="189" t="s">
        <v>40</v>
      </c>
      <c r="G8" s="190" t="s">
        <v>41</v>
      </c>
      <c r="H8" s="191" t="s">
        <v>42</v>
      </c>
      <c r="I8" s="192" t="s">
        <v>43</v>
      </c>
      <c r="J8" s="190" t="s">
        <v>10</v>
      </c>
      <c r="K8" s="189" t="s">
        <v>11</v>
      </c>
      <c r="L8" s="189" t="s">
        <v>12</v>
      </c>
      <c r="M8" s="189" t="s">
        <v>13</v>
      </c>
      <c r="N8" s="190" t="s">
        <v>14</v>
      </c>
      <c r="O8" s="191" t="s">
        <v>2</v>
      </c>
      <c r="P8" s="193"/>
    </row>
    <row r="9" spans="3:16" ht="17.25" customHeight="1">
      <c r="C9" s="194" t="s">
        <v>93</v>
      </c>
      <c r="D9" s="195"/>
      <c r="E9" s="195"/>
      <c r="F9" s="196">
        <f>F10+F16+F19+F23+F27+F28</f>
        <v>6484</v>
      </c>
      <c r="G9" s="197">
        <f aca="true" t="shared" si="0" ref="G9:P9">G10+G16+G19+G23+G27+G28</f>
        <v>6821</v>
      </c>
      <c r="H9" s="198">
        <f t="shared" si="0"/>
        <v>13305</v>
      </c>
      <c r="I9" s="199">
        <f t="shared" si="0"/>
        <v>0</v>
      </c>
      <c r="J9" s="197">
        <f t="shared" si="0"/>
        <v>9114</v>
      </c>
      <c r="K9" s="196">
        <f t="shared" si="0"/>
        <v>6533</v>
      </c>
      <c r="L9" s="196">
        <f t="shared" si="0"/>
        <v>5881</v>
      </c>
      <c r="M9" s="196">
        <f t="shared" si="0"/>
        <v>3278</v>
      </c>
      <c r="N9" s="197">
        <f t="shared" si="0"/>
        <v>3452</v>
      </c>
      <c r="O9" s="196">
        <f t="shared" si="0"/>
        <v>28258</v>
      </c>
      <c r="P9" s="200">
        <f t="shared" si="0"/>
        <v>41563</v>
      </c>
    </row>
    <row r="10" spans="3:16" ht="17.25" customHeight="1">
      <c r="C10" s="201"/>
      <c r="D10" s="202" t="s">
        <v>119</v>
      </c>
      <c r="E10" s="203"/>
      <c r="F10" s="204">
        <f>SUM(F11:F15)</f>
        <v>1773</v>
      </c>
      <c r="G10" s="205">
        <f aca="true" t="shared" si="1" ref="G10:P10">SUM(G11:G15)</f>
        <v>1832</v>
      </c>
      <c r="H10" s="206">
        <f t="shared" si="1"/>
        <v>3605</v>
      </c>
      <c r="I10" s="207">
        <f t="shared" si="1"/>
        <v>0</v>
      </c>
      <c r="J10" s="205">
        <f t="shared" si="1"/>
        <v>3067</v>
      </c>
      <c r="K10" s="204">
        <f t="shared" si="1"/>
        <v>2301</v>
      </c>
      <c r="L10" s="204">
        <f t="shared" si="1"/>
        <v>2225</v>
      </c>
      <c r="M10" s="204">
        <f t="shared" si="1"/>
        <v>1466</v>
      </c>
      <c r="N10" s="205">
        <f t="shared" si="1"/>
        <v>1771</v>
      </c>
      <c r="O10" s="204">
        <f t="shared" si="1"/>
        <v>10830</v>
      </c>
      <c r="P10" s="208">
        <f t="shared" si="1"/>
        <v>14435</v>
      </c>
    </row>
    <row r="11" spans="3:16" ht="17.25" customHeight="1">
      <c r="C11" s="201"/>
      <c r="D11" s="209"/>
      <c r="E11" s="210" t="s">
        <v>136</v>
      </c>
      <c r="F11" s="211">
        <f>SUM('[2]様式２償還'!F11,'[2]様式2現物'!F11)</f>
        <v>1404</v>
      </c>
      <c r="G11" s="212">
        <f>SUM('[2]様式２償還'!G11,'[2]様式2現物'!G11)</f>
        <v>1111</v>
      </c>
      <c r="H11" s="206">
        <f aca="true" t="shared" si="2" ref="H11:H38">SUM(F11:G11)</f>
        <v>2515</v>
      </c>
      <c r="I11" s="213">
        <f>SUM('[2]様式２償還'!I11,'[2]様式2現物'!I11)</f>
        <v>0</v>
      </c>
      <c r="J11" s="212">
        <f>SUM('[2]様式２償還'!J11,'[2]様式2現物'!J11)</f>
        <v>1480</v>
      </c>
      <c r="K11" s="211">
        <f>SUM('[2]様式２償還'!K11,'[2]様式2現物'!K11)</f>
        <v>959</v>
      </c>
      <c r="L11" s="211">
        <f>SUM('[2]様式２償還'!L11,'[2]様式2現物'!L11)</f>
        <v>788</v>
      </c>
      <c r="M11" s="211">
        <f>SUM('[2]様式２償還'!M11,'[2]様式2現物'!M11)</f>
        <v>462</v>
      </c>
      <c r="N11" s="212">
        <f>SUM('[2]様式２償還'!N11,'[2]様式2現物'!N11)</f>
        <v>505</v>
      </c>
      <c r="O11" s="204">
        <f aca="true" t="shared" si="3" ref="O11:O42">SUM(I11:N11)</f>
        <v>4194</v>
      </c>
      <c r="P11" s="208">
        <f aca="true" t="shared" si="4" ref="P11:P42">H11+O11</f>
        <v>6709</v>
      </c>
    </row>
    <row r="12" spans="3:16" ht="17.25" customHeight="1">
      <c r="C12" s="201"/>
      <c r="D12" s="209"/>
      <c r="E12" s="210" t="s">
        <v>137</v>
      </c>
      <c r="F12" s="211">
        <f>SUM('[2]様式２償還'!F12,'[2]様式2現物'!F12)</f>
        <v>0</v>
      </c>
      <c r="G12" s="212">
        <f>SUM('[2]様式２償還'!G12,'[2]様式2現物'!G12)</f>
        <v>0</v>
      </c>
      <c r="H12" s="206">
        <f t="shared" si="2"/>
        <v>0</v>
      </c>
      <c r="I12" s="213">
        <f>SUM('[2]様式２償還'!I12,'[2]様式2現物'!I12)</f>
        <v>0</v>
      </c>
      <c r="J12" s="212">
        <f>SUM('[2]様式２償還'!J12,'[2]様式2現物'!J12)</f>
        <v>11</v>
      </c>
      <c r="K12" s="211">
        <f>SUM('[2]様式２償還'!K12,'[2]様式2現物'!K12)</f>
        <v>10</v>
      </c>
      <c r="L12" s="211">
        <f>SUM('[2]様式２償還'!L12,'[2]様式2現物'!L12)</f>
        <v>25</v>
      </c>
      <c r="M12" s="211">
        <f>SUM('[2]様式２償還'!M12,'[2]様式2現物'!M12)</f>
        <v>57</v>
      </c>
      <c r="N12" s="212">
        <f>SUM('[2]様式２償還'!N12,'[2]様式2現物'!N12)</f>
        <v>166</v>
      </c>
      <c r="O12" s="204">
        <f t="shared" si="3"/>
        <v>269</v>
      </c>
      <c r="P12" s="208">
        <f t="shared" si="4"/>
        <v>269</v>
      </c>
    </row>
    <row r="13" spans="3:16" ht="17.25" customHeight="1">
      <c r="C13" s="201"/>
      <c r="D13" s="209"/>
      <c r="E13" s="210" t="s">
        <v>120</v>
      </c>
      <c r="F13" s="211">
        <f>SUM('[2]様式２償還'!F13,'[2]様式2現物'!F13)</f>
        <v>151</v>
      </c>
      <c r="G13" s="212">
        <f>SUM('[2]様式２償還'!G13,'[2]様式2現物'!G13)</f>
        <v>323</v>
      </c>
      <c r="H13" s="206">
        <f t="shared" si="2"/>
        <v>474</v>
      </c>
      <c r="I13" s="213">
        <f>SUM('[2]様式２償還'!I13,'[2]様式2現物'!I13)</f>
        <v>0</v>
      </c>
      <c r="J13" s="212">
        <f>SUM('[2]様式２償還'!J13,'[2]様式2現物'!J13)</f>
        <v>599</v>
      </c>
      <c r="K13" s="211">
        <f>SUM('[2]様式２償還'!K13,'[2]様式2現物'!K13)</f>
        <v>431</v>
      </c>
      <c r="L13" s="211">
        <f>SUM('[2]様式２償還'!L13,'[2]様式2現物'!L13)</f>
        <v>428</v>
      </c>
      <c r="M13" s="211">
        <f>SUM('[2]様式２償還'!M13,'[2]様式2現物'!M13)</f>
        <v>285</v>
      </c>
      <c r="N13" s="212">
        <f>SUM('[2]様式２償還'!N13,'[2]様式2現物'!N13)</f>
        <v>355</v>
      </c>
      <c r="O13" s="204">
        <f t="shared" si="3"/>
        <v>2098</v>
      </c>
      <c r="P13" s="208">
        <f t="shared" si="4"/>
        <v>2572</v>
      </c>
    </row>
    <row r="14" spans="3:16" ht="17.25" customHeight="1">
      <c r="C14" s="201"/>
      <c r="D14" s="209"/>
      <c r="E14" s="210" t="s">
        <v>138</v>
      </c>
      <c r="F14" s="211">
        <f>SUM('[2]様式２償還'!F14,'[2]様式2現物'!F14)</f>
        <v>14</v>
      </c>
      <c r="G14" s="212">
        <f>SUM('[2]様式２償還'!G14,'[2]様式2現物'!G14)</f>
        <v>33</v>
      </c>
      <c r="H14" s="206">
        <f t="shared" si="2"/>
        <v>47</v>
      </c>
      <c r="I14" s="213">
        <f>SUM('[2]様式２償還'!I14,'[2]様式2現物'!I14)</f>
        <v>0</v>
      </c>
      <c r="J14" s="212">
        <f>SUM('[2]様式２償還'!J14,'[2]様式2現物'!J14)</f>
        <v>38</v>
      </c>
      <c r="K14" s="211">
        <f>SUM('[2]様式２償還'!K14,'[2]様式2現物'!K14)</f>
        <v>35</v>
      </c>
      <c r="L14" s="211">
        <f>SUM('[2]様式２償還'!L14,'[2]様式2現物'!L14)</f>
        <v>36</v>
      </c>
      <c r="M14" s="211">
        <f>SUM('[2]様式２償還'!M14,'[2]様式2現物'!M14)</f>
        <v>18</v>
      </c>
      <c r="N14" s="212">
        <f>SUM('[2]様式２償還'!N14,'[2]様式2現物'!N14)</f>
        <v>30</v>
      </c>
      <c r="O14" s="204">
        <f t="shared" si="3"/>
        <v>157</v>
      </c>
      <c r="P14" s="208">
        <f t="shared" si="4"/>
        <v>204</v>
      </c>
    </row>
    <row r="15" spans="3:16" ht="17.25" customHeight="1">
      <c r="C15" s="201"/>
      <c r="D15" s="209"/>
      <c r="E15" s="210" t="s">
        <v>139</v>
      </c>
      <c r="F15" s="211">
        <f>SUM('[2]様式２償還'!F15,'[2]様式2現物'!F15)</f>
        <v>204</v>
      </c>
      <c r="G15" s="212">
        <f>SUM('[2]様式２償還'!G15,'[2]様式2現物'!G15)</f>
        <v>365</v>
      </c>
      <c r="H15" s="206">
        <f t="shared" si="2"/>
        <v>569</v>
      </c>
      <c r="I15" s="213">
        <f>SUM('[2]様式２償還'!I15,'[2]様式2現物'!I15)</f>
        <v>0</v>
      </c>
      <c r="J15" s="212">
        <f>SUM('[2]様式２償還'!J15,'[2]様式2現物'!J15)</f>
        <v>939</v>
      </c>
      <c r="K15" s="211">
        <f>SUM('[2]様式２償還'!K15,'[2]様式2現物'!K15)</f>
        <v>866</v>
      </c>
      <c r="L15" s="211">
        <f>SUM('[2]様式２償還'!L15,'[2]様式2現物'!L15)</f>
        <v>948</v>
      </c>
      <c r="M15" s="211">
        <f>SUM('[2]様式２償還'!M15,'[2]様式2現物'!M15)</f>
        <v>644</v>
      </c>
      <c r="N15" s="212">
        <f>SUM('[2]様式２償還'!N15,'[2]様式2現物'!N15)</f>
        <v>715</v>
      </c>
      <c r="O15" s="204">
        <f t="shared" si="3"/>
        <v>4112</v>
      </c>
      <c r="P15" s="208">
        <f t="shared" si="4"/>
        <v>4681</v>
      </c>
    </row>
    <row r="16" spans="3:16" ht="17.25" customHeight="1">
      <c r="C16" s="201"/>
      <c r="D16" s="202" t="s">
        <v>94</v>
      </c>
      <c r="E16" s="214"/>
      <c r="F16" s="204">
        <f>SUM(F17:F18)</f>
        <v>1211</v>
      </c>
      <c r="G16" s="205">
        <f aca="true" t="shared" si="5" ref="G16:O16">SUM(G17:G18)</f>
        <v>1331</v>
      </c>
      <c r="H16" s="206">
        <f t="shared" si="5"/>
        <v>2542</v>
      </c>
      <c r="I16" s="207">
        <f t="shared" si="5"/>
        <v>0</v>
      </c>
      <c r="J16" s="205">
        <f t="shared" si="5"/>
        <v>1339</v>
      </c>
      <c r="K16" s="204">
        <f t="shared" si="5"/>
        <v>927</v>
      </c>
      <c r="L16" s="204">
        <f t="shared" si="5"/>
        <v>716</v>
      </c>
      <c r="M16" s="204">
        <f t="shared" si="5"/>
        <v>284</v>
      </c>
      <c r="N16" s="205">
        <f t="shared" si="5"/>
        <v>205</v>
      </c>
      <c r="O16" s="204">
        <f t="shared" si="5"/>
        <v>3471</v>
      </c>
      <c r="P16" s="208">
        <f>SUM(P17:P18)</f>
        <v>6013</v>
      </c>
    </row>
    <row r="17" spans="3:16" ht="17.25" customHeight="1">
      <c r="C17" s="201"/>
      <c r="D17" s="209"/>
      <c r="E17" s="215" t="s">
        <v>123</v>
      </c>
      <c r="F17" s="211">
        <f>SUM('[2]様式２償還'!F17,'[2]様式2現物'!F17)</f>
        <v>1044</v>
      </c>
      <c r="G17" s="212">
        <f>SUM('[2]様式２償還'!G17,'[2]様式2現物'!G17)</f>
        <v>1110</v>
      </c>
      <c r="H17" s="206">
        <f t="shared" si="2"/>
        <v>2154</v>
      </c>
      <c r="I17" s="213">
        <f>SUM('[2]様式２償還'!I17,'[2]様式2現物'!I17)</f>
        <v>0</v>
      </c>
      <c r="J17" s="212">
        <f>SUM('[2]様式２償還'!J17,'[2]様式2現物'!J17)</f>
        <v>1011</v>
      </c>
      <c r="K17" s="211">
        <f>SUM('[2]様式２償還'!K17,'[2]様式2現物'!K17)</f>
        <v>667</v>
      </c>
      <c r="L17" s="211">
        <f>SUM('[2]様式２償還'!L17,'[2]様式2現物'!L17)</f>
        <v>494</v>
      </c>
      <c r="M17" s="211">
        <f>SUM('[2]様式２償還'!M17,'[2]様式2現物'!M17)</f>
        <v>198</v>
      </c>
      <c r="N17" s="212">
        <f>SUM('[2]様式２償還'!N17,'[2]様式2現物'!N17)</f>
        <v>157</v>
      </c>
      <c r="O17" s="204">
        <f t="shared" si="3"/>
        <v>2527</v>
      </c>
      <c r="P17" s="208">
        <f t="shared" si="4"/>
        <v>4681</v>
      </c>
    </row>
    <row r="18" spans="3:16" ht="17.25" customHeight="1">
      <c r="C18" s="201"/>
      <c r="D18" s="209"/>
      <c r="E18" s="215" t="s">
        <v>140</v>
      </c>
      <c r="F18" s="211">
        <f>SUM('[2]様式２償還'!F18,'[2]様式2現物'!F18)</f>
        <v>167</v>
      </c>
      <c r="G18" s="212">
        <f>SUM('[2]様式２償還'!G18,'[2]様式2現物'!G18)</f>
        <v>221</v>
      </c>
      <c r="H18" s="206">
        <f t="shared" si="2"/>
        <v>388</v>
      </c>
      <c r="I18" s="213">
        <f>SUM('[2]様式２償還'!I18,'[2]様式2現物'!I18)</f>
        <v>0</v>
      </c>
      <c r="J18" s="212">
        <f>SUM('[2]様式２償還'!J18,'[2]様式2現物'!J18)</f>
        <v>328</v>
      </c>
      <c r="K18" s="211">
        <f>SUM('[2]様式２償還'!K18,'[2]様式2現物'!K18)</f>
        <v>260</v>
      </c>
      <c r="L18" s="211">
        <f>SUM('[2]様式２償還'!L18,'[2]様式2現物'!L18)</f>
        <v>222</v>
      </c>
      <c r="M18" s="211">
        <f>SUM('[2]様式２償還'!M18,'[2]様式2現物'!M18)</f>
        <v>86</v>
      </c>
      <c r="N18" s="212">
        <f>SUM('[2]様式２償還'!N18,'[2]様式2現物'!N18)</f>
        <v>48</v>
      </c>
      <c r="O18" s="204">
        <f t="shared" si="3"/>
        <v>944</v>
      </c>
      <c r="P18" s="208">
        <f t="shared" si="4"/>
        <v>1332</v>
      </c>
    </row>
    <row r="19" spans="3:16" ht="17.25" customHeight="1">
      <c r="C19" s="201"/>
      <c r="D19" s="202" t="s">
        <v>95</v>
      </c>
      <c r="E19" s="203"/>
      <c r="F19" s="204">
        <f>SUM(F20:F22)</f>
        <v>8</v>
      </c>
      <c r="G19" s="205">
        <f aca="true" t="shared" si="6" ref="G19:P19">SUM(G20:G22)</f>
        <v>34</v>
      </c>
      <c r="H19" s="206">
        <f t="shared" si="6"/>
        <v>42</v>
      </c>
      <c r="I19" s="207">
        <f t="shared" si="6"/>
        <v>0</v>
      </c>
      <c r="J19" s="205">
        <f t="shared" si="6"/>
        <v>143</v>
      </c>
      <c r="K19" s="204">
        <f t="shared" si="6"/>
        <v>178</v>
      </c>
      <c r="L19" s="204">
        <f t="shared" si="6"/>
        <v>292</v>
      </c>
      <c r="M19" s="204">
        <f t="shared" si="6"/>
        <v>141</v>
      </c>
      <c r="N19" s="205">
        <f t="shared" si="6"/>
        <v>142</v>
      </c>
      <c r="O19" s="204">
        <f t="shared" si="6"/>
        <v>896</v>
      </c>
      <c r="P19" s="208">
        <f t="shared" si="6"/>
        <v>938</v>
      </c>
    </row>
    <row r="20" spans="3:16" ht="17.25" customHeight="1">
      <c r="C20" s="201"/>
      <c r="D20" s="209"/>
      <c r="E20" s="210" t="s">
        <v>141</v>
      </c>
      <c r="F20" s="211">
        <f>SUM('[2]様式２償還'!F20,'[2]様式2現物'!F20)</f>
        <v>7</v>
      </c>
      <c r="G20" s="212">
        <f>SUM('[2]様式２償還'!G20,'[2]様式2現物'!G20)</f>
        <v>33</v>
      </c>
      <c r="H20" s="206">
        <f t="shared" si="2"/>
        <v>40</v>
      </c>
      <c r="I20" s="213">
        <f>SUM('[2]様式２償還'!I20,'[2]様式2現物'!I20)</f>
        <v>0</v>
      </c>
      <c r="J20" s="212">
        <f>SUM('[2]様式２償還'!J20,'[2]様式2現物'!J20)</f>
        <v>130</v>
      </c>
      <c r="K20" s="211">
        <f>SUM('[2]様式２償還'!K20,'[2]様式2現物'!K20)</f>
        <v>153</v>
      </c>
      <c r="L20" s="211">
        <f>SUM('[2]様式２償還'!L20,'[2]様式2現物'!L20)</f>
        <v>257</v>
      </c>
      <c r="M20" s="211">
        <f>SUM('[2]様式２償還'!M20,'[2]様式2現物'!M20)</f>
        <v>121</v>
      </c>
      <c r="N20" s="212">
        <f>SUM('[2]様式２償還'!N20,'[2]様式2現物'!N20)</f>
        <v>104</v>
      </c>
      <c r="O20" s="204">
        <f t="shared" si="3"/>
        <v>765</v>
      </c>
      <c r="P20" s="208">
        <f t="shared" si="4"/>
        <v>805</v>
      </c>
    </row>
    <row r="21" spans="3:16" ht="24.75" customHeight="1">
      <c r="C21" s="201"/>
      <c r="D21" s="209"/>
      <c r="E21" s="216" t="s">
        <v>124</v>
      </c>
      <c r="F21" s="211">
        <f>SUM('[2]様式２償還'!F21,'[2]様式2現物'!F21)</f>
        <v>1</v>
      </c>
      <c r="G21" s="212">
        <f>SUM('[2]様式２償還'!G21,'[2]様式2現物'!G21)</f>
        <v>1</v>
      </c>
      <c r="H21" s="206">
        <f t="shared" si="2"/>
        <v>2</v>
      </c>
      <c r="I21" s="213">
        <f>SUM('[2]様式２償還'!I21,'[2]様式2現物'!I21)</f>
        <v>0</v>
      </c>
      <c r="J21" s="212">
        <f>SUM('[2]様式２償還'!J21,'[2]様式2現物'!J21)</f>
        <v>13</v>
      </c>
      <c r="K21" s="211">
        <f>SUM('[2]様式２償還'!K21,'[2]様式2現物'!K21)</f>
        <v>25</v>
      </c>
      <c r="L21" s="211">
        <f>SUM('[2]様式２償還'!L21,'[2]様式2現物'!L21)</f>
        <v>34</v>
      </c>
      <c r="M21" s="211">
        <f>SUM('[2]様式２償還'!M21,'[2]様式2現物'!M21)</f>
        <v>19</v>
      </c>
      <c r="N21" s="212">
        <f>SUM('[2]様式２償還'!N21,'[2]様式2現物'!N21)</f>
        <v>36</v>
      </c>
      <c r="O21" s="204">
        <f t="shared" si="3"/>
        <v>127</v>
      </c>
      <c r="P21" s="208">
        <f t="shared" si="4"/>
        <v>129</v>
      </c>
    </row>
    <row r="22" spans="3:16" ht="24.75" customHeight="1">
      <c r="C22" s="201"/>
      <c r="D22" s="215"/>
      <c r="E22" s="216" t="s">
        <v>142</v>
      </c>
      <c r="F22" s="211">
        <f>SUM('[2]様式２償還'!F22,'[2]様式2現物'!F22)</f>
        <v>0</v>
      </c>
      <c r="G22" s="212">
        <f>SUM('[2]様式２償還'!G22,'[2]様式2現物'!G22)</f>
        <v>0</v>
      </c>
      <c r="H22" s="206">
        <f t="shared" si="2"/>
        <v>0</v>
      </c>
      <c r="I22" s="213">
        <f>SUM('[2]様式２償還'!I22,'[2]様式2現物'!I22)</f>
        <v>0</v>
      </c>
      <c r="J22" s="212">
        <f>SUM('[2]様式２償還'!J22,'[2]様式2現物'!J22)</f>
        <v>0</v>
      </c>
      <c r="K22" s="211">
        <f>SUM('[2]様式２償還'!K22,'[2]様式2現物'!K22)</f>
        <v>0</v>
      </c>
      <c r="L22" s="211">
        <f>SUM('[2]様式２償還'!L22,'[2]様式2現物'!L22)</f>
        <v>1</v>
      </c>
      <c r="M22" s="211">
        <f>SUM('[2]様式２償還'!M22,'[2]様式2現物'!M22)</f>
        <v>1</v>
      </c>
      <c r="N22" s="212">
        <f>SUM('[2]様式２償還'!N22,'[2]様式2現物'!N22)</f>
        <v>2</v>
      </c>
      <c r="O22" s="204">
        <f t="shared" si="3"/>
        <v>4</v>
      </c>
      <c r="P22" s="208">
        <f t="shared" si="4"/>
        <v>4</v>
      </c>
    </row>
    <row r="23" spans="3:16" ht="17.25" customHeight="1">
      <c r="C23" s="201"/>
      <c r="D23" s="202" t="s">
        <v>96</v>
      </c>
      <c r="E23" s="203"/>
      <c r="F23" s="204">
        <f>SUM(F24:F26)</f>
        <v>859</v>
      </c>
      <c r="G23" s="205">
        <f aca="true" t="shared" si="7" ref="G23:P23">SUM(G24:G26)</f>
        <v>1164</v>
      </c>
      <c r="H23" s="206">
        <f t="shared" si="7"/>
        <v>2023</v>
      </c>
      <c r="I23" s="207">
        <f t="shared" si="7"/>
        <v>0</v>
      </c>
      <c r="J23" s="205">
        <f t="shared" si="7"/>
        <v>1616</v>
      </c>
      <c r="K23" s="204">
        <f t="shared" si="7"/>
        <v>1272</v>
      </c>
      <c r="L23" s="204">
        <f t="shared" si="7"/>
        <v>1120</v>
      </c>
      <c r="M23" s="204">
        <f t="shared" si="7"/>
        <v>614</v>
      </c>
      <c r="N23" s="205">
        <f t="shared" si="7"/>
        <v>613</v>
      </c>
      <c r="O23" s="204">
        <f t="shared" si="7"/>
        <v>5235</v>
      </c>
      <c r="P23" s="208">
        <f t="shared" si="7"/>
        <v>7258</v>
      </c>
    </row>
    <row r="24" spans="3:16" ht="17.25" customHeight="1">
      <c r="C24" s="201"/>
      <c r="D24" s="209"/>
      <c r="E24" s="217" t="s">
        <v>143</v>
      </c>
      <c r="F24" s="211">
        <f>SUM('[2]様式２償還'!F24,'[2]様式2現物'!F24)</f>
        <v>794</v>
      </c>
      <c r="G24" s="212">
        <f>SUM('[2]様式２償還'!G24,'[2]様式2現物'!G24)</f>
        <v>1090</v>
      </c>
      <c r="H24" s="206">
        <f t="shared" si="2"/>
        <v>1884</v>
      </c>
      <c r="I24" s="213">
        <f>SUM('[2]様式２償還'!I24,'[2]様式2現物'!I24)</f>
        <v>0</v>
      </c>
      <c r="J24" s="212">
        <f>SUM('[2]様式２償還'!J24,'[2]様式2現物'!J24)</f>
        <v>1539</v>
      </c>
      <c r="K24" s="211">
        <f>SUM('[2]様式２償還'!K24,'[2]様式2現物'!K24)</f>
        <v>1222</v>
      </c>
      <c r="L24" s="211">
        <f>SUM('[2]様式２償還'!L24,'[2]様式2現物'!L24)</f>
        <v>1061</v>
      </c>
      <c r="M24" s="211">
        <f>SUM('[2]様式２償還'!M24,'[2]様式2現物'!M24)</f>
        <v>586</v>
      </c>
      <c r="N24" s="212">
        <f>SUM('[2]様式２償還'!N24,'[2]様式2現物'!N24)</f>
        <v>602</v>
      </c>
      <c r="O24" s="204">
        <f t="shared" si="3"/>
        <v>5010</v>
      </c>
      <c r="P24" s="208">
        <f t="shared" si="4"/>
        <v>6894</v>
      </c>
    </row>
    <row r="25" spans="3:16" ht="17.25" customHeight="1">
      <c r="C25" s="201"/>
      <c r="D25" s="218"/>
      <c r="E25" s="215" t="s">
        <v>97</v>
      </c>
      <c r="F25" s="211">
        <f>SUM('[2]様式２償還'!F25,'[2]様式2現物'!F25)</f>
        <v>32</v>
      </c>
      <c r="G25" s="212">
        <f>SUM('[2]様式２償還'!G25,'[2]様式2現物'!G25)</f>
        <v>31</v>
      </c>
      <c r="H25" s="206">
        <f t="shared" si="2"/>
        <v>63</v>
      </c>
      <c r="I25" s="213">
        <f>SUM('[2]様式２償還'!I25,'[2]様式2現物'!I25)</f>
        <v>0</v>
      </c>
      <c r="J25" s="212">
        <f>SUM('[2]様式２償還'!J25,'[2]様式2現物'!J25)</f>
        <v>38</v>
      </c>
      <c r="K25" s="211">
        <f>SUM('[2]様式２償還'!K25,'[2]様式2現物'!K25)</f>
        <v>30</v>
      </c>
      <c r="L25" s="211">
        <f>SUM('[2]様式２償還'!L25,'[2]様式2現物'!L25)</f>
        <v>35</v>
      </c>
      <c r="M25" s="211">
        <f>SUM('[2]様式２償還'!M25,'[2]様式2現物'!M25)</f>
        <v>20</v>
      </c>
      <c r="N25" s="212">
        <f>SUM('[2]様式２償還'!N25,'[2]様式2現物'!N25)</f>
        <v>6</v>
      </c>
      <c r="O25" s="204">
        <f t="shared" si="3"/>
        <v>129</v>
      </c>
      <c r="P25" s="208">
        <f t="shared" si="4"/>
        <v>192</v>
      </c>
    </row>
    <row r="26" spans="3:16" ht="17.25" customHeight="1">
      <c r="C26" s="201"/>
      <c r="D26" s="219"/>
      <c r="E26" s="210" t="s">
        <v>98</v>
      </c>
      <c r="F26" s="211">
        <f>SUM('[2]様式２償還'!F26,'[2]様式2現物'!F26)</f>
        <v>33</v>
      </c>
      <c r="G26" s="212">
        <f>SUM('[2]様式２償還'!G26,'[2]様式2現物'!G26)</f>
        <v>43</v>
      </c>
      <c r="H26" s="206">
        <f t="shared" si="2"/>
        <v>76</v>
      </c>
      <c r="I26" s="213">
        <f>SUM('[2]様式２償還'!I26,'[2]様式2現物'!I26)</f>
        <v>0</v>
      </c>
      <c r="J26" s="212">
        <f>SUM('[2]様式２償還'!J26,'[2]様式2現物'!J26)</f>
        <v>39</v>
      </c>
      <c r="K26" s="211">
        <f>SUM('[2]様式２償還'!K26,'[2]様式2現物'!K26)</f>
        <v>20</v>
      </c>
      <c r="L26" s="211">
        <f>SUM('[2]様式２償還'!L26,'[2]様式2現物'!L26)</f>
        <v>24</v>
      </c>
      <c r="M26" s="211">
        <f>SUM('[2]様式２償還'!M26,'[2]様式2現物'!M26)</f>
        <v>8</v>
      </c>
      <c r="N26" s="212">
        <f>SUM('[2]様式２償還'!N26,'[2]様式2現物'!N26)</f>
        <v>5</v>
      </c>
      <c r="O26" s="204">
        <f t="shared" si="3"/>
        <v>96</v>
      </c>
      <c r="P26" s="208">
        <f t="shared" si="4"/>
        <v>172</v>
      </c>
    </row>
    <row r="27" spans="3:16" ht="17.25" customHeight="1">
      <c r="C27" s="201"/>
      <c r="D27" s="209" t="s">
        <v>99</v>
      </c>
      <c r="E27" s="220"/>
      <c r="F27" s="211">
        <f>SUM('[2]様式２償還'!F27,'[2]様式2現物'!F27)</f>
        <v>107</v>
      </c>
      <c r="G27" s="212">
        <f>SUM('[2]様式２償還'!G27,'[2]様式2現物'!G27)</f>
        <v>136</v>
      </c>
      <c r="H27" s="206">
        <f t="shared" si="2"/>
        <v>243</v>
      </c>
      <c r="I27" s="213">
        <f>SUM('[2]様式２償還'!I27,'[2]様式2現物'!I27)</f>
        <v>0</v>
      </c>
      <c r="J27" s="212">
        <f>SUM('[2]様式２償還'!J27,'[2]様式2現物'!J27)</f>
        <v>220</v>
      </c>
      <c r="K27" s="211">
        <f>SUM('[2]様式２償還'!K27,'[2]様式2現物'!K27)</f>
        <v>179</v>
      </c>
      <c r="L27" s="211">
        <f>SUM('[2]様式２償還'!L27,'[2]様式2現物'!L27)</f>
        <v>195</v>
      </c>
      <c r="M27" s="211">
        <f>SUM('[2]様式２償還'!M27,'[2]様式2現物'!M27)</f>
        <v>129</v>
      </c>
      <c r="N27" s="212">
        <f>SUM('[2]様式２償還'!N27,'[2]様式2現物'!N27)</f>
        <v>114</v>
      </c>
      <c r="O27" s="204">
        <f t="shared" si="3"/>
        <v>837</v>
      </c>
      <c r="P27" s="208">
        <f t="shared" si="4"/>
        <v>1080</v>
      </c>
    </row>
    <row r="28" spans="3:16" ht="17.25" customHeight="1">
      <c r="C28" s="221"/>
      <c r="D28" s="222" t="s">
        <v>126</v>
      </c>
      <c r="E28" s="223"/>
      <c r="F28" s="224">
        <f>SUM('[2]様式２償還'!F28,'[2]様式2現物'!F28)</f>
        <v>2526</v>
      </c>
      <c r="G28" s="225">
        <f>SUM('[2]様式２償還'!G28,'[2]様式2現物'!G28)</f>
        <v>2324</v>
      </c>
      <c r="H28" s="226">
        <f t="shared" si="2"/>
        <v>4850</v>
      </c>
      <c r="I28" s="227">
        <f>SUM('[2]様式２償還'!I28,'[2]様式2現物'!I28)</f>
        <v>0</v>
      </c>
      <c r="J28" s="225">
        <f>SUM('[2]様式２償還'!J28,'[2]様式2現物'!J28)</f>
        <v>2729</v>
      </c>
      <c r="K28" s="224">
        <f>SUM('[2]様式２償還'!K28,'[2]様式2現物'!K28)</f>
        <v>1676</v>
      </c>
      <c r="L28" s="224">
        <f>SUM('[2]様式２償還'!L28,'[2]様式2現物'!L28)</f>
        <v>1333</v>
      </c>
      <c r="M28" s="224">
        <f>SUM('[2]様式２償還'!M28,'[2]様式2現物'!M28)</f>
        <v>644</v>
      </c>
      <c r="N28" s="225">
        <f>SUM('[2]様式２償還'!N28,'[2]様式2現物'!N28)</f>
        <v>607</v>
      </c>
      <c r="O28" s="226">
        <f t="shared" si="3"/>
        <v>6989</v>
      </c>
      <c r="P28" s="228">
        <f t="shared" si="4"/>
        <v>11839</v>
      </c>
    </row>
    <row r="29" spans="3:16" ht="17.25" customHeight="1">
      <c r="C29" s="194" t="s">
        <v>100</v>
      </c>
      <c r="D29" s="229"/>
      <c r="E29" s="230"/>
      <c r="F29" s="196">
        <f>SUM(F30:F38)</f>
        <v>5</v>
      </c>
      <c r="G29" s="197">
        <f aca="true" t="shared" si="8" ref="G29:P29">SUM(G30:G38)</f>
        <v>18</v>
      </c>
      <c r="H29" s="198">
        <f t="shared" si="8"/>
        <v>23</v>
      </c>
      <c r="I29" s="199">
        <f t="shared" si="8"/>
        <v>0</v>
      </c>
      <c r="J29" s="197">
        <f t="shared" si="8"/>
        <v>830</v>
      </c>
      <c r="K29" s="196">
        <f t="shared" si="8"/>
        <v>526</v>
      </c>
      <c r="L29" s="196">
        <f t="shared" si="8"/>
        <v>474</v>
      </c>
      <c r="M29" s="196">
        <f t="shared" si="8"/>
        <v>216</v>
      </c>
      <c r="N29" s="197">
        <f t="shared" si="8"/>
        <v>189</v>
      </c>
      <c r="O29" s="196">
        <f t="shared" si="8"/>
        <v>2235</v>
      </c>
      <c r="P29" s="200">
        <f t="shared" si="8"/>
        <v>2258</v>
      </c>
    </row>
    <row r="30" spans="3:16" ht="17.25" customHeight="1">
      <c r="C30" s="201"/>
      <c r="D30" s="210" t="s">
        <v>101</v>
      </c>
      <c r="E30" s="214"/>
      <c r="F30" s="211">
        <f>SUM('[2]様式２償還'!F30,'[2]様式2現物'!F30)</f>
        <v>0</v>
      </c>
      <c r="G30" s="211">
        <f>SUM('[2]様式２償還'!G30,'[2]様式2現物'!G30)</f>
        <v>0</v>
      </c>
      <c r="H30" s="206">
        <f t="shared" si="2"/>
        <v>0</v>
      </c>
      <c r="I30" s="213">
        <f>SUM('[2]様式２償還'!I30,'[2]様式2現物'!I30)</f>
        <v>0</v>
      </c>
      <c r="J30" s="212">
        <f>SUM('[2]様式２償還'!J30,'[2]様式2現物'!J30)</f>
        <v>4</v>
      </c>
      <c r="K30" s="211">
        <f>SUM('[2]様式２償還'!K30,'[2]様式2現物'!K30)</f>
        <v>6</v>
      </c>
      <c r="L30" s="211">
        <f>SUM('[2]様式２償還'!L30,'[2]様式2現物'!L30)</f>
        <v>2</v>
      </c>
      <c r="M30" s="211">
        <f>SUM('[2]様式２償還'!M30,'[2]様式2現物'!M30)</f>
        <v>3</v>
      </c>
      <c r="N30" s="212">
        <f>SUM('[2]様式２償還'!N30,'[2]様式2現物'!N30)</f>
        <v>1</v>
      </c>
      <c r="O30" s="204">
        <f t="shared" si="3"/>
        <v>16</v>
      </c>
      <c r="P30" s="208">
        <f t="shared" si="4"/>
        <v>16</v>
      </c>
    </row>
    <row r="31" spans="3:16" ht="17.25" customHeight="1">
      <c r="C31" s="201"/>
      <c r="D31" s="210" t="s">
        <v>102</v>
      </c>
      <c r="E31" s="214"/>
      <c r="F31" s="211">
        <f>SUM('[2]様式２償還'!F31,'[2]様式2現物'!F31)</f>
        <v>0</v>
      </c>
      <c r="G31" s="211">
        <f>SUM('[2]様式２償還'!G31,'[2]様式2現物'!G31)</f>
        <v>0</v>
      </c>
      <c r="H31" s="206">
        <f t="shared" si="2"/>
        <v>0</v>
      </c>
      <c r="I31" s="213">
        <f>SUM('[2]様式２償還'!I31,'[2]様式2現物'!I31)</f>
        <v>0</v>
      </c>
      <c r="J31" s="212">
        <f>SUM('[2]様式２償還'!J31,'[2]様式2現物'!J31)</f>
        <v>0</v>
      </c>
      <c r="K31" s="211">
        <f>SUM('[2]様式２償還'!K31,'[2]様式2現物'!K31)</f>
        <v>0</v>
      </c>
      <c r="L31" s="211">
        <f>SUM('[2]様式２償還'!L31,'[2]様式2現物'!L31)</f>
        <v>0</v>
      </c>
      <c r="M31" s="211">
        <f>SUM('[2]様式２償還'!M31,'[2]様式2現物'!M31)</f>
        <v>0</v>
      </c>
      <c r="N31" s="212">
        <f>SUM('[2]様式２償還'!N31,'[2]様式2現物'!N31)</f>
        <v>0</v>
      </c>
      <c r="O31" s="204">
        <f t="shared" si="3"/>
        <v>0</v>
      </c>
      <c r="P31" s="208">
        <f t="shared" si="4"/>
        <v>0</v>
      </c>
    </row>
    <row r="32" spans="3:16" ht="17.25" customHeight="1">
      <c r="C32" s="201"/>
      <c r="D32" s="210" t="s">
        <v>144</v>
      </c>
      <c r="E32" s="214"/>
      <c r="F32" s="211">
        <f>SUM('[2]様式２償還'!F32,'[2]様式2現物'!F32)</f>
        <v>0</v>
      </c>
      <c r="G32" s="211">
        <f>SUM('[2]様式２償還'!G32,'[2]様式2現物'!G32)</f>
        <v>0</v>
      </c>
      <c r="H32" s="206">
        <f t="shared" si="2"/>
        <v>0</v>
      </c>
      <c r="I32" s="213">
        <f>SUM('[2]様式２償還'!I32,'[2]様式2現物'!I32)</f>
        <v>0</v>
      </c>
      <c r="J32" s="212">
        <f>SUM('[2]様式２償還'!J32,'[2]様式2現物'!J32)</f>
        <v>695</v>
      </c>
      <c r="K32" s="211">
        <f>SUM('[2]様式２償還'!K32,'[2]様式2現物'!K32)</f>
        <v>366</v>
      </c>
      <c r="L32" s="211">
        <f>SUM('[2]様式２償還'!L32,'[2]様式2現物'!L32)</f>
        <v>282</v>
      </c>
      <c r="M32" s="211">
        <f>SUM('[2]様式２償還'!M32,'[2]様式2現物'!M32)</f>
        <v>120</v>
      </c>
      <c r="N32" s="212">
        <f>SUM('[2]様式２償還'!N32,'[2]様式2現物'!N32)</f>
        <v>97</v>
      </c>
      <c r="O32" s="204">
        <f t="shared" si="3"/>
        <v>1560</v>
      </c>
      <c r="P32" s="208">
        <f t="shared" si="4"/>
        <v>1560</v>
      </c>
    </row>
    <row r="33" spans="3:16" ht="17.25" customHeight="1">
      <c r="C33" s="201"/>
      <c r="D33" s="210" t="s">
        <v>103</v>
      </c>
      <c r="E33" s="214"/>
      <c r="F33" s="211">
        <f>SUM('[2]様式２償還'!F33,'[2]様式2現物'!F33)</f>
        <v>1</v>
      </c>
      <c r="G33" s="212">
        <f>SUM('[2]様式２償還'!G33,'[2]様式2現物'!G33)</f>
        <v>7</v>
      </c>
      <c r="H33" s="206">
        <f t="shared" si="2"/>
        <v>8</v>
      </c>
      <c r="I33" s="213">
        <f>SUM('[2]様式２償還'!I33,'[2]様式2現物'!I33)</f>
        <v>0</v>
      </c>
      <c r="J33" s="212">
        <f>SUM('[2]様式２償還'!J33,'[2]様式2現物'!J33)</f>
        <v>35</v>
      </c>
      <c r="K33" s="211">
        <f>SUM('[2]様式２償還'!K33,'[2]様式2現物'!K33)</f>
        <v>36</v>
      </c>
      <c r="L33" s="211">
        <f>SUM('[2]様式２償還'!L33,'[2]様式2現物'!L33)</f>
        <v>63</v>
      </c>
      <c r="M33" s="211">
        <f>SUM('[2]様式２償還'!M33,'[2]様式2現物'!M33)</f>
        <v>32</v>
      </c>
      <c r="N33" s="212">
        <f>SUM('[2]様式２償還'!N33,'[2]様式2現物'!N33)</f>
        <v>26</v>
      </c>
      <c r="O33" s="204">
        <f t="shared" si="3"/>
        <v>192</v>
      </c>
      <c r="P33" s="208">
        <f t="shared" si="4"/>
        <v>200</v>
      </c>
    </row>
    <row r="34" spans="3:16" ht="17.25" customHeight="1">
      <c r="C34" s="201"/>
      <c r="D34" s="210" t="s">
        <v>104</v>
      </c>
      <c r="E34" s="214"/>
      <c r="F34" s="211">
        <f>SUM('[2]様式２償還'!F34,'[2]様式2現物'!F34)</f>
        <v>4</v>
      </c>
      <c r="G34" s="212">
        <f>SUM('[2]様式２償還'!G34,'[2]様式2現物'!G34)</f>
        <v>5</v>
      </c>
      <c r="H34" s="206">
        <f t="shared" si="2"/>
        <v>9</v>
      </c>
      <c r="I34" s="213">
        <f>SUM('[2]様式２償還'!I34,'[2]様式2現物'!I34)</f>
        <v>0</v>
      </c>
      <c r="J34" s="212">
        <f>SUM('[2]様式２償還'!J34,'[2]様式2現物'!J34)</f>
        <v>19</v>
      </c>
      <c r="K34" s="211">
        <f>SUM('[2]様式２償還'!K34,'[2]様式2現物'!K34)</f>
        <v>17</v>
      </c>
      <c r="L34" s="211">
        <f>SUM('[2]様式２償還'!L34,'[2]様式2現物'!L34)</f>
        <v>20</v>
      </c>
      <c r="M34" s="211">
        <f>SUM('[2]様式２償還'!M34,'[2]様式2現物'!M34)</f>
        <v>11</v>
      </c>
      <c r="N34" s="212">
        <f>SUM('[2]様式２償還'!N34,'[2]様式2現物'!N34)</f>
        <v>8</v>
      </c>
      <c r="O34" s="204">
        <f t="shared" si="3"/>
        <v>75</v>
      </c>
      <c r="P34" s="208">
        <f t="shared" si="4"/>
        <v>84</v>
      </c>
    </row>
    <row r="35" spans="3:16" ht="17.25" customHeight="1">
      <c r="C35" s="201"/>
      <c r="D35" s="210" t="s">
        <v>105</v>
      </c>
      <c r="E35" s="214"/>
      <c r="F35" s="211">
        <f>SUM('[2]様式２償還'!F35,'[2]様式2現物'!F35)</f>
        <v>0</v>
      </c>
      <c r="G35" s="212">
        <f>SUM('[2]様式２償還'!G35,'[2]様式2現物'!G35)</f>
        <v>6</v>
      </c>
      <c r="H35" s="206">
        <f t="shared" si="2"/>
        <v>6</v>
      </c>
      <c r="I35" s="213">
        <f>SUM('[2]様式２償還'!I35,'[2]様式2現物'!I35)</f>
        <v>0</v>
      </c>
      <c r="J35" s="212">
        <f>SUM('[2]様式２償還'!J35,'[2]様式2現物'!J35)</f>
        <v>76</v>
      </c>
      <c r="K35" s="211">
        <f>SUM('[2]様式２償還'!K35,'[2]様式2現物'!K35)</f>
        <v>99</v>
      </c>
      <c r="L35" s="211">
        <f>SUM('[2]様式２償還'!L35,'[2]様式2現物'!L35)</f>
        <v>87</v>
      </c>
      <c r="M35" s="211">
        <f>SUM('[2]様式２償還'!M35,'[2]様式2現物'!M35)</f>
        <v>38</v>
      </c>
      <c r="N35" s="212">
        <f>SUM('[2]様式２償還'!N35,'[2]様式2現物'!N35)</f>
        <v>38</v>
      </c>
      <c r="O35" s="204">
        <f t="shared" si="3"/>
        <v>338</v>
      </c>
      <c r="P35" s="208">
        <f t="shared" si="4"/>
        <v>344</v>
      </c>
    </row>
    <row r="36" spans="3:16" ht="17.25" customHeight="1">
      <c r="C36" s="201"/>
      <c r="D36" s="210" t="s">
        <v>106</v>
      </c>
      <c r="E36" s="214"/>
      <c r="F36" s="211">
        <f>SUM('[2]様式２償還'!F36,'[2]様式2現物'!F36)</f>
        <v>0</v>
      </c>
      <c r="G36" s="212">
        <f>SUM('[2]様式２償還'!G36,'[2]様式2現物'!G36)</f>
        <v>0</v>
      </c>
      <c r="H36" s="206">
        <f t="shared" si="2"/>
        <v>0</v>
      </c>
      <c r="I36" s="213">
        <f>SUM('[2]様式２償還'!I36,'[2]様式2現物'!I36)</f>
        <v>0</v>
      </c>
      <c r="J36" s="212">
        <f>SUM('[2]様式２償還'!J36,'[2]様式2現物'!J36)</f>
        <v>0</v>
      </c>
      <c r="K36" s="211">
        <f>SUM('[2]様式２償還'!K36,'[2]様式2現物'!K36)</f>
        <v>0</v>
      </c>
      <c r="L36" s="211">
        <f>SUM('[2]様式２償還'!L36,'[2]様式2現物'!L36)</f>
        <v>0</v>
      </c>
      <c r="M36" s="211">
        <f>SUM('[2]様式２償還'!M36,'[2]様式2現物'!M36)</f>
        <v>0</v>
      </c>
      <c r="N36" s="212">
        <f>SUM('[2]様式２償還'!N36,'[2]様式2現物'!N36)</f>
        <v>0</v>
      </c>
      <c r="O36" s="204">
        <f t="shared" si="3"/>
        <v>0</v>
      </c>
      <c r="P36" s="208">
        <f t="shared" si="4"/>
        <v>0</v>
      </c>
    </row>
    <row r="37" spans="3:16" ht="17.25" customHeight="1">
      <c r="C37" s="201"/>
      <c r="D37" s="210" t="s">
        <v>107</v>
      </c>
      <c r="E37" s="271"/>
      <c r="F37" s="211">
        <f>SUM('[2]様式２償還'!F37,'[2]様式2現物'!F37)</f>
        <v>0</v>
      </c>
      <c r="G37" s="212">
        <f>SUM('[2]様式２償還'!G37,'[2]様式2現物'!G37)</f>
        <v>0</v>
      </c>
      <c r="H37" s="206">
        <f t="shared" si="2"/>
        <v>0</v>
      </c>
      <c r="I37" s="213">
        <f>SUM('[2]様式２償還'!I37,'[2]様式2現物'!I37)</f>
        <v>0</v>
      </c>
      <c r="J37" s="212">
        <f>SUM('[2]様式２償還'!J37,'[2]様式2現物'!J37)</f>
        <v>1</v>
      </c>
      <c r="K37" s="211">
        <f>SUM('[2]様式２償還'!K37,'[2]様式2現物'!K37)</f>
        <v>2</v>
      </c>
      <c r="L37" s="211">
        <f>SUM('[2]様式２償還'!L37,'[2]様式2現物'!L37)</f>
        <v>20</v>
      </c>
      <c r="M37" s="211">
        <f>SUM('[2]様式２償還'!M37,'[2]様式2現物'!M37)</f>
        <v>12</v>
      </c>
      <c r="N37" s="212">
        <f>SUM('[2]様式２償還'!N37,'[2]様式2現物'!N37)</f>
        <v>19</v>
      </c>
      <c r="O37" s="204">
        <f t="shared" si="3"/>
        <v>54</v>
      </c>
      <c r="P37" s="208">
        <f t="shared" si="4"/>
        <v>54</v>
      </c>
    </row>
    <row r="38" spans="3:16" ht="17.25" customHeight="1">
      <c r="C38" s="231"/>
      <c r="D38" s="232" t="s">
        <v>127</v>
      </c>
      <c r="E38" s="223"/>
      <c r="F38" s="211">
        <f>SUM('[2]様式２償還'!F38,'[2]様式2現物'!F38)</f>
        <v>0</v>
      </c>
      <c r="G38" s="212">
        <f>SUM('[2]様式２償還'!G38,'[2]様式2現物'!G38)</f>
        <v>0</v>
      </c>
      <c r="H38" s="206">
        <f t="shared" si="2"/>
        <v>0</v>
      </c>
      <c r="I38" s="213">
        <f>SUM('[2]様式２償還'!I38,'[2]様式2現物'!I38)</f>
        <v>0</v>
      </c>
      <c r="J38" s="212">
        <f>SUM('[2]様式２償還'!J38,'[2]様式2現物'!J38)</f>
        <v>0</v>
      </c>
      <c r="K38" s="211">
        <f>SUM('[2]様式２償還'!K38,'[2]様式2現物'!K38)</f>
        <v>0</v>
      </c>
      <c r="L38" s="211">
        <f>SUM('[2]様式２償還'!L38,'[2]様式2現物'!L38)</f>
        <v>0</v>
      </c>
      <c r="M38" s="211">
        <f>SUM('[2]様式２償還'!M38,'[2]様式2現物'!M38)</f>
        <v>0</v>
      </c>
      <c r="N38" s="212">
        <f>SUM('[2]様式２償還'!N38,'[2]様式2現物'!N38)</f>
        <v>0</v>
      </c>
      <c r="O38" s="233">
        <f t="shared" si="3"/>
        <v>0</v>
      </c>
      <c r="P38" s="228">
        <f t="shared" si="4"/>
        <v>0</v>
      </c>
    </row>
    <row r="39" spans="3:16" ht="17.25" customHeight="1">
      <c r="C39" s="201" t="s">
        <v>128</v>
      </c>
      <c r="D39" s="203"/>
      <c r="E39" s="203"/>
      <c r="F39" s="197">
        <f>SUM(F40:F42)</f>
        <v>0</v>
      </c>
      <c r="G39" s="197">
        <f>SUM(G40:G42)</f>
        <v>0</v>
      </c>
      <c r="H39" s="198">
        <f>SUM(H40:H42)</f>
        <v>0</v>
      </c>
      <c r="I39" s="197">
        <f aca="true" t="shared" si="9" ref="I39:P39">SUM(I40:I42)</f>
        <v>0</v>
      </c>
      <c r="J39" s="197">
        <f t="shared" si="9"/>
        <v>163</v>
      </c>
      <c r="K39" s="196">
        <f t="shared" si="9"/>
        <v>299</v>
      </c>
      <c r="L39" s="196">
        <f t="shared" si="9"/>
        <v>800</v>
      </c>
      <c r="M39" s="196">
        <f t="shared" si="9"/>
        <v>662</v>
      </c>
      <c r="N39" s="197">
        <f t="shared" si="9"/>
        <v>665</v>
      </c>
      <c r="O39" s="196">
        <f t="shared" si="9"/>
        <v>2589</v>
      </c>
      <c r="P39" s="200">
        <f t="shared" si="9"/>
        <v>2589</v>
      </c>
    </row>
    <row r="40" spans="3:16" ht="17.25" customHeight="1">
      <c r="C40" s="201"/>
      <c r="D40" s="217" t="s">
        <v>31</v>
      </c>
      <c r="E40" s="217"/>
      <c r="F40" s="212">
        <f>SUM('[2]様式２償還'!F40,'[2]様式2現物'!F40)</f>
        <v>0</v>
      </c>
      <c r="G40" s="212">
        <f>SUM('[2]様式２償還'!G40,'[2]様式2現物'!G40)</f>
        <v>0</v>
      </c>
      <c r="H40" s="206">
        <f>SUM(F40:G40)</f>
        <v>0</v>
      </c>
      <c r="I40" s="213">
        <f>SUM('[2]様式２償還'!I40,'[2]様式2現物'!I40)</f>
        <v>0</v>
      </c>
      <c r="J40" s="212">
        <f>SUM('[2]様式２償還'!J40,'[2]様式2現物'!J40)</f>
        <v>25</v>
      </c>
      <c r="K40" s="211">
        <f>SUM('[2]様式２償還'!K40,'[2]様式2現物'!K40)</f>
        <v>97</v>
      </c>
      <c r="L40" s="211">
        <f>SUM('[2]様式２償還'!L40,'[2]様式2現物'!L40)</f>
        <v>542</v>
      </c>
      <c r="M40" s="211">
        <f>SUM('[2]様式２償還'!M40,'[2]様式2現物'!M40)</f>
        <v>459</v>
      </c>
      <c r="N40" s="212">
        <f>SUM('[2]様式２償還'!N40,'[2]様式2現物'!N40)</f>
        <v>436</v>
      </c>
      <c r="O40" s="204">
        <f t="shared" si="3"/>
        <v>1559</v>
      </c>
      <c r="P40" s="208">
        <f t="shared" si="4"/>
        <v>1559</v>
      </c>
    </row>
    <row r="41" spans="3:16" ht="17.25" customHeight="1">
      <c r="C41" s="201"/>
      <c r="D41" s="217" t="s">
        <v>32</v>
      </c>
      <c r="E41" s="217"/>
      <c r="F41" s="211">
        <f>SUM('[2]様式２償還'!F41,'[2]様式2現物'!F41)</f>
        <v>0</v>
      </c>
      <c r="G41" s="212">
        <f>SUM('[2]様式２償還'!G41,'[2]様式2現物'!G41)</f>
        <v>0</v>
      </c>
      <c r="H41" s="206">
        <f>SUM(F41:G41)</f>
        <v>0</v>
      </c>
      <c r="I41" s="213">
        <f>SUM('[2]様式２償還'!I41,'[2]様式2現物'!I41)</f>
        <v>0</v>
      </c>
      <c r="J41" s="212">
        <f>SUM('[2]様式２償還'!J41,'[2]様式2現物'!J41)</f>
        <v>138</v>
      </c>
      <c r="K41" s="211">
        <f>SUM('[2]様式２償還'!K41,'[2]様式2現物'!K41)</f>
        <v>201</v>
      </c>
      <c r="L41" s="211">
        <f>SUM('[2]様式２償還'!L41,'[2]様式2現物'!L41)</f>
        <v>252</v>
      </c>
      <c r="M41" s="211">
        <f>SUM('[2]様式２償還'!M41,'[2]様式2現物'!M41)</f>
        <v>180</v>
      </c>
      <c r="N41" s="212">
        <f>SUM('[2]様式２償還'!N41,'[2]様式2現物'!N41)</f>
        <v>156</v>
      </c>
      <c r="O41" s="204">
        <f t="shared" si="3"/>
        <v>927</v>
      </c>
      <c r="P41" s="208">
        <f t="shared" si="4"/>
        <v>927</v>
      </c>
    </row>
    <row r="42" spans="3:16" ht="17.25" customHeight="1">
      <c r="C42" s="201"/>
      <c r="D42" s="234" t="s">
        <v>108</v>
      </c>
      <c r="E42" s="234"/>
      <c r="F42" s="235">
        <f>SUM('[2]様式２償還'!F42,'[2]様式2現物'!F42)</f>
        <v>0</v>
      </c>
      <c r="G42" s="236">
        <f>SUM('[2]様式２償還'!G42,'[2]様式2現物'!G42)</f>
        <v>0</v>
      </c>
      <c r="H42" s="237">
        <f>SUM(F42:G42)</f>
        <v>0</v>
      </c>
      <c r="I42" s="213">
        <f>SUM('[2]様式２償還'!I42,'[2]様式2現物'!I42)</f>
        <v>0</v>
      </c>
      <c r="J42" s="238">
        <f>SUM('[2]様式２償還'!J42,'[2]様式2現物'!J42)</f>
        <v>0</v>
      </c>
      <c r="K42" s="239">
        <f>SUM('[2]様式２償還'!K42,'[2]様式2現物'!K42)</f>
        <v>1</v>
      </c>
      <c r="L42" s="239">
        <f>SUM('[2]様式２償還'!L42,'[2]様式2現物'!L42)</f>
        <v>6</v>
      </c>
      <c r="M42" s="239">
        <f>SUM('[2]様式２償還'!M42,'[2]様式2現物'!M42)</f>
        <v>23</v>
      </c>
      <c r="N42" s="238">
        <f>SUM('[2]様式２償還'!N42,'[2]様式2現物'!N42)</f>
        <v>73</v>
      </c>
      <c r="O42" s="240">
        <f t="shared" si="3"/>
        <v>103</v>
      </c>
      <c r="P42" s="241">
        <f t="shared" si="4"/>
        <v>103</v>
      </c>
    </row>
    <row r="43" spans="3:16" ht="17.25" customHeight="1" thickBot="1">
      <c r="C43" s="242" t="s">
        <v>145</v>
      </c>
      <c r="D43" s="243"/>
      <c r="E43" s="243"/>
      <c r="F43" s="244">
        <f>F9+F29+F39</f>
        <v>6489</v>
      </c>
      <c r="G43" s="245">
        <f aca="true" t="shared" si="10" ref="G43:P43">G9+G29+G39</f>
        <v>6839</v>
      </c>
      <c r="H43" s="246">
        <f t="shared" si="10"/>
        <v>13328</v>
      </c>
      <c r="I43" s="247">
        <f t="shared" si="10"/>
        <v>0</v>
      </c>
      <c r="J43" s="245">
        <f t="shared" si="10"/>
        <v>10107</v>
      </c>
      <c r="K43" s="244">
        <f t="shared" si="10"/>
        <v>7358</v>
      </c>
      <c r="L43" s="244">
        <f t="shared" si="10"/>
        <v>7155</v>
      </c>
      <c r="M43" s="244">
        <f t="shared" si="10"/>
        <v>4156</v>
      </c>
      <c r="N43" s="245">
        <f t="shared" si="10"/>
        <v>4306</v>
      </c>
      <c r="O43" s="244">
        <f t="shared" si="10"/>
        <v>33082</v>
      </c>
      <c r="P43" s="248">
        <f t="shared" si="10"/>
        <v>46410</v>
      </c>
    </row>
    <row r="45" ht="13.5">
      <c r="B45" s="177" t="s">
        <v>62</v>
      </c>
    </row>
    <row r="47" spans="2:8" ht="13.5">
      <c r="B47" s="177" t="s">
        <v>91</v>
      </c>
      <c r="H47" s="178" t="s">
        <v>110</v>
      </c>
    </row>
    <row r="48" spans="3:17" ht="13.5">
      <c r="C48" s="177" t="s">
        <v>121</v>
      </c>
      <c r="H48" s="179" t="str">
        <f>H4</f>
        <v>平成２８年９月月報（報告用）</v>
      </c>
      <c r="Q48" s="177"/>
    </row>
    <row r="49" spans="3:17" ht="13.5">
      <c r="C49" s="177" t="s">
        <v>146</v>
      </c>
      <c r="Q49" s="177"/>
    </row>
    <row r="50" ht="14.25" thickBot="1">
      <c r="Q50" s="177"/>
    </row>
    <row r="51" spans="3:17" ht="17.25" customHeight="1">
      <c r="C51" s="180" t="s">
        <v>92</v>
      </c>
      <c r="D51" s="181"/>
      <c r="E51" s="181"/>
      <c r="F51" s="182" t="s">
        <v>46</v>
      </c>
      <c r="G51" s="183"/>
      <c r="H51" s="184"/>
      <c r="I51" s="185" t="s">
        <v>47</v>
      </c>
      <c r="J51" s="183"/>
      <c r="K51" s="183"/>
      <c r="L51" s="183"/>
      <c r="M51" s="183"/>
      <c r="N51" s="183"/>
      <c r="O51" s="183"/>
      <c r="P51" s="186" t="s">
        <v>44</v>
      </c>
      <c r="Q51" s="177"/>
    </row>
    <row r="52" spans="3:17" ht="17.25" customHeight="1">
      <c r="C52" s="187"/>
      <c r="D52" s="188"/>
      <c r="E52" s="188"/>
      <c r="F52" s="189" t="s">
        <v>147</v>
      </c>
      <c r="G52" s="190" t="s">
        <v>41</v>
      </c>
      <c r="H52" s="191" t="s">
        <v>42</v>
      </c>
      <c r="I52" s="192" t="s">
        <v>43</v>
      </c>
      <c r="J52" s="190" t="s">
        <v>10</v>
      </c>
      <c r="K52" s="189" t="s">
        <v>11</v>
      </c>
      <c r="L52" s="189" t="s">
        <v>12</v>
      </c>
      <c r="M52" s="189" t="s">
        <v>13</v>
      </c>
      <c r="N52" s="190" t="s">
        <v>14</v>
      </c>
      <c r="O52" s="191" t="s">
        <v>2</v>
      </c>
      <c r="P52" s="193"/>
      <c r="Q52" s="177"/>
    </row>
    <row r="53" spans="3:17" ht="17.25" customHeight="1">
      <c r="C53" s="194" t="s">
        <v>93</v>
      </c>
      <c r="D53" s="195"/>
      <c r="E53" s="195"/>
      <c r="F53" s="196">
        <f>F54+F60+F63+F67+F69+F70</f>
        <v>7686555</v>
      </c>
      <c r="G53" s="197">
        <f aca="true" t="shared" si="11" ref="G53:P53">G54+G60+G63+G67+G69+G70</f>
        <v>12573438</v>
      </c>
      <c r="H53" s="198">
        <f t="shared" si="11"/>
        <v>20259993</v>
      </c>
      <c r="I53" s="199">
        <f t="shared" si="11"/>
        <v>0</v>
      </c>
      <c r="J53" s="197">
        <f t="shared" si="11"/>
        <v>26102040</v>
      </c>
      <c r="K53" s="196">
        <f t="shared" si="11"/>
        <v>22904253</v>
      </c>
      <c r="L53" s="196">
        <f t="shared" si="11"/>
        <v>26906970</v>
      </c>
      <c r="M53" s="196">
        <f t="shared" si="11"/>
        <v>16726571</v>
      </c>
      <c r="N53" s="197">
        <f t="shared" si="11"/>
        <v>18573110</v>
      </c>
      <c r="O53" s="196">
        <f t="shared" si="11"/>
        <v>111212944</v>
      </c>
      <c r="P53" s="200">
        <f t="shared" si="11"/>
        <v>131472937</v>
      </c>
      <c r="Q53" s="177"/>
    </row>
    <row r="54" spans="3:17" ht="17.25" customHeight="1">
      <c r="C54" s="201"/>
      <c r="D54" s="202" t="s">
        <v>119</v>
      </c>
      <c r="E54" s="203"/>
      <c r="F54" s="204">
        <f>SUM(F55:F59)</f>
        <v>2946356</v>
      </c>
      <c r="G54" s="205">
        <f aca="true" t="shared" si="12" ref="G54:P54">SUM(G55:G59)</f>
        <v>4087104</v>
      </c>
      <c r="H54" s="206">
        <f t="shared" si="12"/>
        <v>7033460</v>
      </c>
      <c r="I54" s="207">
        <f t="shared" si="12"/>
        <v>0</v>
      </c>
      <c r="J54" s="205">
        <f t="shared" si="12"/>
        <v>9081871</v>
      </c>
      <c r="K54" s="204">
        <f t="shared" si="12"/>
        <v>8316583</v>
      </c>
      <c r="L54" s="204">
        <f t="shared" si="12"/>
        <v>10341198</v>
      </c>
      <c r="M54" s="204">
        <f t="shared" si="12"/>
        <v>7598413</v>
      </c>
      <c r="N54" s="205">
        <f t="shared" si="12"/>
        <v>10120551</v>
      </c>
      <c r="O54" s="204">
        <f t="shared" si="12"/>
        <v>45458616</v>
      </c>
      <c r="P54" s="208">
        <f t="shared" si="12"/>
        <v>52492076</v>
      </c>
      <c r="Q54" s="177"/>
    </row>
    <row r="55" spans="3:17" ht="17.25" customHeight="1">
      <c r="C55" s="201"/>
      <c r="D55" s="209"/>
      <c r="E55" s="210" t="s">
        <v>122</v>
      </c>
      <c r="F55" s="211">
        <f>SUM('[2]様式２償還'!F55,'[2]様式2現物'!F55)</f>
        <v>2388568</v>
      </c>
      <c r="G55" s="212">
        <f>SUM('[2]様式２償還'!G55,'[2]様式2現物'!G55)</f>
        <v>2622625</v>
      </c>
      <c r="H55" s="206">
        <f aca="true" t="shared" si="13" ref="H55:H79">SUM(F55:G55)</f>
        <v>5011193</v>
      </c>
      <c r="I55" s="213">
        <f>SUM('[2]様式２償還'!I55,'[2]様式2現物'!I55)</f>
        <v>0</v>
      </c>
      <c r="J55" s="212">
        <f>SUM('[2]様式２償還'!J55,'[2]様式2現物'!J55)</f>
        <v>5775820</v>
      </c>
      <c r="K55" s="211">
        <f>SUM('[2]様式２償還'!K55,'[2]様式2現物'!K55)</f>
        <v>5617097</v>
      </c>
      <c r="L55" s="211">
        <f>SUM('[2]様式２償還'!L55,'[2]様式2現物'!L55)</f>
        <v>7333402</v>
      </c>
      <c r="M55" s="211">
        <f>SUM('[2]様式２償還'!M55,'[2]様式2現物'!M55)</f>
        <v>5249899</v>
      </c>
      <c r="N55" s="212">
        <f>SUM('[2]様式２償還'!N55,'[2]様式2現物'!N55)</f>
        <v>6367463</v>
      </c>
      <c r="O55" s="204">
        <f aca="true" t="shared" si="14" ref="O55:O84">SUM(I55:N55)</f>
        <v>30343681</v>
      </c>
      <c r="P55" s="208">
        <f aca="true" t="shared" si="15" ref="P55:P84">H55+O55</f>
        <v>35354874</v>
      </c>
      <c r="Q55" s="177"/>
    </row>
    <row r="56" spans="3:17" ht="17.25" customHeight="1">
      <c r="C56" s="201"/>
      <c r="D56" s="209"/>
      <c r="E56" s="210" t="s">
        <v>148</v>
      </c>
      <c r="F56" s="211">
        <f>SUM('[2]様式２償還'!F56,'[2]様式2現物'!F56)</f>
        <v>0</v>
      </c>
      <c r="G56" s="212">
        <f>SUM('[2]様式２償還'!G56,'[2]様式2現物'!G56)</f>
        <v>0</v>
      </c>
      <c r="H56" s="206">
        <f t="shared" si="13"/>
        <v>0</v>
      </c>
      <c r="I56" s="213">
        <f>SUM('[2]様式２償還'!I56,'[2]様式2現物'!I56)</f>
        <v>0</v>
      </c>
      <c r="J56" s="212">
        <f>SUM('[2]様式２償還'!J56,'[2]様式2現物'!J56)</f>
        <v>41557</v>
      </c>
      <c r="K56" s="211">
        <f>SUM('[2]様式２償還'!K56,'[2]様式2現物'!K56)</f>
        <v>58360</v>
      </c>
      <c r="L56" s="211">
        <f>SUM('[2]様式２償還'!L56,'[2]様式2現物'!L56)</f>
        <v>174013</v>
      </c>
      <c r="M56" s="211">
        <f>SUM('[2]様式２償還'!M56,'[2]様式2現物'!M56)</f>
        <v>343323</v>
      </c>
      <c r="N56" s="212">
        <f>SUM('[2]様式２償還'!N56,'[2]様式2現物'!N56)</f>
        <v>996098</v>
      </c>
      <c r="O56" s="204">
        <f t="shared" si="14"/>
        <v>1613351</v>
      </c>
      <c r="P56" s="208">
        <f t="shared" si="15"/>
        <v>1613351</v>
      </c>
      <c r="Q56" s="177"/>
    </row>
    <row r="57" spans="3:17" ht="17.25" customHeight="1">
      <c r="C57" s="201"/>
      <c r="D57" s="209"/>
      <c r="E57" s="210" t="s">
        <v>120</v>
      </c>
      <c r="F57" s="211">
        <f>SUM('[2]様式２償還'!F57,'[2]様式2現物'!F57)</f>
        <v>364309</v>
      </c>
      <c r="G57" s="212">
        <f>SUM('[2]様式２償還'!G57,'[2]様式2現物'!G57)</f>
        <v>1055853</v>
      </c>
      <c r="H57" s="206">
        <f t="shared" si="13"/>
        <v>1420162</v>
      </c>
      <c r="I57" s="213">
        <f>SUM('[2]様式２償還'!I57,'[2]様式2現物'!I57)</f>
        <v>0</v>
      </c>
      <c r="J57" s="212">
        <f>SUM('[2]様式２償還'!J57,'[2]様式2現物'!J57)</f>
        <v>2319980</v>
      </c>
      <c r="K57" s="211">
        <f>SUM('[2]様式２償還'!K57,'[2]様式2現物'!K57)</f>
        <v>1771231</v>
      </c>
      <c r="L57" s="211">
        <f>SUM('[2]様式２償還'!L57,'[2]様式2現物'!L57)</f>
        <v>1893106</v>
      </c>
      <c r="M57" s="211">
        <f>SUM('[2]様式２償還'!M57,'[2]様式2現物'!M57)</f>
        <v>1393515</v>
      </c>
      <c r="N57" s="212">
        <f>SUM('[2]様式２償還'!N57,'[2]様式2現物'!N57)</f>
        <v>2019371</v>
      </c>
      <c r="O57" s="204">
        <f t="shared" si="14"/>
        <v>9397203</v>
      </c>
      <c r="P57" s="208">
        <f t="shared" si="15"/>
        <v>10817365</v>
      </c>
      <c r="Q57" s="177"/>
    </row>
    <row r="58" spans="3:17" ht="17.25" customHeight="1">
      <c r="C58" s="201"/>
      <c r="D58" s="209"/>
      <c r="E58" s="210" t="s">
        <v>129</v>
      </c>
      <c r="F58" s="211">
        <f>SUM('[2]様式２償還'!F58,'[2]様式2現物'!F58)</f>
        <v>33834</v>
      </c>
      <c r="G58" s="212">
        <f>SUM('[2]様式２償還'!G58,'[2]様式2現物'!G58)</f>
        <v>118885</v>
      </c>
      <c r="H58" s="206">
        <f t="shared" si="13"/>
        <v>152719</v>
      </c>
      <c r="I58" s="213">
        <f>SUM('[2]様式２償還'!I58,'[2]様式2現物'!I58)</f>
        <v>0</v>
      </c>
      <c r="J58" s="212">
        <f>SUM('[2]様式２償還'!J58,'[2]様式2現物'!J58)</f>
        <v>156132</v>
      </c>
      <c r="K58" s="211">
        <f>SUM('[2]様式２償還'!K58,'[2]様式2現物'!K58)</f>
        <v>157910</v>
      </c>
      <c r="L58" s="211">
        <f>SUM('[2]様式２償還'!L58,'[2]様式2現物'!L58)</f>
        <v>133130</v>
      </c>
      <c r="M58" s="211">
        <f>SUM('[2]様式２償還'!M58,'[2]様式2現物'!M58)</f>
        <v>63760</v>
      </c>
      <c r="N58" s="212">
        <f>SUM('[2]様式２償還'!N58,'[2]様式2現物'!N58)</f>
        <v>99284</v>
      </c>
      <c r="O58" s="204">
        <f t="shared" si="14"/>
        <v>610216</v>
      </c>
      <c r="P58" s="208">
        <f t="shared" si="15"/>
        <v>762935</v>
      </c>
      <c r="Q58" s="177"/>
    </row>
    <row r="59" spans="3:17" ht="17.25" customHeight="1">
      <c r="C59" s="201"/>
      <c r="D59" s="209"/>
      <c r="E59" s="210" t="s">
        <v>149</v>
      </c>
      <c r="F59" s="211">
        <f>SUM('[2]様式２償還'!F59,'[2]様式2現物'!F59)</f>
        <v>159645</v>
      </c>
      <c r="G59" s="212">
        <f>SUM('[2]様式２償還'!G59,'[2]様式2現物'!G59)</f>
        <v>289741</v>
      </c>
      <c r="H59" s="206">
        <f t="shared" si="13"/>
        <v>449386</v>
      </c>
      <c r="I59" s="213">
        <f>SUM('[2]様式２償還'!I59,'[2]様式2現物'!I59)</f>
        <v>0</v>
      </c>
      <c r="J59" s="212">
        <f>SUM('[2]様式２償還'!J59,'[2]様式2現物'!J59)</f>
        <v>788382</v>
      </c>
      <c r="K59" s="211">
        <f>SUM('[2]様式２償還'!K59,'[2]様式2現物'!K59)</f>
        <v>711985</v>
      </c>
      <c r="L59" s="211">
        <f>SUM('[2]様式２償還'!L59,'[2]様式2現物'!L59)</f>
        <v>807547</v>
      </c>
      <c r="M59" s="211">
        <f>SUM('[2]様式２償還'!M59,'[2]様式2現物'!M59)</f>
        <v>547916</v>
      </c>
      <c r="N59" s="212">
        <f>SUM('[2]様式２償還'!N59,'[2]様式2現物'!N59)</f>
        <v>638335</v>
      </c>
      <c r="O59" s="204">
        <f t="shared" si="14"/>
        <v>3494165</v>
      </c>
      <c r="P59" s="208">
        <f t="shared" si="15"/>
        <v>3943551</v>
      </c>
      <c r="Q59" s="177"/>
    </row>
    <row r="60" spans="3:17" ht="17.25" customHeight="1">
      <c r="C60" s="201"/>
      <c r="D60" s="202" t="s">
        <v>94</v>
      </c>
      <c r="E60" s="214"/>
      <c r="F60" s="204">
        <f>SUM(F61:F62)</f>
        <v>2426710</v>
      </c>
      <c r="G60" s="205">
        <f aca="true" t="shared" si="16" ref="G60:P60">SUM(G61:G62)</f>
        <v>5098163</v>
      </c>
      <c r="H60" s="206">
        <f t="shared" si="16"/>
        <v>7524873</v>
      </c>
      <c r="I60" s="207">
        <f t="shared" si="16"/>
        <v>0</v>
      </c>
      <c r="J60" s="205">
        <f t="shared" si="16"/>
        <v>7475616</v>
      </c>
      <c r="K60" s="204">
        <f t="shared" si="16"/>
        <v>6320657</v>
      </c>
      <c r="L60" s="204">
        <f t="shared" si="16"/>
        <v>5828726</v>
      </c>
      <c r="M60" s="204">
        <f t="shared" si="16"/>
        <v>2600879</v>
      </c>
      <c r="N60" s="205">
        <f t="shared" si="16"/>
        <v>1983098</v>
      </c>
      <c r="O60" s="204">
        <f t="shared" si="16"/>
        <v>24208976</v>
      </c>
      <c r="P60" s="208">
        <f t="shared" si="16"/>
        <v>31733849</v>
      </c>
      <c r="Q60" s="177"/>
    </row>
    <row r="61" spans="3:17" ht="17.25" customHeight="1">
      <c r="C61" s="201"/>
      <c r="D61" s="209"/>
      <c r="E61" s="215" t="s">
        <v>123</v>
      </c>
      <c r="F61" s="211">
        <f>SUM('[2]様式２償還'!F61,'[2]様式2現物'!F61)</f>
        <v>2057126</v>
      </c>
      <c r="G61" s="212">
        <f>SUM('[2]様式２償還'!G61,'[2]様式2現物'!G61)</f>
        <v>4170178</v>
      </c>
      <c r="H61" s="206">
        <f t="shared" si="13"/>
        <v>6227304</v>
      </c>
      <c r="I61" s="213">
        <f>SUM('[2]様式２償還'!I61,'[2]様式2現物'!I61)</f>
        <v>0</v>
      </c>
      <c r="J61" s="212">
        <f>SUM('[2]様式２償還'!J61,'[2]様式2現物'!J61)</f>
        <v>5736993</v>
      </c>
      <c r="K61" s="211">
        <f>SUM('[2]様式２償還'!K61,'[2]様式2現物'!K61)</f>
        <v>4684580</v>
      </c>
      <c r="L61" s="211">
        <f>SUM('[2]様式２償還'!L61,'[2]様式2現物'!L61)</f>
        <v>4052913</v>
      </c>
      <c r="M61" s="211">
        <f>SUM('[2]様式２償還'!M61,'[2]様式2現物'!M61)</f>
        <v>1876402</v>
      </c>
      <c r="N61" s="212">
        <f>SUM('[2]様式２償還'!N61,'[2]様式2現物'!N61)</f>
        <v>1525355</v>
      </c>
      <c r="O61" s="204">
        <f t="shared" si="14"/>
        <v>17876243</v>
      </c>
      <c r="P61" s="208">
        <f t="shared" si="15"/>
        <v>24103547</v>
      </c>
      <c r="Q61" s="177"/>
    </row>
    <row r="62" spans="3:17" ht="17.25" customHeight="1">
      <c r="C62" s="201"/>
      <c r="D62" s="209"/>
      <c r="E62" s="215" t="s">
        <v>130</v>
      </c>
      <c r="F62" s="211">
        <f>SUM('[2]様式２償還'!F62,'[2]様式2現物'!F62)</f>
        <v>369584</v>
      </c>
      <c r="G62" s="212">
        <f>SUM('[2]様式２償還'!G62,'[2]様式2現物'!G62)</f>
        <v>927985</v>
      </c>
      <c r="H62" s="206">
        <f t="shared" si="13"/>
        <v>1297569</v>
      </c>
      <c r="I62" s="213">
        <f>SUM('[2]様式２償還'!I62,'[2]様式2現物'!I62)</f>
        <v>0</v>
      </c>
      <c r="J62" s="212">
        <f>SUM('[2]様式２償還'!J62,'[2]様式2現物'!J62)</f>
        <v>1738623</v>
      </c>
      <c r="K62" s="211">
        <f>SUM('[2]様式２償還'!K62,'[2]様式2現物'!K62)</f>
        <v>1636077</v>
      </c>
      <c r="L62" s="211">
        <f>SUM('[2]様式２償還'!L62,'[2]様式2現物'!L62)</f>
        <v>1775813</v>
      </c>
      <c r="M62" s="211">
        <f>SUM('[2]様式２償還'!M62,'[2]様式2現物'!M62)</f>
        <v>724477</v>
      </c>
      <c r="N62" s="212">
        <f>SUM('[2]様式２償還'!N62,'[2]様式2現物'!N62)</f>
        <v>457743</v>
      </c>
      <c r="O62" s="204">
        <f t="shared" si="14"/>
        <v>6332733</v>
      </c>
      <c r="P62" s="208">
        <f t="shared" si="15"/>
        <v>7630302</v>
      </c>
      <c r="Q62" s="177"/>
    </row>
    <row r="63" spans="3:17" ht="17.25" customHeight="1">
      <c r="C63" s="201"/>
      <c r="D63" s="202" t="s">
        <v>95</v>
      </c>
      <c r="E63" s="203"/>
      <c r="F63" s="204">
        <f>SUM(F64:F66)</f>
        <v>20304</v>
      </c>
      <c r="G63" s="205">
        <f aca="true" t="shared" si="17" ref="G63:P63">SUM(G64:G66)</f>
        <v>100021</v>
      </c>
      <c r="H63" s="206">
        <f t="shared" si="17"/>
        <v>120325</v>
      </c>
      <c r="I63" s="207">
        <f t="shared" si="17"/>
        <v>0</v>
      </c>
      <c r="J63" s="205">
        <f t="shared" si="17"/>
        <v>677086</v>
      </c>
      <c r="K63" s="204">
        <f t="shared" si="17"/>
        <v>1125839</v>
      </c>
      <c r="L63" s="204">
        <f t="shared" si="17"/>
        <v>2781919</v>
      </c>
      <c r="M63" s="204">
        <f t="shared" si="17"/>
        <v>1385703</v>
      </c>
      <c r="N63" s="205">
        <f t="shared" si="17"/>
        <v>1312827</v>
      </c>
      <c r="O63" s="204">
        <f t="shared" si="17"/>
        <v>7283374</v>
      </c>
      <c r="P63" s="208">
        <f t="shared" si="17"/>
        <v>7403699</v>
      </c>
      <c r="Q63" s="177"/>
    </row>
    <row r="64" spans="3:17" ht="17.25" customHeight="1">
      <c r="C64" s="201"/>
      <c r="D64" s="209"/>
      <c r="E64" s="210" t="s">
        <v>150</v>
      </c>
      <c r="F64" s="211">
        <f>SUM('[2]様式２償還'!F64,'[2]様式2現物'!F64)</f>
        <v>17795</v>
      </c>
      <c r="G64" s="212">
        <f>SUM('[2]様式２償還'!G64,'[2]様式2現物'!G64)</f>
        <v>95069</v>
      </c>
      <c r="H64" s="206">
        <f t="shared" si="13"/>
        <v>112864</v>
      </c>
      <c r="I64" s="213">
        <f>SUM('[2]様式２償還'!I64,'[2]様式2現物'!I64)</f>
        <v>0</v>
      </c>
      <c r="J64" s="212">
        <f>SUM('[2]様式２償還'!J64,'[2]様式2現物'!J64)</f>
        <v>619251</v>
      </c>
      <c r="K64" s="211">
        <f>SUM('[2]様式２償還'!K64,'[2]様式2現物'!K64)</f>
        <v>944241</v>
      </c>
      <c r="L64" s="211">
        <f>SUM('[2]様式２償還'!L64,'[2]様式2現物'!L64)</f>
        <v>2468484</v>
      </c>
      <c r="M64" s="211">
        <f>SUM('[2]様式２償還'!M64,'[2]様式2現物'!M64)</f>
        <v>1197100</v>
      </c>
      <c r="N64" s="212">
        <f>SUM('[2]様式２償還'!N64,'[2]様式2現物'!N64)</f>
        <v>939135</v>
      </c>
      <c r="O64" s="204">
        <f t="shared" si="14"/>
        <v>6168211</v>
      </c>
      <c r="P64" s="208">
        <f t="shared" si="15"/>
        <v>6281075</v>
      </c>
      <c r="Q64" s="177"/>
    </row>
    <row r="65" spans="3:17" ht="24.75" customHeight="1">
      <c r="C65" s="201"/>
      <c r="D65" s="209"/>
      <c r="E65" s="216" t="s">
        <v>124</v>
      </c>
      <c r="F65" s="211">
        <f>SUM('[2]様式２償還'!F65,'[2]様式2現物'!F65)</f>
        <v>2509</v>
      </c>
      <c r="G65" s="212">
        <f>SUM('[2]様式２償還'!G65,'[2]様式2現物'!G65)</f>
        <v>4952</v>
      </c>
      <c r="H65" s="206">
        <f t="shared" si="13"/>
        <v>7461</v>
      </c>
      <c r="I65" s="213">
        <f>SUM('[2]様式２償還'!I65,'[2]様式2現物'!I65)</f>
        <v>0</v>
      </c>
      <c r="J65" s="212">
        <f>SUM('[2]様式２償還'!J65,'[2]様式2現物'!J65)</f>
        <v>57835</v>
      </c>
      <c r="K65" s="211">
        <f>SUM('[2]様式２償還'!K65,'[2]様式2現物'!K65)</f>
        <v>181598</v>
      </c>
      <c r="L65" s="211">
        <f>SUM('[2]様式２償還'!L65,'[2]様式2現物'!L65)</f>
        <v>304883</v>
      </c>
      <c r="M65" s="211">
        <f>SUM('[2]様式２償還'!M65,'[2]様式2現物'!M65)</f>
        <v>178317</v>
      </c>
      <c r="N65" s="212">
        <f>SUM('[2]様式２償還'!N65,'[2]様式2現物'!N65)</f>
        <v>351567</v>
      </c>
      <c r="O65" s="204">
        <f t="shared" si="14"/>
        <v>1074200</v>
      </c>
      <c r="P65" s="208">
        <f t="shared" si="15"/>
        <v>1081661</v>
      </c>
      <c r="Q65" s="177"/>
    </row>
    <row r="66" spans="3:17" ht="24.75" customHeight="1">
      <c r="C66" s="201"/>
      <c r="D66" s="215"/>
      <c r="E66" s="216" t="s">
        <v>131</v>
      </c>
      <c r="F66" s="211">
        <f>SUM('[2]様式２償還'!F66,'[2]様式2現物'!F66)</f>
        <v>0</v>
      </c>
      <c r="G66" s="212">
        <f>SUM('[2]様式２償還'!G66,'[2]様式2現物'!G66)</f>
        <v>0</v>
      </c>
      <c r="H66" s="206">
        <f t="shared" si="13"/>
        <v>0</v>
      </c>
      <c r="I66" s="213">
        <f>SUM('[2]様式２償還'!I66,'[2]様式2現物'!I66)</f>
        <v>0</v>
      </c>
      <c r="J66" s="212">
        <f>SUM('[2]様式２償還'!J66,'[2]様式2現物'!J66)</f>
        <v>0</v>
      </c>
      <c r="K66" s="211">
        <f>SUM('[2]様式２償還'!K66,'[2]様式2現物'!K66)</f>
        <v>0</v>
      </c>
      <c r="L66" s="211">
        <f>SUM('[2]様式２償還'!L66,'[2]様式2現物'!L66)</f>
        <v>8552</v>
      </c>
      <c r="M66" s="211">
        <f>SUM('[2]様式２償還'!M66,'[2]様式2現物'!M66)</f>
        <v>10286</v>
      </c>
      <c r="N66" s="212">
        <f>SUM('[2]様式２償還'!N66,'[2]様式2現物'!N66)</f>
        <v>22125</v>
      </c>
      <c r="O66" s="204">
        <f t="shared" si="14"/>
        <v>40963</v>
      </c>
      <c r="P66" s="208">
        <f t="shared" si="15"/>
        <v>40963</v>
      </c>
      <c r="Q66" s="177"/>
    </row>
    <row r="67" spans="3:17" ht="17.25" customHeight="1">
      <c r="C67" s="201"/>
      <c r="D67" s="202" t="s">
        <v>96</v>
      </c>
      <c r="E67" s="203"/>
      <c r="F67" s="204">
        <f>F68</f>
        <v>534726</v>
      </c>
      <c r="G67" s="205">
        <f aca="true" t="shared" si="18" ref="G67:P67">G68</f>
        <v>905578</v>
      </c>
      <c r="H67" s="206">
        <f t="shared" si="18"/>
        <v>1440304</v>
      </c>
      <c r="I67" s="207">
        <f t="shared" si="18"/>
        <v>0</v>
      </c>
      <c r="J67" s="205">
        <f t="shared" si="18"/>
        <v>1699502</v>
      </c>
      <c r="K67" s="204">
        <f t="shared" si="18"/>
        <v>1707628</v>
      </c>
      <c r="L67" s="204">
        <f t="shared" si="18"/>
        <v>1779371</v>
      </c>
      <c r="M67" s="204">
        <f t="shared" si="18"/>
        <v>1143423</v>
      </c>
      <c r="N67" s="205">
        <f t="shared" si="18"/>
        <v>1388001</v>
      </c>
      <c r="O67" s="204">
        <f t="shared" si="18"/>
        <v>7717925</v>
      </c>
      <c r="P67" s="208">
        <f t="shared" si="18"/>
        <v>9158229</v>
      </c>
      <c r="Q67" s="177"/>
    </row>
    <row r="68" spans="3:17" ht="17.25" customHeight="1">
      <c r="C68" s="201"/>
      <c r="D68" s="209"/>
      <c r="E68" s="210" t="s">
        <v>125</v>
      </c>
      <c r="F68" s="211">
        <f>SUM('[2]様式２償還'!F68,'[2]様式2現物'!F68)</f>
        <v>534726</v>
      </c>
      <c r="G68" s="212">
        <f>SUM('[2]様式２償還'!G68,'[2]様式2現物'!G68)</f>
        <v>905578</v>
      </c>
      <c r="H68" s="206">
        <f t="shared" si="13"/>
        <v>1440304</v>
      </c>
      <c r="I68" s="213">
        <f>SUM('[2]様式２償還'!I68,'[2]様式2現物'!I68)</f>
        <v>0</v>
      </c>
      <c r="J68" s="212">
        <f>SUM('[2]様式２償還'!J68,'[2]様式2現物'!J68)</f>
        <v>1699502</v>
      </c>
      <c r="K68" s="211">
        <f>SUM('[2]様式２償還'!K68,'[2]様式2現物'!K68)</f>
        <v>1707628</v>
      </c>
      <c r="L68" s="211">
        <f>SUM('[2]様式２償還'!L68,'[2]様式2現物'!L68)</f>
        <v>1779371</v>
      </c>
      <c r="M68" s="211">
        <f>SUM('[2]様式２償還'!M68,'[2]様式2現物'!M68)</f>
        <v>1143423</v>
      </c>
      <c r="N68" s="212">
        <f>SUM('[2]様式２償還'!N68,'[2]様式2現物'!N68)</f>
        <v>1388001</v>
      </c>
      <c r="O68" s="204">
        <f t="shared" si="14"/>
        <v>7717925</v>
      </c>
      <c r="P68" s="208">
        <f t="shared" si="15"/>
        <v>9158229</v>
      </c>
      <c r="Q68" s="177"/>
    </row>
    <row r="69" spans="3:17" ht="17.25" customHeight="1">
      <c r="C69" s="249"/>
      <c r="D69" s="210" t="s">
        <v>133</v>
      </c>
      <c r="E69" s="214"/>
      <c r="F69" s="250">
        <f>SUM('[2]様式２償還'!F69,'[2]様式2現物'!F69)</f>
        <v>642802</v>
      </c>
      <c r="G69" s="250">
        <f>SUM('[2]様式２償還'!G69,'[2]様式2現物'!G69)</f>
        <v>1357152</v>
      </c>
      <c r="H69" s="251">
        <f t="shared" si="13"/>
        <v>1999954</v>
      </c>
      <c r="I69" s="252">
        <f>SUM('[2]様式２償還'!I69,'[2]様式2現物'!I69)</f>
        <v>0</v>
      </c>
      <c r="J69" s="250">
        <f>SUM('[2]様式２償還'!J69,'[2]様式2現物'!J69)</f>
        <v>3754856</v>
      </c>
      <c r="K69" s="253">
        <f>SUM('[2]様式２償還'!K69,'[2]様式2現物'!K69)</f>
        <v>3357166</v>
      </c>
      <c r="L69" s="253">
        <f>SUM('[2]様式２償還'!L69,'[2]様式2現物'!L69)</f>
        <v>4107930</v>
      </c>
      <c r="M69" s="253">
        <f>SUM('[2]様式２償還'!M69,'[2]様式2現物'!M69)</f>
        <v>3008221</v>
      </c>
      <c r="N69" s="250">
        <f>SUM('[2]様式２償還'!N69,'[2]様式2現物'!N69)</f>
        <v>2822811</v>
      </c>
      <c r="O69" s="254">
        <f t="shared" si="14"/>
        <v>17050984</v>
      </c>
      <c r="P69" s="255">
        <f t="shared" si="15"/>
        <v>19050938</v>
      </c>
      <c r="Q69" s="177"/>
    </row>
    <row r="70" spans="3:17" ht="17.25" customHeight="1">
      <c r="C70" s="221"/>
      <c r="D70" s="222" t="s">
        <v>151</v>
      </c>
      <c r="E70" s="223"/>
      <c r="F70" s="224">
        <f>SUM('[2]様式２償還'!F70,'[2]様式2現物'!F70)</f>
        <v>1115657</v>
      </c>
      <c r="G70" s="225">
        <f>SUM('[2]様式２償還'!G70,'[2]様式2現物'!G70)</f>
        <v>1025420</v>
      </c>
      <c r="H70" s="226">
        <f t="shared" si="13"/>
        <v>2141077</v>
      </c>
      <c r="I70" s="227">
        <f>SUM('[2]様式２償還'!I70,'[2]様式2現物'!I70)</f>
        <v>0</v>
      </c>
      <c r="J70" s="225">
        <f>SUM('[2]様式２償還'!J70,'[2]様式2現物'!J70)</f>
        <v>3413109</v>
      </c>
      <c r="K70" s="224">
        <f>SUM('[2]様式２償還'!K70,'[2]様式2現物'!K70)</f>
        <v>2076380</v>
      </c>
      <c r="L70" s="224">
        <f>SUM('[2]様式２償還'!L70,'[2]様式2現物'!L70)</f>
        <v>2067826</v>
      </c>
      <c r="M70" s="224">
        <f>SUM('[2]様式２償還'!M70,'[2]様式2現物'!M70)</f>
        <v>989932</v>
      </c>
      <c r="N70" s="225">
        <f>SUM('[2]様式２償還'!N70,'[2]様式2現物'!N70)</f>
        <v>945822</v>
      </c>
      <c r="O70" s="226">
        <f t="shared" si="14"/>
        <v>9493069</v>
      </c>
      <c r="P70" s="228">
        <f t="shared" si="15"/>
        <v>11634146</v>
      </c>
      <c r="Q70" s="177"/>
    </row>
    <row r="71" spans="3:17" ht="17.25" customHeight="1">
      <c r="C71" s="194" t="s">
        <v>100</v>
      </c>
      <c r="D71" s="229"/>
      <c r="E71" s="230"/>
      <c r="F71" s="196">
        <f>SUM(F72:F80)</f>
        <v>22153</v>
      </c>
      <c r="G71" s="197">
        <f aca="true" t="shared" si="19" ref="G71:P71">SUM(G72:G80)</f>
        <v>236679</v>
      </c>
      <c r="H71" s="198">
        <f t="shared" si="19"/>
        <v>258832</v>
      </c>
      <c r="I71" s="199">
        <f t="shared" si="19"/>
        <v>0</v>
      </c>
      <c r="J71" s="197">
        <f t="shared" si="19"/>
        <v>5849270</v>
      </c>
      <c r="K71" s="196">
        <f t="shared" si="19"/>
        <v>5620527</v>
      </c>
      <c r="L71" s="196">
        <f t="shared" si="19"/>
        <v>6554400</v>
      </c>
      <c r="M71" s="196">
        <f t="shared" si="19"/>
        <v>3370567</v>
      </c>
      <c r="N71" s="197">
        <f t="shared" si="19"/>
        <v>3616800</v>
      </c>
      <c r="O71" s="196">
        <f t="shared" si="19"/>
        <v>25011564</v>
      </c>
      <c r="P71" s="200">
        <f t="shared" si="19"/>
        <v>25270396</v>
      </c>
      <c r="Q71" s="177"/>
    </row>
    <row r="72" spans="3:17" ht="17.25" customHeight="1">
      <c r="C72" s="201"/>
      <c r="D72" s="210" t="s">
        <v>101</v>
      </c>
      <c r="E72" s="214"/>
      <c r="F72" s="211">
        <f>SUM('[2]様式２償還'!F72,'[2]様式2現物'!F72)</f>
        <v>0</v>
      </c>
      <c r="G72" s="212">
        <f>SUM('[2]様式２償還'!G72,'[2]様式2現物'!G72)</f>
        <v>0</v>
      </c>
      <c r="H72" s="206">
        <f t="shared" si="13"/>
        <v>0</v>
      </c>
      <c r="I72" s="213">
        <f>SUM('[2]様式２償還'!I72,'[2]様式2現物'!I72)</f>
        <v>0</v>
      </c>
      <c r="J72" s="212">
        <f>SUM('[2]様式２償還'!J72,'[2]様式2現物'!J72)</f>
        <v>37182</v>
      </c>
      <c r="K72" s="211">
        <f>SUM('[2]様式２償還'!K72,'[2]様式2現物'!K72)</f>
        <v>69016</v>
      </c>
      <c r="L72" s="211">
        <f>SUM('[2]様式２償還'!L72,'[2]様式2現物'!L72)</f>
        <v>31773</v>
      </c>
      <c r="M72" s="211">
        <f>SUM('[2]様式２償還'!M72,'[2]様式2現物'!M72)</f>
        <v>56687</v>
      </c>
      <c r="N72" s="212">
        <f>SUM('[2]様式２償還'!N72,'[2]様式2現物'!N72)</f>
        <v>29630</v>
      </c>
      <c r="O72" s="204">
        <f t="shared" si="14"/>
        <v>224288</v>
      </c>
      <c r="P72" s="208">
        <f t="shared" si="15"/>
        <v>224288</v>
      </c>
      <c r="Q72" s="177"/>
    </row>
    <row r="73" spans="3:17" ht="17.25" customHeight="1">
      <c r="C73" s="201"/>
      <c r="D73" s="210" t="s">
        <v>102</v>
      </c>
      <c r="E73" s="214"/>
      <c r="F73" s="211">
        <f>SUM('[2]様式２償還'!F73,'[2]様式2現物'!F73)</f>
        <v>0</v>
      </c>
      <c r="G73" s="212">
        <f>SUM('[2]様式２償還'!G73,'[2]様式2現物'!G73)</f>
        <v>0</v>
      </c>
      <c r="H73" s="206">
        <f t="shared" si="13"/>
        <v>0</v>
      </c>
      <c r="I73" s="213">
        <f>SUM('[2]様式２償還'!I73,'[2]様式2現物'!I73)</f>
        <v>0</v>
      </c>
      <c r="J73" s="212">
        <f>SUM('[2]様式２償還'!J73,'[2]様式2現物'!J73)</f>
        <v>0</v>
      </c>
      <c r="K73" s="211">
        <f>SUM('[2]様式２償還'!K73,'[2]様式2現物'!K73)</f>
        <v>0</v>
      </c>
      <c r="L73" s="211">
        <f>SUM('[2]様式２償還'!L73,'[2]様式2現物'!L73)</f>
        <v>0</v>
      </c>
      <c r="M73" s="211">
        <f>SUM('[2]様式２償還'!M73,'[2]様式2現物'!M73)</f>
        <v>0</v>
      </c>
      <c r="N73" s="212">
        <f>SUM('[2]様式２償還'!N73,'[2]様式2現物'!N73)</f>
        <v>0</v>
      </c>
      <c r="O73" s="204">
        <f t="shared" si="14"/>
        <v>0</v>
      </c>
      <c r="P73" s="208">
        <f t="shared" si="15"/>
        <v>0</v>
      </c>
      <c r="Q73" s="177"/>
    </row>
    <row r="74" spans="3:17" ht="17.25" customHeight="1">
      <c r="C74" s="201"/>
      <c r="D74" s="210" t="s">
        <v>132</v>
      </c>
      <c r="E74" s="214"/>
      <c r="F74" s="211">
        <f>SUM('[2]様式２償還'!F74,'[2]様式2現物'!F74)</f>
        <v>0</v>
      </c>
      <c r="G74" s="212">
        <f>SUM('[2]様式２償還'!G74,'[2]様式2現物'!G74)</f>
        <v>0</v>
      </c>
      <c r="H74" s="206">
        <f t="shared" si="13"/>
        <v>0</v>
      </c>
      <c r="I74" s="213">
        <f>SUM('[2]様式２償還'!I74,'[2]様式2現物'!I74)</f>
        <v>0</v>
      </c>
      <c r="J74" s="212">
        <f>SUM('[2]様式２償還'!J74,'[2]様式2現物'!J74)</f>
        <v>3247594</v>
      </c>
      <c r="K74" s="211">
        <f>SUM('[2]様式２償還'!K74,'[2]様式2現物'!K74)</f>
        <v>2197899</v>
      </c>
      <c r="L74" s="211">
        <f>SUM('[2]様式２償還'!L74,'[2]様式2現物'!L74)</f>
        <v>2360134</v>
      </c>
      <c r="M74" s="211">
        <f>SUM('[2]様式２償還'!M74,'[2]様式2現物'!M74)</f>
        <v>1225231</v>
      </c>
      <c r="N74" s="212">
        <f>SUM('[2]様式２償還'!N74,'[2]様式2現物'!N74)</f>
        <v>1275000</v>
      </c>
      <c r="O74" s="204">
        <f t="shared" si="14"/>
        <v>10305858</v>
      </c>
      <c r="P74" s="208">
        <f t="shared" si="15"/>
        <v>10305858</v>
      </c>
      <c r="Q74" s="177"/>
    </row>
    <row r="75" spans="3:17" ht="17.25" customHeight="1">
      <c r="C75" s="201"/>
      <c r="D75" s="210" t="s">
        <v>103</v>
      </c>
      <c r="E75" s="214"/>
      <c r="F75" s="211">
        <f>SUM('[2]様式２償還'!F75,'[2]様式2現物'!F75)</f>
        <v>2900</v>
      </c>
      <c r="G75" s="212">
        <f>SUM('[2]様式２償還'!G75,'[2]様式2現物'!G75)</f>
        <v>49307</v>
      </c>
      <c r="H75" s="206">
        <f t="shared" si="13"/>
        <v>52207</v>
      </c>
      <c r="I75" s="213">
        <f>SUM('[2]様式２償還'!I75,'[2]様式2現物'!I75)</f>
        <v>0</v>
      </c>
      <c r="J75" s="212">
        <f>SUM('[2]様式２償還'!J75,'[2]様式2現物'!J75)</f>
        <v>267077</v>
      </c>
      <c r="K75" s="211">
        <f>SUM('[2]様式２償還'!K75,'[2]様式2現物'!K75)</f>
        <v>398989</v>
      </c>
      <c r="L75" s="211">
        <f>SUM('[2]様式２償還'!L75,'[2]様式2現物'!L75)</f>
        <v>689485</v>
      </c>
      <c r="M75" s="211">
        <f>SUM('[2]様式２償還'!M75,'[2]様式2現物'!M75)</f>
        <v>367735</v>
      </c>
      <c r="N75" s="212">
        <f>SUM('[2]様式２償還'!N75,'[2]様式2現物'!N75)</f>
        <v>341976</v>
      </c>
      <c r="O75" s="204">
        <f t="shared" si="14"/>
        <v>2065262</v>
      </c>
      <c r="P75" s="208">
        <f t="shared" si="15"/>
        <v>2117469</v>
      </c>
      <c r="Q75" s="177"/>
    </row>
    <row r="76" spans="3:17" ht="17.25" customHeight="1">
      <c r="C76" s="201"/>
      <c r="D76" s="210" t="s">
        <v>104</v>
      </c>
      <c r="E76" s="214"/>
      <c r="F76" s="211">
        <f>SUM('[2]様式２償還'!F76,'[2]様式2現物'!F76)</f>
        <v>19253</v>
      </c>
      <c r="G76" s="212">
        <f>SUM('[2]様式２償還'!G76,'[2]様式2現物'!G76)</f>
        <v>38976</v>
      </c>
      <c r="H76" s="206">
        <f t="shared" si="13"/>
        <v>58229</v>
      </c>
      <c r="I76" s="213">
        <f>SUM('[2]様式２償還'!I76,'[2]様式2現物'!I76)</f>
        <v>0</v>
      </c>
      <c r="J76" s="212">
        <f>SUM('[2]様式２償還'!J76,'[2]様式2現物'!J76)</f>
        <v>244475</v>
      </c>
      <c r="K76" s="211">
        <f>SUM('[2]様式２償還'!K76,'[2]様式2現物'!K76)</f>
        <v>306170</v>
      </c>
      <c r="L76" s="211">
        <f>SUM('[2]様式２償還'!L76,'[2]様式2現物'!L76)</f>
        <v>493129</v>
      </c>
      <c r="M76" s="211">
        <f>SUM('[2]様式２償還'!M76,'[2]様式2現物'!M76)</f>
        <v>256747</v>
      </c>
      <c r="N76" s="212">
        <f>SUM('[2]様式２償還'!N76,'[2]様式2現物'!N76)</f>
        <v>251677</v>
      </c>
      <c r="O76" s="204">
        <f t="shared" si="14"/>
        <v>1552198</v>
      </c>
      <c r="P76" s="208">
        <f t="shared" si="15"/>
        <v>1610427</v>
      </c>
      <c r="Q76" s="177"/>
    </row>
    <row r="77" spans="3:17" ht="17.25" customHeight="1">
      <c r="C77" s="201"/>
      <c r="D77" s="210" t="s">
        <v>105</v>
      </c>
      <c r="E77" s="214"/>
      <c r="F77" s="211">
        <f>SUM('[2]様式２償還'!F77,'[2]様式2現物'!F77)</f>
        <v>0</v>
      </c>
      <c r="G77" s="212">
        <f>SUM('[2]様式２償還'!G77,'[2]様式2現物'!G77)</f>
        <v>148396</v>
      </c>
      <c r="H77" s="206">
        <f t="shared" si="13"/>
        <v>148396</v>
      </c>
      <c r="I77" s="213">
        <f>SUM('[2]様式２償還'!I77,'[2]様式2現物'!I77)</f>
        <v>0</v>
      </c>
      <c r="J77" s="212">
        <f>SUM('[2]様式２償還'!J77,'[2]様式2現物'!J77)</f>
        <v>2029239</v>
      </c>
      <c r="K77" s="211">
        <f>SUM('[2]様式２償還'!K77,'[2]様式2現物'!K77)</f>
        <v>2595698</v>
      </c>
      <c r="L77" s="211">
        <f>SUM('[2]様式２償還'!L77,'[2]様式2現物'!L77)</f>
        <v>2412082</v>
      </c>
      <c r="M77" s="211">
        <f>SUM('[2]様式２償還'!M77,'[2]様式2現物'!M77)</f>
        <v>1091518</v>
      </c>
      <c r="N77" s="212">
        <f>SUM('[2]様式２償還'!N77,'[2]様式2現物'!N77)</f>
        <v>1088028</v>
      </c>
      <c r="O77" s="204">
        <f t="shared" si="14"/>
        <v>9216565</v>
      </c>
      <c r="P77" s="208">
        <f t="shared" si="15"/>
        <v>9364961</v>
      </c>
      <c r="Q77" s="177"/>
    </row>
    <row r="78" spans="3:17" ht="17.25" customHeight="1">
      <c r="C78" s="201"/>
      <c r="D78" s="210" t="s">
        <v>106</v>
      </c>
      <c r="E78" s="214"/>
      <c r="F78" s="211">
        <f>SUM('[2]様式２償還'!F78,'[2]様式2現物'!F78)</f>
        <v>0</v>
      </c>
      <c r="G78" s="212">
        <f>SUM('[2]様式２償還'!G78,'[2]様式2現物'!G78)</f>
        <v>0</v>
      </c>
      <c r="H78" s="206">
        <f t="shared" si="13"/>
        <v>0</v>
      </c>
      <c r="I78" s="213">
        <f>SUM('[2]様式２償還'!I78,'[2]様式2現物'!I78)</f>
        <v>0</v>
      </c>
      <c r="J78" s="212">
        <f>SUM('[2]様式２償還'!J78,'[2]様式2現物'!J78)</f>
        <v>0</v>
      </c>
      <c r="K78" s="211">
        <f>SUM('[2]様式２償還'!K78,'[2]様式2現物'!K78)</f>
        <v>0</v>
      </c>
      <c r="L78" s="211">
        <f>SUM('[2]様式２償還'!L78,'[2]様式2現物'!L78)</f>
        <v>0</v>
      </c>
      <c r="M78" s="211">
        <f>SUM('[2]様式２償還'!M78,'[2]様式2現物'!M78)</f>
        <v>0</v>
      </c>
      <c r="N78" s="212">
        <f>SUM('[2]様式２償還'!N78,'[2]様式2現物'!N78)</f>
        <v>0</v>
      </c>
      <c r="O78" s="204">
        <f t="shared" si="14"/>
        <v>0</v>
      </c>
      <c r="P78" s="208">
        <f t="shared" si="15"/>
        <v>0</v>
      </c>
      <c r="Q78" s="177"/>
    </row>
    <row r="79" spans="3:17" ht="17.25" customHeight="1">
      <c r="C79" s="201"/>
      <c r="D79" s="210" t="s">
        <v>107</v>
      </c>
      <c r="E79" s="271"/>
      <c r="F79" s="211">
        <f>SUM('[2]様式２償還'!F79,'[2]様式2現物'!F79)</f>
        <v>0</v>
      </c>
      <c r="G79" s="212">
        <f>SUM('[2]様式２償還'!G79,'[2]様式2現物'!G79)</f>
        <v>0</v>
      </c>
      <c r="H79" s="206">
        <f t="shared" si="13"/>
        <v>0</v>
      </c>
      <c r="I79" s="213">
        <f>SUM('[2]様式２償還'!I79,'[2]様式2現物'!I79)</f>
        <v>0</v>
      </c>
      <c r="J79" s="212">
        <f>SUM('[2]様式２償還'!J79,'[2]様式2現物'!J79)</f>
        <v>23703</v>
      </c>
      <c r="K79" s="211">
        <f>SUM('[2]様式２償還'!K79,'[2]様式2現物'!K79)</f>
        <v>52755</v>
      </c>
      <c r="L79" s="211">
        <f>SUM('[2]様式２償還'!L79,'[2]様式2現物'!L79)</f>
        <v>567797</v>
      </c>
      <c r="M79" s="211">
        <f>SUM('[2]様式２償還'!M79,'[2]様式2現物'!M79)</f>
        <v>372649</v>
      </c>
      <c r="N79" s="212">
        <f>SUM('[2]様式２償還'!N79,'[2]様式2現物'!N79)</f>
        <v>630489</v>
      </c>
      <c r="O79" s="204">
        <f t="shared" si="14"/>
        <v>1647393</v>
      </c>
      <c r="P79" s="208">
        <f t="shared" si="15"/>
        <v>1647393</v>
      </c>
      <c r="Q79" s="177"/>
    </row>
    <row r="80" spans="3:17" ht="17.25" customHeight="1">
      <c r="C80" s="231"/>
      <c r="D80" s="232" t="s">
        <v>152</v>
      </c>
      <c r="E80" s="223"/>
      <c r="F80" s="211">
        <f>SUM('[2]様式２償還'!F80,'[2]様式2現物'!F80)</f>
        <v>0</v>
      </c>
      <c r="G80" s="212">
        <f>SUM('[2]様式２償還'!G80,'[2]様式2現物'!G80)</f>
        <v>0</v>
      </c>
      <c r="H80" s="206">
        <f>SUM(F80:G80)</f>
        <v>0</v>
      </c>
      <c r="I80" s="213">
        <f>SUM('[2]様式２償還'!I80,'[2]様式2現物'!I80)</f>
        <v>0</v>
      </c>
      <c r="J80" s="212">
        <f>SUM('[2]様式２償還'!J80,'[2]様式2現物'!J80)</f>
        <v>0</v>
      </c>
      <c r="K80" s="211">
        <f>SUM('[2]様式２償還'!K80,'[2]様式2現物'!K80)</f>
        <v>0</v>
      </c>
      <c r="L80" s="211">
        <f>SUM('[2]様式２償還'!L80,'[2]様式2現物'!L80)</f>
        <v>0</v>
      </c>
      <c r="M80" s="211">
        <f>SUM('[2]様式２償還'!M80,'[2]様式2現物'!M80)</f>
        <v>0</v>
      </c>
      <c r="N80" s="212">
        <f>SUM('[2]様式２償還'!N80,'[2]様式2現物'!N80)</f>
        <v>0</v>
      </c>
      <c r="O80" s="233">
        <f t="shared" si="14"/>
        <v>0</v>
      </c>
      <c r="P80" s="228">
        <f t="shared" si="15"/>
        <v>0</v>
      </c>
      <c r="Q80" s="177"/>
    </row>
    <row r="81" spans="3:17" ht="17.25" customHeight="1">
      <c r="C81" s="201" t="s">
        <v>153</v>
      </c>
      <c r="D81" s="203"/>
      <c r="E81" s="203"/>
      <c r="F81" s="197">
        <f>SUM(F82:F84)</f>
        <v>0</v>
      </c>
      <c r="G81" s="197">
        <f>SUM(G82:G84)</f>
        <v>0</v>
      </c>
      <c r="H81" s="198">
        <f>SUM(H82:H84)</f>
        <v>0</v>
      </c>
      <c r="I81" s="197">
        <f aca="true" t="shared" si="20" ref="I81:P81">SUM(I82:I84)</f>
        <v>0</v>
      </c>
      <c r="J81" s="197">
        <f t="shared" si="20"/>
        <v>4119938</v>
      </c>
      <c r="K81" s="196">
        <f t="shared" si="20"/>
        <v>7683333</v>
      </c>
      <c r="L81" s="196">
        <f t="shared" si="20"/>
        <v>21039155</v>
      </c>
      <c r="M81" s="196">
        <f t="shared" si="20"/>
        <v>18578019</v>
      </c>
      <c r="N81" s="197">
        <f t="shared" si="20"/>
        <v>20371047</v>
      </c>
      <c r="O81" s="196">
        <f t="shared" si="20"/>
        <v>71791492</v>
      </c>
      <c r="P81" s="200">
        <f t="shared" si="20"/>
        <v>71791492</v>
      </c>
      <c r="Q81" s="177"/>
    </row>
    <row r="82" spans="3:17" ht="17.25" customHeight="1">
      <c r="C82" s="201"/>
      <c r="D82" s="217" t="s">
        <v>31</v>
      </c>
      <c r="E82" s="217"/>
      <c r="F82" s="212">
        <f>SUM('[2]様式２償還'!F82,'[2]様式2現物'!F82)</f>
        <v>0</v>
      </c>
      <c r="G82" s="212">
        <f>SUM('[2]様式２償還'!G82,'[2]様式2現物'!G82)</f>
        <v>0</v>
      </c>
      <c r="H82" s="206">
        <f>SUM(F82:G82)</f>
        <v>0</v>
      </c>
      <c r="I82" s="212">
        <f>SUM('[2]様式２償還'!I82,'[2]様式2現物'!I82)</f>
        <v>0</v>
      </c>
      <c r="J82" s="212">
        <f>SUM('[2]様式２償還'!J82,'[2]様式2現物'!J82)</f>
        <v>529361</v>
      </c>
      <c r="K82" s="211">
        <f>SUM('[2]様式２償還'!K82,'[2]様式2現物'!K82)</f>
        <v>2277144</v>
      </c>
      <c r="L82" s="211">
        <f>SUM('[2]様式２償還'!L82,'[2]様式2現物'!L82)</f>
        <v>13615615</v>
      </c>
      <c r="M82" s="211">
        <f>SUM('[2]様式２償還'!M82,'[2]様式2現物'!M82)</f>
        <v>12421749</v>
      </c>
      <c r="N82" s="212">
        <f>SUM('[2]様式２償還'!N82,'[2]様式2現物'!N82)</f>
        <v>12562240</v>
      </c>
      <c r="O82" s="204">
        <f t="shared" si="14"/>
        <v>41406109</v>
      </c>
      <c r="P82" s="208">
        <f t="shared" si="15"/>
        <v>41406109</v>
      </c>
      <c r="Q82" s="177"/>
    </row>
    <row r="83" spans="3:17" ht="17.25" customHeight="1">
      <c r="C83" s="201"/>
      <c r="D83" s="217" t="s">
        <v>32</v>
      </c>
      <c r="E83" s="217"/>
      <c r="F83" s="211">
        <f>SUM('[2]様式２償還'!F83,'[2]様式2現物'!F83)</f>
        <v>0</v>
      </c>
      <c r="G83" s="212">
        <f>SUM('[2]様式２償還'!G83,'[2]様式2現物'!G83)</f>
        <v>0</v>
      </c>
      <c r="H83" s="206">
        <f>SUM(F83:G83)</f>
        <v>0</v>
      </c>
      <c r="I83" s="212">
        <f>SUM('[2]様式２償還'!I83,'[2]様式2現物'!I83)</f>
        <v>0</v>
      </c>
      <c r="J83" s="212">
        <f>SUM('[2]様式２償還'!J83,'[2]様式2現物'!J83)</f>
        <v>3590577</v>
      </c>
      <c r="K83" s="211">
        <f>SUM('[2]様式２償還'!K83,'[2]様式2現物'!K83)</f>
        <v>5390663</v>
      </c>
      <c r="L83" s="211">
        <f>SUM('[2]様式２償還'!L83,'[2]様式2現物'!L83)</f>
        <v>7262978</v>
      </c>
      <c r="M83" s="211">
        <f>SUM('[2]様式２償還'!M83,'[2]様式2現物'!M83)</f>
        <v>5363478</v>
      </c>
      <c r="N83" s="212">
        <f>SUM('[2]様式２償還'!N83,'[2]様式2現物'!N83)</f>
        <v>4867076</v>
      </c>
      <c r="O83" s="204">
        <f t="shared" si="14"/>
        <v>26474772</v>
      </c>
      <c r="P83" s="208">
        <f t="shared" si="15"/>
        <v>26474772</v>
      </c>
      <c r="Q83" s="177"/>
    </row>
    <row r="84" spans="3:17" ht="17.25" customHeight="1">
      <c r="C84" s="201"/>
      <c r="D84" s="234" t="s">
        <v>108</v>
      </c>
      <c r="E84" s="234"/>
      <c r="F84" s="235">
        <f>SUM('[2]様式２償還'!F84,'[2]様式2現物'!F84)</f>
        <v>0</v>
      </c>
      <c r="G84" s="236">
        <f>SUM('[2]様式２償還'!G84,'[2]様式2現物'!G84)</f>
        <v>0</v>
      </c>
      <c r="H84" s="237">
        <f>SUM(F84:G84)</f>
        <v>0</v>
      </c>
      <c r="I84" s="238">
        <f>SUM('[2]様式２償還'!I84,'[2]様式2現物'!I84)</f>
        <v>0</v>
      </c>
      <c r="J84" s="238">
        <f>SUM('[2]様式２償還'!J84,'[2]様式2現物'!J84)</f>
        <v>0</v>
      </c>
      <c r="K84" s="239">
        <f>SUM('[2]様式２償還'!K84,'[2]様式2現物'!K84)</f>
        <v>15526</v>
      </c>
      <c r="L84" s="239">
        <f>SUM('[2]様式２償還'!L84,'[2]様式2現物'!L84)</f>
        <v>160562</v>
      </c>
      <c r="M84" s="239">
        <f>SUM('[2]様式２償還'!M84,'[2]様式2現物'!M84)</f>
        <v>792792</v>
      </c>
      <c r="N84" s="238">
        <f>SUM('[2]様式２償還'!N84,'[2]様式2現物'!N84)</f>
        <v>2941731</v>
      </c>
      <c r="O84" s="240">
        <f t="shared" si="14"/>
        <v>3910611</v>
      </c>
      <c r="P84" s="241">
        <f t="shared" si="15"/>
        <v>3910611</v>
      </c>
      <c r="Q84" s="177"/>
    </row>
    <row r="85" spans="3:17" ht="17.25" customHeight="1" thickBot="1">
      <c r="C85" s="242" t="s">
        <v>154</v>
      </c>
      <c r="D85" s="243"/>
      <c r="E85" s="243"/>
      <c r="F85" s="244">
        <f>F53+F71+F81</f>
        <v>7708708</v>
      </c>
      <c r="G85" s="245">
        <f aca="true" t="shared" si="21" ref="G85:P85">G53+G71+G81</f>
        <v>12810117</v>
      </c>
      <c r="H85" s="246">
        <f t="shared" si="21"/>
        <v>20518825</v>
      </c>
      <c r="I85" s="247">
        <f t="shared" si="21"/>
        <v>0</v>
      </c>
      <c r="J85" s="245">
        <f t="shared" si="21"/>
        <v>36071248</v>
      </c>
      <c r="K85" s="244">
        <f t="shared" si="21"/>
        <v>36208113</v>
      </c>
      <c r="L85" s="244">
        <f t="shared" si="21"/>
        <v>54500525</v>
      </c>
      <c r="M85" s="244">
        <f t="shared" si="21"/>
        <v>38675157</v>
      </c>
      <c r="N85" s="245">
        <f t="shared" si="21"/>
        <v>42560957</v>
      </c>
      <c r="O85" s="244">
        <f t="shared" si="21"/>
        <v>208016000</v>
      </c>
      <c r="P85" s="248">
        <f t="shared" si="21"/>
        <v>228534825</v>
      </c>
      <c r="Q85" s="177"/>
    </row>
    <row r="86" ht="13.5">
      <c r="Q86" s="177"/>
    </row>
    <row r="87" spans="2:17" ht="13.5">
      <c r="B87" s="177" t="s">
        <v>62</v>
      </c>
      <c r="Q87" s="177"/>
    </row>
    <row r="88" ht="13.5">
      <c r="Q88" s="177"/>
    </row>
    <row r="89" spans="2:17" ht="13.5">
      <c r="B89" s="177" t="s">
        <v>91</v>
      </c>
      <c r="H89" s="178" t="s">
        <v>110</v>
      </c>
      <c r="Q89" s="177"/>
    </row>
    <row r="90" spans="3:17" ht="13.5">
      <c r="C90" s="177" t="s">
        <v>155</v>
      </c>
      <c r="H90" s="179" t="str">
        <f>H48</f>
        <v>平成２８年９月月報（報告用）</v>
      </c>
      <c r="Q90" s="177"/>
    </row>
    <row r="91" spans="3:17" ht="13.5">
      <c r="C91" s="177" t="s">
        <v>156</v>
      </c>
      <c r="Q91" s="177"/>
    </row>
    <row r="92" ht="14.25" thickBot="1">
      <c r="Q92" s="177"/>
    </row>
    <row r="93" spans="3:17" ht="17.25" customHeight="1">
      <c r="C93" s="180" t="s">
        <v>92</v>
      </c>
      <c r="D93" s="181"/>
      <c r="E93" s="181"/>
      <c r="F93" s="182" t="s">
        <v>46</v>
      </c>
      <c r="G93" s="183"/>
      <c r="H93" s="184"/>
      <c r="I93" s="185" t="s">
        <v>47</v>
      </c>
      <c r="J93" s="183"/>
      <c r="K93" s="183"/>
      <c r="L93" s="183"/>
      <c r="M93" s="183"/>
      <c r="N93" s="183"/>
      <c r="O93" s="183"/>
      <c r="P93" s="186" t="s">
        <v>44</v>
      </c>
      <c r="Q93" s="177"/>
    </row>
    <row r="94" spans="3:17" ht="17.25" customHeight="1">
      <c r="C94" s="187"/>
      <c r="D94" s="188"/>
      <c r="E94" s="188"/>
      <c r="F94" s="189" t="s">
        <v>157</v>
      </c>
      <c r="G94" s="190" t="s">
        <v>158</v>
      </c>
      <c r="H94" s="191" t="s">
        <v>42</v>
      </c>
      <c r="I94" s="192" t="s">
        <v>43</v>
      </c>
      <c r="J94" s="190" t="s">
        <v>10</v>
      </c>
      <c r="K94" s="189" t="s">
        <v>11</v>
      </c>
      <c r="L94" s="189" t="s">
        <v>12</v>
      </c>
      <c r="M94" s="189" t="s">
        <v>13</v>
      </c>
      <c r="N94" s="190" t="s">
        <v>14</v>
      </c>
      <c r="O94" s="191" t="s">
        <v>2</v>
      </c>
      <c r="P94" s="193"/>
      <c r="Q94" s="177"/>
    </row>
    <row r="95" spans="3:17" ht="17.25" customHeight="1">
      <c r="C95" s="194" t="s">
        <v>93</v>
      </c>
      <c r="D95" s="195"/>
      <c r="E95" s="195"/>
      <c r="F95" s="196">
        <f>F96+F102+F105+F109+F113+F114</f>
        <v>88109815</v>
      </c>
      <c r="G95" s="197">
        <f aca="true" t="shared" si="22" ref="G95:P95">G96+G102+G105+G109+G113+G114</f>
        <v>139959735</v>
      </c>
      <c r="H95" s="198">
        <f t="shared" si="22"/>
        <v>228069550</v>
      </c>
      <c r="I95" s="199">
        <f t="shared" si="22"/>
        <v>0</v>
      </c>
      <c r="J95" s="256">
        <f t="shared" si="22"/>
        <v>285312861</v>
      </c>
      <c r="K95" s="196">
        <f t="shared" si="22"/>
        <v>249040587</v>
      </c>
      <c r="L95" s="196">
        <f t="shared" si="22"/>
        <v>293716044</v>
      </c>
      <c r="M95" s="196">
        <f t="shared" si="22"/>
        <v>181338771</v>
      </c>
      <c r="N95" s="197">
        <f t="shared" si="22"/>
        <v>200697223</v>
      </c>
      <c r="O95" s="196">
        <f t="shared" si="22"/>
        <v>1210105486</v>
      </c>
      <c r="P95" s="200">
        <f t="shared" si="22"/>
        <v>1438175036</v>
      </c>
      <c r="Q95" s="177"/>
    </row>
    <row r="96" spans="3:17" ht="17.25" customHeight="1">
      <c r="C96" s="201"/>
      <c r="D96" s="202" t="s">
        <v>159</v>
      </c>
      <c r="E96" s="203"/>
      <c r="F96" s="204">
        <f>SUM(F97:F101)</f>
        <v>32357732</v>
      </c>
      <c r="G96" s="205">
        <f aca="true" t="shared" si="23" ref="G96:P96">SUM(G97:G101)</f>
        <v>44779873</v>
      </c>
      <c r="H96" s="206">
        <f t="shared" si="23"/>
        <v>77137605</v>
      </c>
      <c r="I96" s="207">
        <f t="shared" si="23"/>
        <v>0</v>
      </c>
      <c r="J96" s="257">
        <f t="shared" si="23"/>
        <v>99249294</v>
      </c>
      <c r="K96" s="204">
        <f t="shared" si="23"/>
        <v>90805621</v>
      </c>
      <c r="L96" s="204">
        <f t="shared" si="23"/>
        <v>112933303</v>
      </c>
      <c r="M96" s="204">
        <f t="shared" si="23"/>
        <v>83010721</v>
      </c>
      <c r="N96" s="205">
        <f t="shared" si="23"/>
        <v>110634571</v>
      </c>
      <c r="O96" s="204">
        <f t="shared" si="23"/>
        <v>496633510</v>
      </c>
      <c r="P96" s="208">
        <f t="shared" si="23"/>
        <v>573771115</v>
      </c>
      <c r="Q96" s="177"/>
    </row>
    <row r="97" spans="3:17" ht="17.25" customHeight="1">
      <c r="C97" s="201"/>
      <c r="D97" s="209"/>
      <c r="E97" s="210" t="s">
        <v>160</v>
      </c>
      <c r="F97" s="211">
        <f>SUM('[2]様式２償還'!F97,'[2]様式2現物'!F97)</f>
        <v>26373279</v>
      </c>
      <c r="G97" s="212">
        <f>SUM('[2]様式２償還'!G97,'[2]様式2現物'!G97)</f>
        <v>28939180</v>
      </c>
      <c r="H97" s="206">
        <f aca="true" t="shared" si="24" ref="H97:H123">SUM(F97:G97)</f>
        <v>55312459</v>
      </c>
      <c r="I97" s="213">
        <f>SUM('[2]様式２償還'!I97,'[2]様式2現物'!I97)</f>
        <v>0</v>
      </c>
      <c r="J97" s="258">
        <f>SUM('[2]様式２償還'!J97,'[2]様式2現物'!J97)</f>
        <v>63617984</v>
      </c>
      <c r="K97" s="211">
        <f>SUM('[2]様式２償還'!K97,'[2]様式2現物'!K97)</f>
        <v>61790843</v>
      </c>
      <c r="L97" s="211">
        <f>SUM('[2]様式２償還'!L97,'[2]様式2現物'!L97)</f>
        <v>80622632</v>
      </c>
      <c r="M97" s="211">
        <f>SUM('[2]様式２償還'!M97,'[2]様式2現物'!M97)</f>
        <v>57672738</v>
      </c>
      <c r="N97" s="212">
        <f>SUM('[2]様式２償還'!N97,'[2]様式2現物'!N97)</f>
        <v>69937715</v>
      </c>
      <c r="O97" s="204">
        <f aca="true" t="shared" si="25" ref="O97:O128">SUM(I97:N97)</f>
        <v>333641912</v>
      </c>
      <c r="P97" s="208">
        <f aca="true" t="shared" si="26" ref="P97:P128">H97+O97</f>
        <v>388954371</v>
      </c>
      <c r="Q97" s="177"/>
    </row>
    <row r="98" spans="3:17" ht="17.25" customHeight="1">
      <c r="C98" s="201"/>
      <c r="D98" s="209"/>
      <c r="E98" s="210" t="s">
        <v>161</v>
      </c>
      <c r="F98" s="211">
        <f>SUM('[2]様式２償還'!F98,'[2]様式2現物'!F98)</f>
        <v>0</v>
      </c>
      <c r="G98" s="212">
        <f>SUM('[2]様式２償還'!G98,'[2]様式2現物'!G98)</f>
        <v>0</v>
      </c>
      <c r="H98" s="206">
        <f t="shared" si="24"/>
        <v>0</v>
      </c>
      <c r="I98" s="213">
        <f>SUM('[2]様式２償還'!I98,'[2]様式2現物'!I98)</f>
        <v>0</v>
      </c>
      <c r="J98" s="258">
        <f>SUM('[2]様式２償還'!J98,'[2]様式2現物'!J98)</f>
        <v>459200</v>
      </c>
      <c r="K98" s="211">
        <f>SUM('[2]様式２償還'!K98,'[2]様式2現物'!K98)</f>
        <v>640853</v>
      </c>
      <c r="L98" s="211">
        <f>SUM('[2]様式２償還'!L98,'[2]様式2現物'!L98)</f>
        <v>1919084</v>
      </c>
      <c r="M98" s="211">
        <f>SUM('[2]様式２償還'!M98,'[2]様式2現物'!M98)</f>
        <v>3793694</v>
      </c>
      <c r="N98" s="212">
        <f>SUM('[2]様式２償還'!N98,'[2]様式2現物'!N98)</f>
        <v>10976330</v>
      </c>
      <c r="O98" s="204">
        <f t="shared" si="25"/>
        <v>17789161</v>
      </c>
      <c r="P98" s="208">
        <f t="shared" si="26"/>
        <v>17789161</v>
      </c>
      <c r="Q98" s="177"/>
    </row>
    <row r="99" spans="3:17" ht="17.25" customHeight="1">
      <c r="C99" s="201"/>
      <c r="D99" s="209"/>
      <c r="E99" s="210" t="s">
        <v>162</v>
      </c>
      <c r="F99" s="211">
        <f>SUM('[2]様式２償還'!F99,'[2]様式2現物'!F99)</f>
        <v>4021902</v>
      </c>
      <c r="G99" s="212">
        <f>SUM('[2]様式２償還'!G99,'[2]様式2現物'!G99)</f>
        <v>11660601</v>
      </c>
      <c r="H99" s="206">
        <f t="shared" si="24"/>
        <v>15682503</v>
      </c>
      <c r="I99" s="213">
        <f>SUM('[2]様式２償還'!I99,'[2]様式2現物'!I99)</f>
        <v>0</v>
      </c>
      <c r="J99" s="258">
        <f>SUM('[2]様式２償還'!J99,'[2]様式2現物'!J99)</f>
        <v>25604735</v>
      </c>
      <c r="K99" s="211">
        <f>SUM('[2]様式２償還'!K99,'[2]様式2現物'!K99)</f>
        <v>19561108</v>
      </c>
      <c r="L99" s="211">
        <f>SUM('[2]様式２償還'!L99,'[2]様式2現物'!L99)</f>
        <v>20881634</v>
      </c>
      <c r="M99" s="211">
        <f>SUM('[2]様式２償還'!M99,'[2]様式2現物'!M99)</f>
        <v>15384758</v>
      </c>
      <c r="N99" s="212">
        <f>SUM('[2]様式２償還'!N99,'[2]様式2現物'!N99)</f>
        <v>22271546</v>
      </c>
      <c r="O99" s="204">
        <f t="shared" si="25"/>
        <v>103703781</v>
      </c>
      <c r="P99" s="208">
        <f t="shared" si="26"/>
        <v>119386284</v>
      </c>
      <c r="Q99" s="177"/>
    </row>
    <row r="100" spans="3:17" ht="17.25" customHeight="1">
      <c r="C100" s="201"/>
      <c r="D100" s="209"/>
      <c r="E100" s="210" t="s">
        <v>163</v>
      </c>
      <c r="F100" s="211">
        <f>SUM('[2]様式２償還'!F100,'[2]様式2現物'!F100)</f>
        <v>366101</v>
      </c>
      <c r="G100" s="212">
        <f>SUM('[2]様式２償還'!G100,'[2]様式2現物'!G100)</f>
        <v>1282682</v>
      </c>
      <c r="H100" s="206">
        <f t="shared" si="24"/>
        <v>1648783</v>
      </c>
      <c r="I100" s="213">
        <f>SUM('[2]様式２償還'!I100,'[2]様式2現物'!I100)</f>
        <v>0</v>
      </c>
      <c r="J100" s="258">
        <f>SUM('[2]様式２償還'!J100,'[2]様式2現物'!J100)</f>
        <v>1683555</v>
      </c>
      <c r="K100" s="211">
        <f>SUM('[2]様式２償還'!K100,'[2]様式2現物'!K100)</f>
        <v>1692967</v>
      </c>
      <c r="L100" s="211">
        <f>SUM('[2]様式２償還'!L100,'[2]様式2現物'!L100)</f>
        <v>1434483</v>
      </c>
      <c r="M100" s="211">
        <f>SUM('[2]様式２償還'!M100,'[2]様式2現物'!M100)</f>
        <v>680371</v>
      </c>
      <c r="N100" s="212">
        <f>SUM('[2]様式２償還'!N100,'[2]様式2現物'!N100)</f>
        <v>1065630</v>
      </c>
      <c r="O100" s="204">
        <f t="shared" si="25"/>
        <v>6557006</v>
      </c>
      <c r="P100" s="208">
        <f t="shared" si="26"/>
        <v>8205789</v>
      </c>
      <c r="Q100" s="177"/>
    </row>
    <row r="101" spans="3:17" ht="17.25" customHeight="1">
      <c r="C101" s="201"/>
      <c r="D101" s="209"/>
      <c r="E101" s="210" t="s">
        <v>164</v>
      </c>
      <c r="F101" s="211">
        <f>SUM('[2]様式２償還'!F101,'[2]様式2現物'!F101)</f>
        <v>1596450</v>
      </c>
      <c r="G101" s="212">
        <f>SUM('[2]様式２償還'!G101,'[2]様式2現物'!G101)</f>
        <v>2897410</v>
      </c>
      <c r="H101" s="206">
        <f t="shared" si="24"/>
        <v>4493860</v>
      </c>
      <c r="I101" s="213">
        <f>SUM('[2]様式２償還'!I101,'[2]様式2現物'!I101)</f>
        <v>0</v>
      </c>
      <c r="J101" s="258">
        <f>SUM('[2]様式２償還'!J101,'[2]様式2現物'!J101)</f>
        <v>7883820</v>
      </c>
      <c r="K101" s="211">
        <f>SUM('[2]様式２償還'!K101,'[2]様式2現物'!K101)</f>
        <v>7119850</v>
      </c>
      <c r="L101" s="211">
        <f>SUM('[2]様式２償還'!L101,'[2]様式2現物'!L101)</f>
        <v>8075470</v>
      </c>
      <c r="M101" s="211">
        <f>SUM('[2]様式２償還'!M101,'[2]様式2現物'!M101)</f>
        <v>5479160</v>
      </c>
      <c r="N101" s="212">
        <f>SUM('[2]様式２償還'!N101,'[2]様式2現物'!N101)</f>
        <v>6383350</v>
      </c>
      <c r="O101" s="204">
        <f t="shared" si="25"/>
        <v>34941650</v>
      </c>
      <c r="P101" s="208">
        <f t="shared" si="26"/>
        <v>39435510</v>
      </c>
      <c r="Q101" s="177"/>
    </row>
    <row r="102" spans="3:17" ht="17.25" customHeight="1">
      <c r="C102" s="201"/>
      <c r="D102" s="202" t="s">
        <v>94</v>
      </c>
      <c r="E102" s="214"/>
      <c r="F102" s="204">
        <f>SUM(F103:F104)</f>
        <v>25951658</v>
      </c>
      <c r="G102" s="205">
        <f aca="true" t="shared" si="27" ref="G102:O102">SUM(G103:G104)</f>
        <v>54528675</v>
      </c>
      <c r="H102" s="206">
        <f t="shared" si="27"/>
        <v>80480333</v>
      </c>
      <c r="I102" s="207">
        <f t="shared" si="27"/>
        <v>0</v>
      </c>
      <c r="J102" s="257">
        <f t="shared" si="27"/>
        <v>79976909</v>
      </c>
      <c r="K102" s="204">
        <f t="shared" si="27"/>
        <v>67589093</v>
      </c>
      <c r="L102" s="204">
        <f t="shared" si="27"/>
        <v>62383410</v>
      </c>
      <c r="M102" s="204">
        <f t="shared" si="27"/>
        <v>27798949</v>
      </c>
      <c r="N102" s="205">
        <f t="shared" si="27"/>
        <v>21182066</v>
      </c>
      <c r="O102" s="204">
        <f t="shared" si="27"/>
        <v>258930427</v>
      </c>
      <c r="P102" s="208">
        <f>SUM(P103:P104)</f>
        <v>339410760</v>
      </c>
      <c r="Q102" s="177"/>
    </row>
    <row r="103" spans="3:17" ht="17.25" customHeight="1">
      <c r="C103" s="201"/>
      <c r="D103" s="209"/>
      <c r="E103" s="215" t="s">
        <v>165</v>
      </c>
      <c r="F103" s="211">
        <f>SUM('[2]様式２償還'!F103,'[2]様式2現物'!F103)</f>
        <v>21953447</v>
      </c>
      <c r="G103" s="212">
        <f>SUM('[2]様式２償還'!G103,'[2]様式2現物'!G103)</f>
        <v>44500244</v>
      </c>
      <c r="H103" s="206">
        <f t="shared" si="24"/>
        <v>66453691</v>
      </c>
      <c r="I103" s="213">
        <f>SUM('[2]様式２償還'!I103,'[2]様式2現物'!I103)</f>
        <v>0</v>
      </c>
      <c r="J103" s="258">
        <f>SUM('[2]様式２償還'!J103,'[2]様式2現物'!J103)</f>
        <v>61178470</v>
      </c>
      <c r="K103" s="211">
        <f>SUM('[2]様式２償還'!K103,'[2]様式2現物'!K103)</f>
        <v>49910256</v>
      </c>
      <c r="L103" s="211">
        <f>SUM('[2]様式２償還'!L103,'[2]様式2現物'!L103)</f>
        <v>43195069</v>
      </c>
      <c r="M103" s="211">
        <f>SUM('[2]様式２償還'!M103,'[2]様式2現物'!M103)</f>
        <v>19960845</v>
      </c>
      <c r="N103" s="212">
        <f>SUM('[2]様式２償還'!N103,'[2]様式2現物'!N103)</f>
        <v>16253198</v>
      </c>
      <c r="O103" s="204">
        <f t="shared" si="25"/>
        <v>190497838</v>
      </c>
      <c r="P103" s="208">
        <f t="shared" si="26"/>
        <v>256951529</v>
      </c>
      <c r="Q103" s="177"/>
    </row>
    <row r="104" spans="3:17" ht="17.25" customHeight="1">
      <c r="C104" s="201"/>
      <c r="D104" s="209"/>
      <c r="E104" s="215" t="s">
        <v>166</v>
      </c>
      <c r="F104" s="211">
        <f>SUM('[2]様式２償還'!F104,'[2]様式2現物'!F104)</f>
        <v>3998211</v>
      </c>
      <c r="G104" s="212">
        <f>SUM('[2]様式２償還'!G104,'[2]様式2現物'!G104)</f>
        <v>10028431</v>
      </c>
      <c r="H104" s="206">
        <f t="shared" si="24"/>
        <v>14026642</v>
      </c>
      <c r="I104" s="213">
        <f>SUM('[2]様式２償還'!I104,'[2]様式2現物'!I104)</f>
        <v>0</v>
      </c>
      <c r="J104" s="258">
        <f>SUM('[2]様式２償還'!J104,'[2]様式2現物'!J104)</f>
        <v>18798439</v>
      </c>
      <c r="K104" s="211">
        <f>SUM('[2]様式２償還'!K104,'[2]様式2現物'!K104)</f>
        <v>17678837</v>
      </c>
      <c r="L104" s="211">
        <f>SUM('[2]様式２償還'!L104,'[2]様式2現物'!L104)</f>
        <v>19188341</v>
      </c>
      <c r="M104" s="211">
        <f>SUM('[2]様式２償還'!M104,'[2]様式2現物'!M104)</f>
        <v>7838104</v>
      </c>
      <c r="N104" s="212">
        <f>SUM('[2]様式２償還'!N104,'[2]様式2現物'!N104)</f>
        <v>4928868</v>
      </c>
      <c r="O104" s="204">
        <f t="shared" si="25"/>
        <v>68432589</v>
      </c>
      <c r="P104" s="208">
        <f t="shared" si="26"/>
        <v>82459231</v>
      </c>
      <c r="Q104" s="177"/>
    </row>
    <row r="105" spans="3:17" ht="17.25" customHeight="1">
      <c r="C105" s="201"/>
      <c r="D105" s="202" t="s">
        <v>95</v>
      </c>
      <c r="E105" s="203"/>
      <c r="F105" s="204">
        <f>SUM(F106:F108)</f>
        <v>219513</v>
      </c>
      <c r="G105" s="205">
        <f aca="true" t="shared" si="28" ref="G105:P105">SUM(G106:G108)</f>
        <v>1080795</v>
      </c>
      <c r="H105" s="206">
        <f t="shared" si="28"/>
        <v>1300308</v>
      </c>
      <c r="I105" s="207">
        <f t="shared" si="28"/>
        <v>0</v>
      </c>
      <c r="J105" s="257">
        <f t="shared" si="28"/>
        <v>7316073</v>
      </c>
      <c r="K105" s="204">
        <f t="shared" si="28"/>
        <v>12127699</v>
      </c>
      <c r="L105" s="204">
        <f t="shared" si="28"/>
        <v>29994813</v>
      </c>
      <c r="M105" s="204">
        <f t="shared" si="28"/>
        <v>14920165</v>
      </c>
      <c r="N105" s="205">
        <f t="shared" si="28"/>
        <v>14112880</v>
      </c>
      <c r="O105" s="204">
        <f t="shared" si="28"/>
        <v>78471630</v>
      </c>
      <c r="P105" s="208">
        <f t="shared" si="28"/>
        <v>79771938</v>
      </c>
      <c r="Q105" s="177"/>
    </row>
    <row r="106" spans="3:17" ht="17.25" customHeight="1">
      <c r="C106" s="201"/>
      <c r="D106" s="209"/>
      <c r="E106" s="210" t="s">
        <v>167</v>
      </c>
      <c r="F106" s="211">
        <f>SUM('[2]様式２償還'!F106,'[2]様式2現物'!F106)</f>
        <v>192717</v>
      </c>
      <c r="G106" s="212">
        <f>SUM('[2]様式２償還'!G106,'[2]様式2現物'!G106)</f>
        <v>1027908</v>
      </c>
      <c r="H106" s="206">
        <f t="shared" si="24"/>
        <v>1220625</v>
      </c>
      <c r="I106" s="213">
        <f>SUM('[2]様式２償還'!I106,'[2]様式2現物'!I106)</f>
        <v>0</v>
      </c>
      <c r="J106" s="258">
        <f>SUM('[2]様式２償還'!J106,'[2]様式2現物'!J106)</f>
        <v>6700652</v>
      </c>
      <c r="K106" s="211">
        <f>SUM('[2]様式２償還'!K106,'[2]様式2現物'!K106)</f>
        <v>10198118</v>
      </c>
      <c r="L106" s="211">
        <f>SUM('[2]様式２償還'!L106,'[2]様式2現物'!L106)</f>
        <v>26663913</v>
      </c>
      <c r="M106" s="211">
        <f>SUM('[2]様式２償還'!M106,'[2]様式2現物'!M106)</f>
        <v>12921189</v>
      </c>
      <c r="N106" s="212">
        <f>SUM('[2]様式２償還'!N106,'[2]様式2現物'!N106)</f>
        <v>10159011</v>
      </c>
      <c r="O106" s="204">
        <f t="shared" si="25"/>
        <v>66642883</v>
      </c>
      <c r="P106" s="208">
        <f t="shared" si="26"/>
        <v>67863508</v>
      </c>
      <c r="Q106" s="177"/>
    </row>
    <row r="107" spans="3:17" ht="24.75" customHeight="1">
      <c r="C107" s="201"/>
      <c r="D107" s="209"/>
      <c r="E107" s="216" t="s">
        <v>168</v>
      </c>
      <c r="F107" s="211">
        <f>SUM('[2]様式２償還'!F107,'[2]様式2現物'!F107)</f>
        <v>26796</v>
      </c>
      <c r="G107" s="212">
        <f>SUM('[2]様式２償還'!G107,'[2]様式2現物'!G107)</f>
        <v>52887</v>
      </c>
      <c r="H107" s="206">
        <f t="shared" si="24"/>
        <v>79683</v>
      </c>
      <c r="I107" s="213">
        <f>SUM('[2]様式２償還'!I107,'[2]様式2現物'!I107)</f>
        <v>0</v>
      </c>
      <c r="J107" s="258">
        <f>SUM('[2]様式２償還'!J107,'[2]様式2現物'!J107)</f>
        <v>615421</v>
      </c>
      <c r="K107" s="211">
        <f>SUM('[2]様式２償還'!K107,'[2]様式2現物'!K107)</f>
        <v>1929581</v>
      </c>
      <c r="L107" s="211">
        <f>SUM('[2]様式２償還'!L107,'[2]様式2現物'!L107)</f>
        <v>3241222</v>
      </c>
      <c r="M107" s="211">
        <f>SUM('[2]様式２償還'!M107,'[2]様式2現物'!M107)</f>
        <v>1891619</v>
      </c>
      <c r="N107" s="212">
        <f>SUM('[2]様式２償還'!N107,'[2]様式2現物'!N107)</f>
        <v>3722795</v>
      </c>
      <c r="O107" s="204">
        <f t="shared" si="25"/>
        <v>11400638</v>
      </c>
      <c r="P107" s="208">
        <f t="shared" si="26"/>
        <v>11480321</v>
      </c>
      <c r="Q107" s="177"/>
    </row>
    <row r="108" spans="3:17" ht="24.75" customHeight="1">
      <c r="C108" s="201"/>
      <c r="D108" s="215"/>
      <c r="E108" s="216" t="s">
        <v>169</v>
      </c>
      <c r="F108" s="211">
        <f>SUM('[2]様式２償還'!F108,'[2]様式2現物'!F108)</f>
        <v>0</v>
      </c>
      <c r="G108" s="212">
        <f>SUM('[2]様式２償還'!G108,'[2]様式2現物'!G108)</f>
        <v>0</v>
      </c>
      <c r="H108" s="206">
        <f t="shared" si="24"/>
        <v>0</v>
      </c>
      <c r="I108" s="213">
        <f>SUM('[2]様式２償還'!I108,'[2]様式2現物'!I108)</f>
        <v>0</v>
      </c>
      <c r="J108" s="258">
        <f>SUM('[2]様式２償還'!J108,'[2]様式2現物'!J108)</f>
        <v>0</v>
      </c>
      <c r="K108" s="211">
        <f>SUM('[2]様式２償還'!K108,'[2]様式2現物'!K108)</f>
        <v>0</v>
      </c>
      <c r="L108" s="211">
        <f>SUM('[2]様式２償還'!L108,'[2]様式2現物'!L108)</f>
        <v>89678</v>
      </c>
      <c r="M108" s="211">
        <f>SUM('[2]様式２償還'!M108,'[2]様式2現物'!M108)</f>
        <v>107357</v>
      </c>
      <c r="N108" s="212">
        <f>SUM('[2]様式２償還'!N108,'[2]様式2現物'!N108)</f>
        <v>231074</v>
      </c>
      <c r="O108" s="204">
        <f t="shared" si="25"/>
        <v>428109</v>
      </c>
      <c r="P108" s="208">
        <f t="shared" si="26"/>
        <v>428109</v>
      </c>
      <c r="Q108" s="177"/>
    </row>
    <row r="109" spans="3:17" ht="17.25" customHeight="1">
      <c r="C109" s="201"/>
      <c r="D109" s="202" t="s">
        <v>96</v>
      </c>
      <c r="E109" s="203"/>
      <c r="F109" s="204">
        <f>SUM(F110:F112)</f>
        <v>10445085</v>
      </c>
      <c r="G109" s="205">
        <f aca="true" t="shared" si="29" ref="G109:P109">SUM(G110:G112)</f>
        <v>13833219</v>
      </c>
      <c r="H109" s="206">
        <f t="shared" si="29"/>
        <v>24278304</v>
      </c>
      <c r="I109" s="207">
        <f t="shared" si="29"/>
        <v>0</v>
      </c>
      <c r="J109" s="205">
        <f t="shared" si="29"/>
        <v>21263907</v>
      </c>
      <c r="K109" s="204">
        <f t="shared" si="29"/>
        <v>19986911</v>
      </c>
      <c r="L109" s="204">
        <f t="shared" si="29"/>
        <v>22002716</v>
      </c>
      <c r="M109" s="204">
        <f t="shared" si="29"/>
        <v>12794601</v>
      </c>
      <c r="N109" s="205">
        <f t="shared" si="29"/>
        <v>14360648</v>
      </c>
      <c r="O109" s="204">
        <f t="shared" si="29"/>
        <v>90408783</v>
      </c>
      <c r="P109" s="208">
        <f t="shared" si="29"/>
        <v>114687087</v>
      </c>
      <c r="Q109" s="177"/>
    </row>
    <row r="110" spans="3:17" ht="17.25" customHeight="1">
      <c r="C110" s="201"/>
      <c r="D110" s="209"/>
      <c r="E110" s="217" t="s">
        <v>170</v>
      </c>
      <c r="F110" s="211">
        <f>SUM('[2]様式２償還'!F110,'[2]様式2現物'!F110)</f>
        <v>5347260</v>
      </c>
      <c r="G110" s="212">
        <f>SUM('[2]様式２償還'!G110,'[2]様式2現物'!G110)</f>
        <v>9055780</v>
      </c>
      <c r="H110" s="206">
        <f t="shared" si="24"/>
        <v>14403040</v>
      </c>
      <c r="I110" s="213">
        <f>SUM('[2]様式２償還'!I110,'[2]様式2現物'!I110)</f>
        <v>0</v>
      </c>
      <c r="J110" s="212">
        <f>SUM('[2]様式２償還'!J110,'[2]様式2現物'!J110)</f>
        <v>16995020</v>
      </c>
      <c r="K110" s="211">
        <f>SUM('[2]様式２償還'!K110,'[2]様式2現物'!K110)</f>
        <v>17076280</v>
      </c>
      <c r="L110" s="211">
        <f>SUM('[2]様式２償還'!L110,'[2]様式2現物'!L110)</f>
        <v>17793710</v>
      </c>
      <c r="M110" s="211">
        <f>SUM('[2]様式２償還'!M110,'[2]様式2現物'!M110)</f>
        <v>11434230</v>
      </c>
      <c r="N110" s="212">
        <f>SUM('[2]様式２償還'!N110,'[2]様式2現物'!N110)</f>
        <v>13880010</v>
      </c>
      <c r="O110" s="204">
        <f t="shared" si="25"/>
        <v>77179250</v>
      </c>
      <c r="P110" s="208">
        <f t="shared" si="26"/>
        <v>91582290</v>
      </c>
      <c r="Q110" s="177"/>
    </row>
    <row r="111" spans="3:17" ht="17.25" customHeight="1">
      <c r="C111" s="201"/>
      <c r="D111" s="218"/>
      <c r="E111" s="215" t="s">
        <v>97</v>
      </c>
      <c r="F111" s="211">
        <f>SUM('[2]様式２償還'!F111,'[2]様式2現物'!F111)</f>
        <v>1031150</v>
      </c>
      <c r="G111" s="212">
        <f>SUM('[2]様式２償還'!G111,'[2]様式2現物'!G111)</f>
        <v>757832</v>
      </c>
      <c r="H111" s="206">
        <f t="shared" si="24"/>
        <v>1788982</v>
      </c>
      <c r="I111" s="213">
        <f>SUM('[2]様式２償還'!I111,'[2]様式2現物'!I111)</f>
        <v>0</v>
      </c>
      <c r="J111" s="212">
        <f>SUM('[2]様式２償還'!J111,'[2]様式2現物'!J111)</f>
        <v>1114618</v>
      </c>
      <c r="K111" s="211">
        <f>SUM('[2]様式２償還'!K111,'[2]様式2現物'!K111)</f>
        <v>769291</v>
      </c>
      <c r="L111" s="211">
        <f>SUM('[2]様式２償還'!L111,'[2]様式2現物'!L111)</f>
        <v>1377972</v>
      </c>
      <c r="M111" s="211">
        <f>SUM('[2]様式２償還'!M111,'[2]様式2現物'!M111)</f>
        <v>616472</v>
      </c>
      <c r="N111" s="212">
        <f>SUM('[2]様式２償還'!N111,'[2]様式2現物'!N111)</f>
        <v>187456</v>
      </c>
      <c r="O111" s="204">
        <f t="shared" si="25"/>
        <v>4065809</v>
      </c>
      <c r="P111" s="208">
        <f t="shared" si="26"/>
        <v>5854791</v>
      </c>
      <c r="Q111" s="177"/>
    </row>
    <row r="112" spans="3:17" ht="17.25" customHeight="1">
      <c r="C112" s="201"/>
      <c r="D112" s="219"/>
      <c r="E112" s="210" t="s">
        <v>98</v>
      </c>
      <c r="F112" s="211">
        <f>SUM('[2]様式２償還'!F112,'[2]様式2現物'!F112)</f>
        <v>4066675</v>
      </c>
      <c r="G112" s="212">
        <f>SUM('[2]様式２償還'!G112,'[2]様式2現物'!G112)</f>
        <v>4019607</v>
      </c>
      <c r="H112" s="206">
        <f t="shared" si="24"/>
        <v>8086282</v>
      </c>
      <c r="I112" s="213">
        <f>SUM('[2]様式２償還'!I112,'[2]様式2現物'!I112)</f>
        <v>0</v>
      </c>
      <c r="J112" s="212">
        <f>SUM('[2]様式２償還'!J112,'[2]様式2現物'!J112)</f>
        <v>3154269</v>
      </c>
      <c r="K112" s="211">
        <f>SUM('[2]様式２償還'!K112,'[2]様式2現物'!K112)</f>
        <v>2141340</v>
      </c>
      <c r="L112" s="211">
        <f>SUM('[2]様式２償還'!L112,'[2]様式2現物'!L112)</f>
        <v>2831034</v>
      </c>
      <c r="M112" s="211">
        <f>SUM('[2]様式２償還'!M112,'[2]様式2現物'!M112)</f>
        <v>743899</v>
      </c>
      <c r="N112" s="212">
        <f>SUM('[2]様式２償還'!N112,'[2]様式2現物'!N112)</f>
        <v>293182</v>
      </c>
      <c r="O112" s="204">
        <f t="shared" si="25"/>
        <v>9163724</v>
      </c>
      <c r="P112" s="208">
        <f t="shared" si="26"/>
        <v>17250006</v>
      </c>
      <c r="Q112" s="177"/>
    </row>
    <row r="113" spans="3:17" ht="17.25" customHeight="1">
      <c r="C113" s="201"/>
      <c r="D113" s="209" t="s">
        <v>99</v>
      </c>
      <c r="E113" s="220"/>
      <c r="F113" s="211">
        <f>SUM('[2]様式２償還'!F113,'[2]様式2現物'!F113)</f>
        <v>6812273</v>
      </c>
      <c r="G113" s="212">
        <f>SUM('[2]様式２償還'!G113,'[2]様式2現物'!G113)</f>
        <v>14410178</v>
      </c>
      <c r="H113" s="206">
        <f t="shared" si="24"/>
        <v>21222451</v>
      </c>
      <c r="I113" s="213">
        <f>SUM('[2]様式２償還'!I113,'[2]様式2現物'!I113)</f>
        <v>0</v>
      </c>
      <c r="J113" s="212">
        <f>SUM('[2]様式２償還'!J113,'[2]様式2現物'!J113)</f>
        <v>39845011</v>
      </c>
      <c r="K113" s="211">
        <f>SUM('[2]様式２償還'!K113,'[2]様式2現物'!K113)</f>
        <v>35636036</v>
      </c>
      <c r="L113" s="211">
        <f>SUM('[2]様式２償還'!L113,'[2]様式2現物'!L113)</f>
        <v>43601770</v>
      </c>
      <c r="M113" s="211">
        <f>SUM('[2]様式２償還'!M113,'[2]様式2現物'!M113)</f>
        <v>31907415</v>
      </c>
      <c r="N113" s="212">
        <f>SUM('[2]様式２償還'!N113,'[2]様式2現物'!N113)</f>
        <v>29985468</v>
      </c>
      <c r="O113" s="204">
        <f t="shared" si="25"/>
        <v>180975700</v>
      </c>
      <c r="P113" s="208">
        <f t="shared" si="26"/>
        <v>202198151</v>
      </c>
      <c r="Q113" s="177"/>
    </row>
    <row r="114" spans="3:17" ht="17.25" customHeight="1">
      <c r="C114" s="221"/>
      <c r="D114" s="222" t="s">
        <v>171</v>
      </c>
      <c r="E114" s="223"/>
      <c r="F114" s="224">
        <f>SUM('[2]様式２償還'!F114,'[2]様式2現物'!F114)</f>
        <v>12323554</v>
      </c>
      <c r="G114" s="225">
        <f>SUM('[2]様式２償還'!G114,'[2]様式2現物'!G114)</f>
        <v>11326995</v>
      </c>
      <c r="H114" s="226">
        <f t="shared" si="24"/>
        <v>23650549</v>
      </c>
      <c r="I114" s="227">
        <f>SUM('[2]様式２償還'!I114,'[2]様式2現物'!I114)</f>
        <v>0</v>
      </c>
      <c r="J114" s="225">
        <f>SUM('[2]様式２償還'!J114,'[2]様式2現物'!J114)</f>
        <v>37661667</v>
      </c>
      <c r="K114" s="224">
        <f>SUM('[2]様式２償還'!K114,'[2]様式2現物'!K114)</f>
        <v>22895227</v>
      </c>
      <c r="L114" s="224">
        <f>SUM('[2]様式２償還'!L114,'[2]様式2現物'!L114)</f>
        <v>22800032</v>
      </c>
      <c r="M114" s="224">
        <f>SUM('[2]様式２償還'!M114,'[2]様式2現物'!M114)</f>
        <v>10906920</v>
      </c>
      <c r="N114" s="225">
        <f>SUM('[2]様式２償還'!N114,'[2]様式2現物'!N114)</f>
        <v>10421590</v>
      </c>
      <c r="O114" s="226">
        <f t="shared" si="25"/>
        <v>104685436</v>
      </c>
      <c r="P114" s="228">
        <f t="shared" si="26"/>
        <v>128335985</v>
      </c>
      <c r="Q114" s="177"/>
    </row>
    <row r="115" spans="3:17" ht="17.25" customHeight="1">
      <c r="C115" s="194" t="s">
        <v>100</v>
      </c>
      <c r="D115" s="229"/>
      <c r="E115" s="230"/>
      <c r="F115" s="196">
        <f>SUM(F116:F124)</f>
        <v>239915</v>
      </c>
      <c r="G115" s="197">
        <f aca="true" t="shared" si="30" ref="G115:P115">SUM(G116:G124)</f>
        <v>2540965</v>
      </c>
      <c r="H115" s="198">
        <f t="shared" si="30"/>
        <v>2780880</v>
      </c>
      <c r="I115" s="199">
        <f t="shared" si="30"/>
        <v>0</v>
      </c>
      <c r="J115" s="256">
        <f t="shared" si="30"/>
        <v>62497513</v>
      </c>
      <c r="K115" s="196">
        <f t="shared" si="30"/>
        <v>60066706</v>
      </c>
      <c r="L115" s="196">
        <f t="shared" si="30"/>
        <v>70109300</v>
      </c>
      <c r="M115" s="196">
        <f t="shared" si="30"/>
        <v>36033134</v>
      </c>
      <c r="N115" s="197">
        <f t="shared" si="30"/>
        <v>38641789</v>
      </c>
      <c r="O115" s="196">
        <f t="shared" si="30"/>
        <v>267348442</v>
      </c>
      <c r="P115" s="200">
        <f t="shared" si="30"/>
        <v>270129322</v>
      </c>
      <c r="Q115" s="177"/>
    </row>
    <row r="116" spans="3:17" ht="17.25" customHeight="1">
      <c r="C116" s="201"/>
      <c r="D116" s="210" t="s">
        <v>101</v>
      </c>
      <c r="E116" s="214"/>
      <c r="F116" s="211">
        <f>SUM('[2]様式２償還'!F116,'[2]様式2現物'!F116)</f>
        <v>0</v>
      </c>
      <c r="G116" s="212">
        <f>SUM('[2]様式２償還'!G116,'[2]様式2現物'!G116)</f>
        <v>0</v>
      </c>
      <c r="H116" s="206">
        <f t="shared" si="24"/>
        <v>0</v>
      </c>
      <c r="I116" s="213">
        <f>SUM('[2]様式２償還'!I116,'[2]様式2現物'!I116)</f>
        <v>0</v>
      </c>
      <c r="J116" s="258">
        <f>SUM('[2]様式２償還'!J116,'[2]様式2現物'!J116)</f>
        <v>397845</v>
      </c>
      <c r="K116" s="211">
        <f>SUM('[2]様式２償還'!K116,'[2]様式2現物'!K116)</f>
        <v>745351</v>
      </c>
      <c r="L116" s="211">
        <f>SUM('[2]様式２償還'!L116,'[2]様式2現物'!L116)</f>
        <v>351090</v>
      </c>
      <c r="M116" s="211">
        <f>SUM('[2]様式２償還'!M116,'[2]様式2現物'!M116)</f>
        <v>616786</v>
      </c>
      <c r="N116" s="212">
        <f>SUM('[2]様式２償還'!N116,'[2]様式2現物'!N116)</f>
        <v>327411</v>
      </c>
      <c r="O116" s="204">
        <f>SUM(I116:N116)</f>
        <v>2438483</v>
      </c>
      <c r="P116" s="208">
        <f t="shared" si="26"/>
        <v>2438483</v>
      </c>
      <c r="Q116" s="177"/>
    </row>
    <row r="117" spans="3:17" ht="17.25" customHeight="1">
      <c r="C117" s="201"/>
      <c r="D117" s="210" t="s">
        <v>102</v>
      </c>
      <c r="E117" s="214"/>
      <c r="F117" s="211">
        <f>SUM('[2]様式２償還'!F117,'[2]様式2現物'!F117)</f>
        <v>0</v>
      </c>
      <c r="G117" s="212">
        <f>SUM('[2]様式２償還'!G117,'[2]様式2現物'!G117)</f>
        <v>0</v>
      </c>
      <c r="H117" s="206">
        <f t="shared" si="24"/>
        <v>0</v>
      </c>
      <c r="I117" s="213">
        <f>SUM('[2]様式２償還'!I117,'[2]様式2現物'!I117)</f>
        <v>0</v>
      </c>
      <c r="J117" s="258">
        <f>SUM('[2]様式２償還'!J117,'[2]様式2現物'!J117)</f>
        <v>0</v>
      </c>
      <c r="K117" s="211">
        <f>SUM('[2]様式２償還'!K117,'[2]様式2現物'!K117)</f>
        <v>0</v>
      </c>
      <c r="L117" s="211">
        <f>SUM('[2]様式２償還'!L117,'[2]様式2現物'!L117)</f>
        <v>0</v>
      </c>
      <c r="M117" s="211">
        <f>SUM('[2]様式２償還'!M117,'[2]様式2現物'!M117)</f>
        <v>0</v>
      </c>
      <c r="N117" s="212">
        <f>SUM('[2]様式２償還'!N117,'[2]様式2現物'!N117)</f>
        <v>0</v>
      </c>
      <c r="O117" s="204">
        <f>SUM(I117:N117)</f>
        <v>0</v>
      </c>
      <c r="P117" s="208">
        <f t="shared" si="26"/>
        <v>0</v>
      </c>
      <c r="Q117" s="177"/>
    </row>
    <row r="118" spans="3:17" ht="17.25" customHeight="1">
      <c r="C118" s="201"/>
      <c r="D118" s="210" t="s">
        <v>172</v>
      </c>
      <c r="E118" s="214"/>
      <c r="F118" s="211">
        <f>SUM('[2]様式２償還'!F118,'[2]様式2現物'!F118)</f>
        <v>0</v>
      </c>
      <c r="G118" s="212">
        <f>SUM('[2]様式２償還'!G118,'[2]様式2現物'!G118)</f>
        <v>0</v>
      </c>
      <c r="H118" s="206">
        <f t="shared" si="24"/>
        <v>0</v>
      </c>
      <c r="I118" s="213">
        <f>SUM('[2]様式２償還'!I118,'[2]様式2現物'!I118)</f>
        <v>0</v>
      </c>
      <c r="J118" s="258">
        <f>SUM('[2]様式２償還'!J118,'[2]様式2現物'!J118)</f>
        <v>34644131</v>
      </c>
      <c r="K118" s="211">
        <f>SUM('[2]様式２償還'!K118,'[2]様式2現物'!K118)</f>
        <v>23421485</v>
      </c>
      <c r="L118" s="211">
        <f>SUM('[2]様式２償還'!L118,'[2]様式2現物'!L118)</f>
        <v>25140875</v>
      </c>
      <c r="M118" s="211">
        <f>SUM('[2]様式２償還'!M118,'[2]様式2現物'!M118)</f>
        <v>13047857</v>
      </c>
      <c r="N118" s="212">
        <f>SUM('[2]様式２償還'!N118,'[2]様式2現物'!N118)</f>
        <v>13587414</v>
      </c>
      <c r="O118" s="204">
        <f>SUM(I118:N118)</f>
        <v>109841762</v>
      </c>
      <c r="P118" s="208">
        <f t="shared" si="26"/>
        <v>109841762</v>
      </c>
      <c r="Q118" s="177"/>
    </row>
    <row r="119" spans="3:17" ht="17.25" customHeight="1">
      <c r="C119" s="201"/>
      <c r="D119" s="210" t="s">
        <v>103</v>
      </c>
      <c r="E119" s="214"/>
      <c r="F119" s="211">
        <f>SUM('[2]様式２償還'!F119,'[2]様式2現物'!F119)</f>
        <v>31407</v>
      </c>
      <c r="G119" s="212">
        <f>SUM('[2]様式２償還'!G119,'[2]様式2現物'!G119)</f>
        <v>533992</v>
      </c>
      <c r="H119" s="206">
        <f t="shared" si="24"/>
        <v>565399</v>
      </c>
      <c r="I119" s="213">
        <f>SUM('[2]様式２償還'!I119,'[2]様式2現物'!I119)</f>
        <v>0</v>
      </c>
      <c r="J119" s="258">
        <f>SUM('[2]様式２償還'!J119,'[2]様式2現物'!J119)</f>
        <v>2888705</v>
      </c>
      <c r="K119" s="211">
        <f>SUM('[2]様式２償還'!K119,'[2]様式2現物'!K119)</f>
        <v>4321031</v>
      </c>
      <c r="L119" s="211">
        <f>SUM('[2]様式２償還'!L119,'[2]様式2現物'!L119)</f>
        <v>7467093</v>
      </c>
      <c r="M119" s="211">
        <f>SUM('[2]様式２償還'!M119,'[2]様式2現物'!M119)</f>
        <v>3982558</v>
      </c>
      <c r="N119" s="212">
        <f>SUM('[2]様式２償還'!N119,'[2]様式2現物'!N119)</f>
        <v>3703588</v>
      </c>
      <c r="O119" s="204">
        <f t="shared" si="25"/>
        <v>22362975</v>
      </c>
      <c r="P119" s="208">
        <f t="shared" si="26"/>
        <v>22928374</v>
      </c>
      <c r="Q119" s="177"/>
    </row>
    <row r="120" spans="3:17" ht="17.25" customHeight="1">
      <c r="C120" s="201"/>
      <c r="D120" s="210" t="s">
        <v>104</v>
      </c>
      <c r="E120" s="214"/>
      <c r="F120" s="211">
        <f>SUM('[2]様式２償還'!F120,'[2]様式2現物'!F120)</f>
        <v>208508</v>
      </c>
      <c r="G120" s="212">
        <f>SUM('[2]様式２償還'!G120,'[2]様式2現物'!G120)</f>
        <v>422107</v>
      </c>
      <c r="H120" s="206">
        <f t="shared" si="24"/>
        <v>630615</v>
      </c>
      <c r="I120" s="213">
        <f>SUM('[2]様式２償還'!I120,'[2]様式2現物'!I120)</f>
        <v>0</v>
      </c>
      <c r="J120" s="258">
        <f>SUM('[2]様式２償還'!J120,'[2]様式2現物'!J120)</f>
        <v>2641449</v>
      </c>
      <c r="K120" s="211">
        <f>SUM('[2]様式２償還'!K120,'[2]様式2現物'!K120)</f>
        <v>3302256</v>
      </c>
      <c r="L120" s="211">
        <f>SUM('[2]様式２償還'!L120,'[2]様式2現物'!L120)</f>
        <v>5340576</v>
      </c>
      <c r="M120" s="211">
        <f>SUM('[2]様式２償還'!M120,'[2]様式2現物'!M120)</f>
        <v>2764260</v>
      </c>
      <c r="N120" s="212">
        <f>SUM('[2]様式２償還'!N120,'[2]様式2現物'!N120)</f>
        <v>2725657</v>
      </c>
      <c r="O120" s="204">
        <f>SUM(I120:N120)</f>
        <v>16774198</v>
      </c>
      <c r="P120" s="208">
        <f t="shared" si="26"/>
        <v>17404813</v>
      </c>
      <c r="Q120" s="177"/>
    </row>
    <row r="121" spans="3:17" ht="17.25" customHeight="1">
      <c r="C121" s="201"/>
      <c r="D121" s="210" t="s">
        <v>105</v>
      </c>
      <c r="E121" s="214"/>
      <c r="F121" s="211">
        <f>SUM('[2]様式２償還'!F121,'[2]様式2現物'!F121)</f>
        <v>0</v>
      </c>
      <c r="G121" s="212">
        <f>SUM('[2]様式２償還'!G121,'[2]様式2現物'!G121)</f>
        <v>1584866</v>
      </c>
      <c r="H121" s="206">
        <f t="shared" si="24"/>
        <v>1584866</v>
      </c>
      <c r="I121" s="213">
        <f>SUM('[2]様式２償還'!I121,'[2]様式2現物'!I121)</f>
        <v>0</v>
      </c>
      <c r="J121" s="258">
        <f>SUM('[2]様式２償還'!J121,'[2]様式2現物'!J121)</f>
        <v>21672235</v>
      </c>
      <c r="K121" s="211">
        <f>SUM('[2]様式２償還'!K121,'[2]様式2現物'!K121)</f>
        <v>27713161</v>
      </c>
      <c r="L121" s="211">
        <f>SUM('[2]様式２償還'!L121,'[2]様式2現物'!L121)</f>
        <v>25754201</v>
      </c>
      <c r="M121" s="211">
        <f>SUM('[2]様式２償還'!M121,'[2]様式2現物'!M121)</f>
        <v>11641787</v>
      </c>
      <c r="N121" s="212">
        <f>SUM('[2]様式２償還'!N121,'[2]様式2現物'!N121)</f>
        <v>11594634</v>
      </c>
      <c r="O121" s="204">
        <f>SUM(I121:N121)</f>
        <v>98376018</v>
      </c>
      <c r="P121" s="208">
        <f t="shared" si="26"/>
        <v>99960884</v>
      </c>
      <c r="Q121" s="177"/>
    </row>
    <row r="122" spans="3:17" ht="17.25" customHeight="1">
      <c r="C122" s="201"/>
      <c r="D122" s="210" t="s">
        <v>106</v>
      </c>
      <c r="E122" s="214"/>
      <c r="F122" s="211">
        <f>SUM('[2]様式２償還'!F122,'[2]様式2現物'!F122)</f>
        <v>0</v>
      </c>
      <c r="G122" s="212">
        <f>SUM('[2]様式２償還'!G122,'[2]様式2現物'!G122)</f>
        <v>0</v>
      </c>
      <c r="H122" s="206">
        <f t="shared" si="24"/>
        <v>0</v>
      </c>
      <c r="I122" s="213">
        <f>SUM('[2]様式２償還'!I122,'[2]様式2現物'!I122)</f>
        <v>0</v>
      </c>
      <c r="J122" s="258">
        <f>SUM('[2]様式２償還'!J122,'[2]様式2現物'!J122)</f>
        <v>0</v>
      </c>
      <c r="K122" s="211">
        <f>SUM('[2]様式２償還'!K122,'[2]様式2現物'!K122)</f>
        <v>0</v>
      </c>
      <c r="L122" s="211">
        <f>SUM('[2]様式２償還'!L122,'[2]様式2現物'!L122)</f>
        <v>0</v>
      </c>
      <c r="M122" s="211">
        <f>SUM('[2]様式２償還'!M122,'[2]様式2現物'!M122)</f>
        <v>0</v>
      </c>
      <c r="N122" s="212">
        <f>SUM('[2]様式２償還'!N122,'[2]様式2現物'!N122)</f>
        <v>0</v>
      </c>
      <c r="O122" s="204">
        <f>SUM(I122:N122)</f>
        <v>0</v>
      </c>
      <c r="P122" s="208">
        <f t="shared" si="26"/>
        <v>0</v>
      </c>
      <c r="Q122" s="177"/>
    </row>
    <row r="123" spans="3:17" ht="17.25" customHeight="1">
      <c r="C123" s="201"/>
      <c r="D123" s="210" t="s">
        <v>107</v>
      </c>
      <c r="E123" s="271"/>
      <c r="F123" s="211">
        <f>SUM('[2]様式２償還'!F123,'[2]様式2現物'!F123)</f>
        <v>0</v>
      </c>
      <c r="G123" s="212">
        <f>SUM('[2]様式２償還'!G123,'[2]様式2現物'!G123)</f>
        <v>0</v>
      </c>
      <c r="H123" s="206">
        <f t="shared" si="24"/>
        <v>0</v>
      </c>
      <c r="I123" s="213">
        <f>SUM('[2]様式２償還'!I123,'[2]様式2現物'!I123)</f>
        <v>0</v>
      </c>
      <c r="J123" s="258">
        <f>SUM('[2]様式２償還'!J123,'[2]様式2現物'!J123)</f>
        <v>253148</v>
      </c>
      <c r="K123" s="211">
        <f>SUM('[2]様式２償還'!K123,'[2]様式2現物'!K123)</f>
        <v>563422</v>
      </c>
      <c r="L123" s="211">
        <f>SUM('[2]様式２償還'!L123,'[2]様式2現物'!L123)</f>
        <v>6055465</v>
      </c>
      <c r="M123" s="211">
        <f>SUM('[2]様式２償還'!M123,'[2]様式2現物'!M123)</f>
        <v>3979886</v>
      </c>
      <c r="N123" s="212">
        <f>SUM('[2]様式２償還'!N123,'[2]様式2現物'!N123)</f>
        <v>6703085</v>
      </c>
      <c r="O123" s="204">
        <f>SUM(I123:N123)</f>
        <v>17555006</v>
      </c>
      <c r="P123" s="208">
        <f t="shared" si="26"/>
        <v>17555006</v>
      </c>
      <c r="Q123" s="177"/>
    </row>
    <row r="124" spans="3:17" ht="17.25" customHeight="1">
      <c r="C124" s="231"/>
      <c r="D124" s="232" t="s">
        <v>152</v>
      </c>
      <c r="E124" s="223"/>
      <c r="F124" s="211">
        <f>SUM('[2]様式２償還'!F124,'[2]様式2現物'!F124)</f>
        <v>0</v>
      </c>
      <c r="G124" s="212">
        <f>SUM('[2]様式２償還'!G124,'[2]様式2現物'!G124)</f>
        <v>0</v>
      </c>
      <c r="H124" s="206">
        <f>SUM(F124:G124)</f>
        <v>0</v>
      </c>
      <c r="I124" s="213">
        <f>SUM('[2]様式２償還'!I124,'[2]様式2現物'!I124)</f>
        <v>0</v>
      </c>
      <c r="J124" s="258">
        <f>SUM('[2]様式２償還'!J124,'[2]様式2現物'!J124)</f>
        <v>0</v>
      </c>
      <c r="K124" s="211">
        <f>SUM('[2]様式２償還'!K124,'[2]様式2現物'!K124)</f>
        <v>0</v>
      </c>
      <c r="L124" s="211">
        <f>SUM('[2]様式２償還'!L124,'[2]様式2現物'!L124)</f>
        <v>0</v>
      </c>
      <c r="M124" s="211">
        <f>SUM('[2]様式２償還'!M124,'[2]様式2現物'!M124)</f>
        <v>0</v>
      </c>
      <c r="N124" s="212">
        <f>SUM('[2]様式２償還'!N124,'[2]様式2現物'!N124)</f>
        <v>0</v>
      </c>
      <c r="O124" s="204">
        <f>SUM(I124:N124)</f>
        <v>0</v>
      </c>
      <c r="P124" s="228">
        <f t="shared" si="26"/>
        <v>0</v>
      </c>
      <c r="Q124" s="177"/>
    </row>
    <row r="125" spans="3:17" ht="17.25" customHeight="1">
      <c r="C125" s="201" t="s">
        <v>173</v>
      </c>
      <c r="D125" s="203"/>
      <c r="E125" s="203"/>
      <c r="F125" s="197">
        <f>SUM(F126:F128)</f>
        <v>0</v>
      </c>
      <c r="G125" s="197">
        <f>SUM(G126:G128)</f>
        <v>0</v>
      </c>
      <c r="H125" s="198">
        <f>SUM(H126:H128)</f>
        <v>0</v>
      </c>
      <c r="I125" s="256">
        <f aca="true" t="shared" si="31" ref="I125:P125">SUM(I126:I128)</f>
        <v>0</v>
      </c>
      <c r="J125" s="256">
        <f t="shared" si="31"/>
        <v>43832090</v>
      </c>
      <c r="K125" s="196">
        <f t="shared" si="31"/>
        <v>81681448</v>
      </c>
      <c r="L125" s="196">
        <f t="shared" si="31"/>
        <v>224001943</v>
      </c>
      <c r="M125" s="196">
        <f t="shared" si="31"/>
        <v>197658835</v>
      </c>
      <c r="N125" s="197">
        <f t="shared" si="31"/>
        <v>216620773</v>
      </c>
      <c r="O125" s="196">
        <f t="shared" si="31"/>
        <v>763795089</v>
      </c>
      <c r="P125" s="200">
        <f t="shared" si="31"/>
        <v>763795089</v>
      </c>
      <c r="Q125" s="177"/>
    </row>
    <row r="126" spans="3:17" ht="17.25" customHeight="1">
      <c r="C126" s="201"/>
      <c r="D126" s="217" t="s">
        <v>31</v>
      </c>
      <c r="E126" s="217"/>
      <c r="F126" s="212">
        <f>SUM('[2]様式２償還'!F126,'[2]様式2現物'!F126)</f>
        <v>0</v>
      </c>
      <c r="G126" s="212">
        <f>SUM('[2]様式２償還'!G126,'[2]様式2現物'!G126)</f>
        <v>0</v>
      </c>
      <c r="H126" s="206">
        <f>SUM(F126:G126)</f>
        <v>0</v>
      </c>
      <c r="I126" s="259">
        <f>SUM('[2]様式２償還'!I126,'[2]様式2現物'!I126)</f>
        <v>0</v>
      </c>
      <c r="J126" s="258">
        <f>SUM('[2]様式２償還'!J126,'[2]様式2現物'!J126)</f>
        <v>5627726</v>
      </c>
      <c r="K126" s="211">
        <f>SUM('[2]様式２償還'!K126,'[2]様式2現物'!K126)</f>
        <v>24232927</v>
      </c>
      <c r="L126" s="211">
        <f>SUM('[2]様式２償還'!L126,'[2]様式2現物'!L126)</f>
        <v>145164029</v>
      </c>
      <c r="M126" s="211">
        <f>SUM('[2]様式２償還'!M126,'[2]様式2現物'!M126)</f>
        <v>132247818</v>
      </c>
      <c r="N126" s="212">
        <f>SUM('[2]様式２償還'!N126,'[2]様式2現物'!N126)</f>
        <v>133882380</v>
      </c>
      <c r="O126" s="204">
        <f t="shared" si="25"/>
        <v>441154880</v>
      </c>
      <c r="P126" s="208">
        <f t="shared" si="26"/>
        <v>441154880</v>
      </c>
      <c r="Q126" s="177"/>
    </row>
    <row r="127" spans="3:17" ht="17.25" customHeight="1">
      <c r="C127" s="201"/>
      <c r="D127" s="217" t="s">
        <v>32</v>
      </c>
      <c r="E127" s="217"/>
      <c r="F127" s="211">
        <f>SUM('[2]様式２償還'!F127,'[2]様式2現物'!F127)</f>
        <v>0</v>
      </c>
      <c r="G127" s="212">
        <f>SUM('[2]様式２償還'!G127,'[2]様式2現物'!G127)</f>
        <v>0</v>
      </c>
      <c r="H127" s="206">
        <f>SUM(F127:G127)</f>
        <v>0</v>
      </c>
      <c r="I127" s="259">
        <f>SUM('[2]様式２償還'!I127,'[2]様式2現物'!I127)</f>
        <v>0</v>
      </c>
      <c r="J127" s="258">
        <f>SUM('[2]様式２償還'!J127,'[2]様式2現物'!J127)</f>
        <v>38204364</v>
      </c>
      <c r="K127" s="211">
        <f>SUM('[2]様式２償還'!K127,'[2]様式2現物'!K127)</f>
        <v>57291212</v>
      </c>
      <c r="L127" s="211">
        <f>SUM('[2]様式２償還'!L127,'[2]様式2現物'!L127)</f>
        <v>77156463</v>
      </c>
      <c r="M127" s="211">
        <f>SUM('[2]様式２償還'!M127,'[2]様式2現物'!M127)</f>
        <v>57026857</v>
      </c>
      <c r="N127" s="212">
        <f>SUM('[2]様式２償還'!N127,'[2]様式2現物'!N127)</f>
        <v>51705547</v>
      </c>
      <c r="O127" s="204">
        <f t="shared" si="25"/>
        <v>281384443</v>
      </c>
      <c r="P127" s="208">
        <f t="shared" si="26"/>
        <v>281384443</v>
      </c>
      <c r="Q127" s="177"/>
    </row>
    <row r="128" spans="3:17" ht="17.25" customHeight="1">
      <c r="C128" s="201"/>
      <c r="D128" s="234" t="s">
        <v>108</v>
      </c>
      <c r="E128" s="234"/>
      <c r="F128" s="235">
        <f>SUM('[2]様式２償還'!F128,'[2]様式2現物'!F128)</f>
        <v>0</v>
      </c>
      <c r="G128" s="236">
        <f>SUM('[2]様式２償還'!G128,'[2]様式2現物'!G128)</f>
        <v>0</v>
      </c>
      <c r="H128" s="237">
        <f>SUM(F128:G128)</f>
        <v>0</v>
      </c>
      <c r="I128" s="259">
        <f>SUM('[2]様式２償還'!I128,'[2]様式2現物'!I128)</f>
        <v>0</v>
      </c>
      <c r="J128" s="259">
        <f>SUM('[2]様式２償還'!J128,'[2]様式2現物'!J128)</f>
        <v>0</v>
      </c>
      <c r="K128" s="239">
        <f>SUM('[2]様式２償還'!K128,'[2]様式2現物'!K128)</f>
        <v>157309</v>
      </c>
      <c r="L128" s="239">
        <f>SUM('[2]様式２償還'!L128,'[2]様式2現物'!L128)</f>
        <v>1681451</v>
      </c>
      <c r="M128" s="239">
        <f>SUM('[2]様式２償還'!M128,'[2]様式2現物'!M128)</f>
        <v>8384160</v>
      </c>
      <c r="N128" s="238">
        <f>SUM('[2]様式２償還'!N128,'[2]様式2現物'!N128)</f>
        <v>31032846</v>
      </c>
      <c r="O128" s="240">
        <f t="shared" si="25"/>
        <v>41255766</v>
      </c>
      <c r="P128" s="241">
        <f t="shared" si="26"/>
        <v>41255766</v>
      </c>
      <c r="Q128" s="177"/>
    </row>
    <row r="129" spans="3:17" ht="17.25" customHeight="1" thickBot="1">
      <c r="C129" s="242" t="s">
        <v>154</v>
      </c>
      <c r="D129" s="243"/>
      <c r="E129" s="243"/>
      <c r="F129" s="244">
        <f>F95+F115+F125</f>
        <v>88349730</v>
      </c>
      <c r="G129" s="245">
        <f aca="true" t="shared" si="32" ref="G129:P129">G95+G115+G125</f>
        <v>142500700</v>
      </c>
      <c r="H129" s="246">
        <f t="shared" si="32"/>
        <v>230850430</v>
      </c>
      <c r="I129" s="247">
        <f t="shared" si="32"/>
        <v>0</v>
      </c>
      <c r="J129" s="260">
        <f t="shared" si="32"/>
        <v>391642464</v>
      </c>
      <c r="K129" s="244">
        <f t="shared" si="32"/>
        <v>390788741</v>
      </c>
      <c r="L129" s="244">
        <f t="shared" si="32"/>
        <v>587827287</v>
      </c>
      <c r="M129" s="244">
        <f t="shared" si="32"/>
        <v>415030740</v>
      </c>
      <c r="N129" s="245">
        <f t="shared" si="32"/>
        <v>455959785</v>
      </c>
      <c r="O129" s="244">
        <f t="shared" si="32"/>
        <v>2241249017</v>
      </c>
      <c r="P129" s="248">
        <f t="shared" si="32"/>
        <v>2472099447</v>
      </c>
      <c r="Q129" s="177"/>
    </row>
    <row r="130" ht="13.5">
      <c r="Q130" s="177"/>
    </row>
    <row r="131" spans="2:17" ht="13.5">
      <c r="B131" s="177" t="s">
        <v>62</v>
      </c>
      <c r="Q131" s="177"/>
    </row>
    <row r="132" ht="13.5">
      <c r="Q132" s="177"/>
    </row>
    <row r="133" spans="2:17" ht="13.5">
      <c r="B133" s="177" t="s">
        <v>91</v>
      </c>
      <c r="H133" s="178" t="s">
        <v>110</v>
      </c>
      <c r="Q133" s="177"/>
    </row>
    <row r="134" spans="3:17" ht="13.5">
      <c r="C134" s="177" t="s">
        <v>155</v>
      </c>
      <c r="H134" s="179" t="str">
        <f>H90</f>
        <v>平成２８年９月月報（報告用）</v>
      </c>
      <c r="Q134" s="177"/>
    </row>
    <row r="135" spans="3:17" ht="13.5">
      <c r="C135" s="177" t="s">
        <v>109</v>
      </c>
      <c r="Q135" s="177"/>
    </row>
    <row r="136" ht="14.25" thickBot="1">
      <c r="Q136" s="177"/>
    </row>
    <row r="137" spans="3:17" ht="17.25" customHeight="1">
      <c r="C137" s="180" t="s">
        <v>92</v>
      </c>
      <c r="D137" s="181"/>
      <c r="E137" s="181"/>
      <c r="F137" s="182" t="s">
        <v>46</v>
      </c>
      <c r="G137" s="183"/>
      <c r="H137" s="184"/>
      <c r="I137" s="185" t="s">
        <v>47</v>
      </c>
      <c r="J137" s="183"/>
      <c r="K137" s="183"/>
      <c r="L137" s="183"/>
      <c r="M137" s="183"/>
      <c r="N137" s="183"/>
      <c r="O137" s="183"/>
      <c r="P137" s="186" t="s">
        <v>44</v>
      </c>
      <c r="Q137" s="177"/>
    </row>
    <row r="138" spans="3:17" ht="17.25" customHeight="1">
      <c r="C138" s="187"/>
      <c r="D138" s="188"/>
      <c r="E138" s="188"/>
      <c r="F138" s="189" t="s">
        <v>157</v>
      </c>
      <c r="G138" s="190" t="s">
        <v>158</v>
      </c>
      <c r="H138" s="191" t="s">
        <v>42</v>
      </c>
      <c r="I138" s="192" t="s">
        <v>43</v>
      </c>
      <c r="J138" s="190" t="s">
        <v>10</v>
      </c>
      <c r="K138" s="189" t="s">
        <v>11</v>
      </c>
      <c r="L138" s="189" t="s">
        <v>12</v>
      </c>
      <c r="M138" s="189" t="s">
        <v>13</v>
      </c>
      <c r="N138" s="190" t="s">
        <v>14</v>
      </c>
      <c r="O138" s="191" t="s">
        <v>2</v>
      </c>
      <c r="P138" s="193"/>
      <c r="Q138" s="177"/>
    </row>
    <row r="139" spans="3:17" ht="17.25" customHeight="1">
      <c r="C139" s="194" t="s">
        <v>93</v>
      </c>
      <c r="D139" s="195"/>
      <c r="E139" s="195"/>
      <c r="F139" s="196">
        <f>F140+F146+F149+F153+F157+F158</f>
        <v>79278403</v>
      </c>
      <c r="G139" s="197">
        <f aca="true" t="shared" si="33" ref="G139:P139">G140+G146+G149+G153+G157+G158</f>
        <v>125013781</v>
      </c>
      <c r="H139" s="198">
        <f t="shared" si="33"/>
        <v>204292184</v>
      </c>
      <c r="I139" s="199">
        <f t="shared" si="33"/>
        <v>0</v>
      </c>
      <c r="J139" s="256">
        <f t="shared" si="33"/>
        <v>256467588</v>
      </c>
      <c r="K139" s="196">
        <f t="shared" si="33"/>
        <v>222496524</v>
      </c>
      <c r="L139" s="196">
        <f t="shared" si="33"/>
        <v>261770110</v>
      </c>
      <c r="M139" s="196">
        <f t="shared" si="33"/>
        <v>161389093</v>
      </c>
      <c r="N139" s="197">
        <f t="shared" si="33"/>
        <v>178778834</v>
      </c>
      <c r="O139" s="196">
        <f t="shared" si="33"/>
        <v>1080902149</v>
      </c>
      <c r="P139" s="200">
        <f t="shared" si="33"/>
        <v>1285194333</v>
      </c>
      <c r="Q139" s="177"/>
    </row>
    <row r="140" spans="3:17" ht="17.25" customHeight="1">
      <c r="C140" s="201"/>
      <c r="D140" s="202" t="s">
        <v>174</v>
      </c>
      <c r="E140" s="203"/>
      <c r="F140" s="204">
        <f>SUM(F141:F145)</f>
        <v>28623883</v>
      </c>
      <c r="G140" s="205">
        <f aca="true" t="shared" si="34" ref="G140:P140">SUM(G141:G145)</f>
        <v>39650347</v>
      </c>
      <c r="H140" s="206">
        <f t="shared" si="34"/>
        <v>68274230</v>
      </c>
      <c r="I140" s="207">
        <f t="shared" si="34"/>
        <v>0</v>
      </c>
      <c r="J140" s="257">
        <f t="shared" si="34"/>
        <v>87930137</v>
      </c>
      <c r="K140" s="204">
        <f t="shared" si="34"/>
        <v>80284274</v>
      </c>
      <c r="L140" s="204">
        <f t="shared" si="34"/>
        <v>99777516</v>
      </c>
      <c r="M140" s="204">
        <f t="shared" si="34"/>
        <v>73379934</v>
      </c>
      <c r="N140" s="205">
        <f t="shared" si="34"/>
        <v>98012228</v>
      </c>
      <c r="O140" s="204">
        <f t="shared" si="34"/>
        <v>439384089</v>
      </c>
      <c r="P140" s="208">
        <f t="shared" si="34"/>
        <v>507658319</v>
      </c>
      <c r="Q140" s="177"/>
    </row>
    <row r="141" spans="3:17" ht="17.25" customHeight="1">
      <c r="C141" s="201"/>
      <c r="D141" s="209"/>
      <c r="E141" s="210" t="s">
        <v>175</v>
      </c>
      <c r="F141" s="211">
        <f>SUM('[2]様式２償還'!F141,'[2]様式2現物'!F141)</f>
        <v>23389331</v>
      </c>
      <c r="G141" s="212">
        <f>SUM('[2]様式２償還'!G141,'[2]様式2現物'!G141)</f>
        <v>25682076</v>
      </c>
      <c r="H141" s="206">
        <f aca="true" t="shared" si="35" ref="H141:H163">SUM(F141:G141)</f>
        <v>49071407</v>
      </c>
      <c r="I141" s="213">
        <f>SUM('[2]様式２償還'!I141,'[2]様式2現物'!I141)</f>
        <v>0</v>
      </c>
      <c r="J141" s="258">
        <f>SUM('[2]様式２償還'!J141,'[2]様式2現物'!J141)</f>
        <v>56499799</v>
      </c>
      <c r="K141" s="211">
        <f>SUM('[2]様式２償還'!K141,'[2]様式2現物'!K141)</f>
        <v>54723003</v>
      </c>
      <c r="L141" s="211">
        <f>SUM('[2]様式２償還'!L141,'[2]様式2現物'!L141)</f>
        <v>71376003</v>
      </c>
      <c r="M141" s="211">
        <f>SUM('[2]様式２償還'!M141,'[2]様式2現物'!M141)</f>
        <v>51010289</v>
      </c>
      <c r="N141" s="212">
        <f>SUM('[2]様式２償還'!N141,'[2]様式2現物'!N141)</f>
        <v>62023729</v>
      </c>
      <c r="O141" s="204">
        <f aca="true" t="shared" si="36" ref="O141:O172">SUM(I141:N141)</f>
        <v>295632823</v>
      </c>
      <c r="P141" s="208">
        <f aca="true" t="shared" si="37" ref="P141:P172">H141+O141</f>
        <v>344704230</v>
      </c>
      <c r="Q141" s="177"/>
    </row>
    <row r="142" spans="3:17" ht="17.25" customHeight="1">
      <c r="C142" s="201"/>
      <c r="D142" s="209"/>
      <c r="E142" s="210" t="s">
        <v>176</v>
      </c>
      <c r="F142" s="211">
        <f>SUM('[2]様式２償還'!F142,'[2]様式2現物'!F142)</f>
        <v>0</v>
      </c>
      <c r="G142" s="212">
        <f>SUM('[2]様式２償還'!G142,'[2]様式2現物'!G142)</f>
        <v>0</v>
      </c>
      <c r="H142" s="206">
        <f t="shared" si="35"/>
        <v>0</v>
      </c>
      <c r="I142" s="213">
        <f>SUM('[2]様式２償還'!I142,'[2]様式2現物'!I142)</f>
        <v>0</v>
      </c>
      <c r="J142" s="258">
        <f>SUM('[2]様式２償還'!J142,'[2]様式2現物'!J142)</f>
        <v>407638</v>
      </c>
      <c r="K142" s="211">
        <f>SUM('[2]様式２償還'!K142,'[2]様式2現物'!K142)</f>
        <v>564075</v>
      </c>
      <c r="L142" s="211">
        <f>SUM('[2]様式２償還'!L142,'[2]様式2現物'!L142)</f>
        <v>1685184</v>
      </c>
      <c r="M142" s="211">
        <f>SUM('[2]様式２償還'!M142,'[2]様式2現物'!M142)</f>
        <v>3366979</v>
      </c>
      <c r="N142" s="212">
        <f>SUM('[2]様式２償還'!N142,'[2]様式2現物'!N142)</f>
        <v>9727755</v>
      </c>
      <c r="O142" s="204">
        <f t="shared" si="36"/>
        <v>15751631</v>
      </c>
      <c r="P142" s="208">
        <f t="shared" si="37"/>
        <v>15751631</v>
      </c>
      <c r="Q142" s="177"/>
    </row>
    <row r="143" spans="3:17" ht="17.25" customHeight="1">
      <c r="C143" s="201"/>
      <c r="D143" s="209"/>
      <c r="E143" s="210" t="s">
        <v>177</v>
      </c>
      <c r="F143" s="211">
        <f>SUM('[2]様式２償還'!F143,'[2]様式2現物'!F143)</f>
        <v>3527342</v>
      </c>
      <c r="G143" s="212">
        <f>SUM('[2]様式２償還'!G143,'[2]様式2現物'!G143)</f>
        <v>10263678</v>
      </c>
      <c r="H143" s="206">
        <f t="shared" si="35"/>
        <v>13791020</v>
      </c>
      <c r="I143" s="213">
        <f>SUM('[2]様式２償還'!I143,'[2]様式2現物'!I143)</f>
        <v>0</v>
      </c>
      <c r="J143" s="258">
        <f>SUM('[2]様式２償還'!J143,'[2]様式2現物'!J143)</f>
        <v>22600229</v>
      </c>
      <c r="K143" s="211">
        <f>SUM('[2]様式２償還'!K143,'[2]様式2現物'!K143)</f>
        <v>17254014</v>
      </c>
      <c r="L143" s="211">
        <f>SUM('[2]様式２償還'!L143,'[2]様式2現物'!L143)</f>
        <v>18365369</v>
      </c>
      <c r="M143" s="211">
        <f>SUM('[2]様式２償還'!M143,'[2]様式2現物'!M143)</f>
        <v>13558326</v>
      </c>
      <c r="N143" s="212">
        <f>SUM('[2]様式２償還'!N143,'[2]様式2現物'!N143)</f>
        <v>19681092</v>
      </c>
      <c r="O143" s="204">
        <f t="shared" si="36"/>
        <v>91459030</v>
      </c>
      <c r="P143" s="208">
        <f t="shared" si="37"/>
        <v>105250050</v>
      </c>
      <c r="Q143" s="177"/>
    </row>
    <row r="144" spans="3:17" ht="17.25" customHeight="1">
      <c r="C144" s="201"/>
      <c r="D144" s="209"/>
      <c r="E144" s="210" t="s">
        <v>178</v>
      </c>
      <c r="F144" s="211">
        <f>SUM('[2]様式２償還'!F144,'[2]様式2現物'!F144)</f>
        <v>320237</v>
      </c>
      <c r="G144" s="212">
        <f>SUM('[2]様式２償還'!G144,'[2]様式2現物'!G144)</f>
        <v>1141984</v>
      </c>
      <c r="H144" s="206">
        <f t="shared" si="35"/>
        <v>1462221</v>
      </c>
      <c r="I144" s="213">
        <f>SUM('[2]様式２償還'!I144,'[2]様式2現物'!I144)</f>
        <v>0</v>
      </c>
      <c r="J144" s="258">
        <f>SUM('[2]様式２償還'!J144,'[2]様式2現物'!J144)</f>
        <v>1479146</v>
      </c>
      <c r="K144" s="211">
        <f>SUM('[2]様式２償還'!K144,'[2]様式2現物'!K144)</f>
        <v>1467968</v>
      </c>
      <c r="L144" s="211">
        <f>SUM('[2]様式２償還'!L144,'[2]様式2現物'!L144)</f>
        <v>1252463</v>
      </c>
      <c r="M144" s="211">
        <f>SUM('[2]様式２償還'!M144,'[2]様式2現物'!M144)</f>
        <v>605058</v>
      </c>
      <c r="N144" s="212">
        <f>SUM('[2]様式２償還'!N144,'[2]様式2現物'!N144)</f>
        <v>952040</v>
      </c>
      <c r="O144" s="204">
        <f t="shared" si="36"/>
        <v>5756675</v>
      </c>
      <c r="P144" s="208">
        <f t="shared" si="37"/>
        <v>7218896</v>
      </c>
      <c r="Q144" s="177"/>
    </row>
    <row r="145" spans="3:17" ht="17.25" customHeight="1">
      <c r="C145" s="201"/>
      <c r="D145" s="209"/>
      <c r="E145" s="210" t="s">
        <v>179</v>
      </c>
      <c r="F145" s="211">
        <f>SUM('[2]様式２償還'!F145,'[2]様式2現物'!F145)</f>
        <v>1386973</v>
      </c>
      <c r="G145" s="212">
        <f>SUM('[2]様式２償還'!G145,'[2]様式2現物'!G145)</f>
        <v>2562609</v>
      </c>
      <c r="H145" s="206">
        <f t="shared" si="35"/>
        <v>3949582</v>
      </c>
      <c r="I145" s="213">
        <f>SUM('[2]様式２償還'!I145,'[2]様式2現物'!I145)</f>
        <v>0</v>
      </c>
      <c r="J145" s="258">
        <f>SUM('[2]様式２償還'!J145,'[2]様式2現物'!J145)</f>
        <v>6943325</v>
      </c>
      <c r="K145" s="211">
        <f>SUM('[2]様式２償還'!K145,'[2]様式2現物'!K145)</f>
        <v>6275214</v>
      </c>
      <c r="L145" s="211">
        <f>SUM('[2]様式２償還'!L145,'[2]様式2現物'!L145)</f>
        <v>7098497</v>
      </c>
      <c r="M145" s="211">
        <f>SUM('[2]様式２償還'!M145,'[2]様式2現物'!M145)</f>
        <v>4839282</v>
      </c>
      <c r="N145" s="212">
        <f>SUM('[2]様式２償還'!N145,'[2]様式2現物'!N145)</f>
        <v>5627612</v>
      </c>
      <c r="O145" s="204">
        <f t="shared" si="36"/>
        <v>30783930</v>
      </c>
      <c r="P145" s="208">
        <f t="shared" si="37"/>
        <v>34733512</v>
      </c>
      <c r="Q145" s="177"/>
    </row>
    <row r="146" spans="3:17" ht="17.25" customHeight="1">
      <c r="C146" s="201"/>
      <c r="D146" s="202" t="s">
        <v>94</v>
      </c>
      <c r="E146" s="214"/>
      <c r="F146" s="204">
        <f>SUM(F147:F148)</f>
        <v>22962153</v>
      </c>
      <c r="G146" s="205">
        <f aca="true" t="shared" si="38" ref="G146:O146">SUM(G147:G148)</f>
        <v>48210238</v>
      </c>
      <c r="H146" s="206">
        <f t="shared" si="38"/>
        <v>71172391</v>
      </c>
      <c r="I146" s="207">
        <f t="shared" si="38"/>
        <v>0</v>
      </c>
      <c r="J146" s="257">
        <f t="shared" si="38"/>
        <v>70719843</v>
      </c>
      <c r="K146" s="204">
        <f t="shared" si="38"/>
        <v>59729190</v>
      </c>
      <c r="L146" s="204">
        <f t="shared" si="38"/>
        <v>55159774</v>
      </c>
      <c r="M146" s="204">
        <f t="shared" si="38"/>
        <v>24602868</v>
      </c>
      <c r="N146" s="205">
        <f t="shared" si="38"/>
        <v>18802851</v>
      </c>
      <c r="O146" s="204">
        <f t="shared" si="38"/>
        <v>229014526</v>
      </c>
      <c r="P146" s="208">
        <f>SUM(P147:P148)</f>
        <v>300186917</v>
      </c>
      <c r="Q146" s="177"/>
    </row>
    <row r="147" spans="3:17" ht="17.25" customHeight="1">
      <c r="C147" s="201"/>
      <c r="D147" s="209"/>
      <c r="E147" s="215" t="s">
        <v>180</v>
      </c>
      <c r="F147" s="211">
        <f>SUM('[2]様式２償還'!F147,'[2]様式2現物'!F147)</f>
        <v>19422402</v>
      </c>
      <c r="G147" s="212">
        <f>SUM('[2]様式２償還'!G147,'[2]様式2現物'!G147)</f>
        <v>39361812</v>
      </c>
      <c r="H147" s="206">
        <f t="shared" si="35"/>
        <v>58784214</v>
      </c>
      <c r="I147" s="213">
        <f>SUM('[2]様式２償還'!I147,'[2]様式2現物'!I147)</f>
        <v>0</v>
      </c>
      <c r="J147" s="258">
        <f>SUM('[2]様式２償還'!J147,'[2]様式2現物'!J147)</f>
        <v>54142655</v>
      </c>
      <c r="K147" s="211">
        <f>SUM('[2]様式２償還'!K147,'[2]様式2現物'!K147)</f>
        <v>44221468</v>
      </c>
      <c r="L147" s="211">
        <f>SUM('[2]様式２償還'!L147,'[2]様式2現物'!L147)</f>
        <v>38236044</v>
      </c>
      <c r="M147" s="211">
        <f>SUM('[2]様式２償還'!M147,'[2]様式2現物'!M147)</f>
        <v>17643319</v>
      </c>
      <c r="N147" s="212">
        <f>SUM('[2]様式２償還'!N147,'[2]様式2現物'!N147)</f>
        <v>14486726</v>
      </c>
      <c r="O147" s="204">
        <f t="shared" si="36"/>
        <v>168730212</v>
      </c>
      <c r="P147" s="208">
        <f t="shared" si="37"/>
        <v>227514426</v>
      </c>
      <c r="Q147" s="177"/>
    </row>
    <row r="148" spans="3:17" ht="17.25" customHeight="1">
      <c r="C148" s="201"/>
      <c r="D148" s="209"/>
      <c r="E148" s="215" t="s">
        <v>181</v>
      </c>
      <c r="F148" s="211">
        <f>SUM('[2]様式２償還'!F148,'[2]様式2現物'!F148)</f>
        <v>3539751</v>
      </c>
      <c r="G148" s="212">
        <f>SUM('[2]様式２償還'!G148,'[2]様式2現物'!G148)</f>
        <v>8848426</v>
      </c>
      <c r="H148" s="206">
        <f t="shared" si="35"/>
        <v>12388177</v>
      </c>
      <c r="I148" s="213">
        <f>SUM('[2]様式２償還'!I148,'[2]様式2現物'!I148)</f>
        <v>0</v>
      </c>
      <c r="J148" s="258">
        <f>SUM('[2]様式２償還'!J148,'[2]様式2現物'!J148)</f>
        <v>16577188</v>
      </c>
      <c r="K148" s="211">
        <f>SUM('[2]様式２償還'!K148,'[2]様式2現物'!K148)</f>
        <v>15507722</v>
      </c>
      <c r="L148" s="211">
        <f>SUM('[2]様式２償還'!L148,'[2]様式2現物'!L148)</f>
        <v>16923730</v>
      </c>
      <c r="M148" s="211">
        <f>SUM('[2]様式２償還'!M148,'[2]様式2現物'!M148)</f>
        <v>6959549</v>
      </c>
      <c r="N148" s="212">
        <f>SUM('[2]様式２償還'!N148,'[2]様式2現物'!N148)</f>
        <v>4316125</v>
      </c>
      <c r="O148" s="204">
        <f t="shared" si="36"/>
        <v>60284314</v>
      </c>
      <c r="P148" s="208">
        <f t="shared" si="37"/>
        <v>72672491</v>
      </c>
      <c r="Q148" s="177"/>
    </row>
    <row r="149" spans="3:17" ht="17.25" customHeight="1">
      <c r="C149" s="201"/>
      <c r="D149" s="202" t="s">
        <v>95</v>
      </c>
      <c r="E149" s="203"/>
      <c r="F149" s="204">
        <f>SUM(F150:F152)</f>
        <v>197558</v>
      </c>
      <c r="G149" s="205">
        <f aca="true" t="shared" si="39" ref="G149:P149">SUM(G150:G152)</f>
        <v>970347</v>
      </c>
      <c r="H149" s="206">
        <f t="shared" si="39"/>
        <v>1167905</v>
      </c>
      <c r="I149" s="207">
        <f t="shared" si="39"/>
        <v>0</v>
      </c>
      <c r="J149" s="257">
        <f t="shared" si="39"/>
        <v>6492806</v>
      </c>
      <c r="K149" s="204">
        <f t="shared" si="39"/>
        <v>10644788</v>
      </c>
      <c r="L149" s="204">
        <f t="shared" si="39"/>
        <v>26549197</v>
      </c>
      <c r="M149" s="204">
        <f t="shared" si="39"/>
        <v>13213540</v>
      </c>
      <c r="N149" s="205">
        <f t="shared" si="39"/>
        <v>12545228</v>
      </c>
      <c r="O149" s="204">
        <f t="shared" si="39"/>
        <v>69445559</v>
      </c>
      <c r="P149" s="208">
        <f t="shared" si="39"/>
        <v>70613464</v>
      </c>
      <c r="Q149" s="177"/>
    </row>
    <row r="150" spans="3:17" ht="17.25" customHeight="1">
      <c r="C150" s="201"/>
      <c r="D150" s="209"/>
      <c r="E150" s="210" t="s">
        <v>182</v>
      </c>
      <c r="F150" s="211">
        <f>SUM('[2]様式２償還'!F150,'[2]様式2現物'!F150)</f>
        <v>173442</v>
      </c>
      <c r="G150" s="212">
        <f>SUM('[2]様式２償還'!G150,'[2]様式2現物'!G150)</f>
        <v>922749</v>
      </c>
      <c r="H150" s="206">
        <f t="shared" si="35"/>
        <v>1096191</v>
      </c>
      <c r="I150" s="213">
        <f>SUM('[2]様式２償還'!I150,'[2]様式2現物'!I150)</f>
        <v>0</v>
      </c>
      <c r="J150" s="258">
        <f>SUM('[2]様式２償還'!J150,'[2]様式2現物'!J150)</f>
        <v>5945720</v>
      </c>
      <c r="K150" s="211">
        <f>SUM('[2]様式２償還'!K150,'[2]様式2現物'!K150)</f>
        <v>8971893</v>
      </c>
      <c r="L150" s="211">
        <f>SUM('[2]様式２償還'!L150,'[2]様式2現物'!L150)</f>
        <v>23620024</v>
      </c>
      <c r="M150" s="211">
        <f>SUM('[2]様式２償還'!M150,'[2]様式2現物'!M150)</f>
        <v>11470502</v>
      </c>
      <c r="N150" s="212">
        <f>SUM('[2]様式２償還'!N150,'[2]様式2現物'!N150)</f>
        <v>9032062</v>
      </c>
      <c r="O150" s="204">
        <f t="shared" si="36"/>
        <v>59040201</v>
      </c>
      <c r="P150" s="208">
        <f t="shared" si="37"/>
        <v>60136392</v>
      </c>
      <c r="Q150" s="177"/>
    </row>
    <row r="151" spans="3:17" ht="24.75" customHeight="1">
      <c r="C151" s="201"/>
      <c r="D151" s="209"/>
      <c r="E151" s="216" t="s">
        <v>183</v>
      </c>
      <c r="F151" s="211">
        <f>SUM('[2]様式２償還'!F151,'[2]様式2現物'!F151)</f>
        <v>24116</v>
      </c>
      <c r="G151" s="212">
        <f>SUM('[2]様式２償還'!G151,'[2]様式2現物'!G151)</f>
        <v>47598</v>
      </c>
      <c r="H151" s="206">
        <f t="shared" si="35"/>
        <v>71714</v>
      </c>
      <c r="I151" s="213">
        <f>SUM('[2]様式２償還'!I151,'[2]様式2現物'!I151)</f>
        <v>0</v>
      </c>
      <c r="J151" s="258">
        <f>SUM('[2]様式２償還'!J151,'[2]様式2現物'!J151)</f>
        <v>547086</v>
      </c>
      <c r="K151" s="211">
        <f>SUM('[2]様式２償還'!K151,'[2]様式2現物'!K151)</f>
        <v>1672895</v>
      </c>
      <c r="L151" s="211">
        <f>SUM('[2]様式２償還'!L151,'[2]様式2現物'!L151)</f>
        <v>2848463</v>
      </c>
      <c r="M151" s="211">
        <f>SUM('[2]様式２償還'!M151,'[2]様式2現物'!M151)</f>
        <v>1646417</v>
      </c>
      <c r="N151" s="212">
        <f>SUM('[2]様式２償還'!N151,'[2]様式2現物'!N151)</f>
        <v>3314853</v>
      </c>
      <c r="O151" s="204">
        <f t="shared" si="36"/>
        <v>10029714</v>
      </c>
      <c r="P151" s="208">
        <f t="shared" si="37"/>
        <v>10101428</v>
      </c>
      <c r="Q151" s="177"/>
    </row>
    <row r="152" spans="3:17" ht="24.75" customHeight="1">
      <c r="C152" s="201"/>
      <c r="D152" s="215"/>
      <c r="E152" s="216" t="s">
        <v>184</v>
      </c>
      <c r="F152" s="211">
        <f>SUM('[2]様式２償還'!F152,'[2]様式2現物'!F152)</f>
        <v>0</v>
      </c>
      <c r="G152" s="212">
        <f>SUM('[2]様式２償還'!G152,'[2]様式2現物'!G152)</f>
        <v>0</v>
      </c>
      <c r="H152" s="206">
        <f t="shared" si="35"/>
        <v>0</v>
      </c>
      <c r="I152" s="213">
        <f>SUM('[2]様式２償還'!I152,'[2]様式2現物'!I152)</f>
        <v>0</v>
      </c>
      <c r="J152" s="258">
        <f>SUM('[2]様式２償還'!J152,'[2]様式2現物'!J152)</f>
        <v>0</v>
      </c>
      <c r="K152" s="211">
        <f>SUM('[2]様式２償還'!K152,'[2]様式2現物'!K152)</f>
        <v>0</v>
      </c>
      <c r="L152" s="211">
        <f>SUM('[2]様式２償還'!L152,'[2]様式2現物'!L152)</f>
        <v>80710</v>
      </c>
      <c r="M152" s="211">
        <f>SUM('[2]様式２償還'!M152,'[2]様式2現物'!M152)</f>
        <v>96621</v>
      </c>
      <c r="N152" s="212">
        <f>SUM('[2]様式２償還'!N152,'[2]様式2現物'!N152)</f>
        <v>198313</v>
      </c>
      <c r="O152" s="204">
        <f t="shared" si="36"/>
        <v>375644</v>
      </c>
      <c r="P152" s="208">
        <f t="shared" si="37"/>
        <v>375644</v>
      </c>
      <c r="Q152" s="177"/>
    </row>
    <row r="153" spans="3:17" ht="17.25" customHeight="1">
      <c r="C153" s="201"/>
      <c r="D153" s="202" t="s">
        <v>96</v>
      </c>
      <c r="E153" s="203"/>
      <c r="F153" s="204">
        <f>SUM(F154:F156)</f>
        <v>9252406</v>
      </c>
      <c r="G153" s="205">
        <f aca="true" t="shared" si="40" ref="G153:P153">SUM(G154:G156)</f>
        <v>12230327</v>
      </c>
      <c r="H153" s="206">
        <f t="shared" si="40"/>
        <v>21482733</v>
      </c>
      <c r="I153" s="207">
        <f t="shared" si="40"/>
        <v>0</v>
      </c>
      <c r="J153" s="205">
        <f t="shared" si="40"/>
        <v>18833075</v>
      </c>
      <c r="K153" s="204">
        <f t="shared" si="40"/>
        <v>17632701</v>
      </c>
      <c r="L153" s="204">
        <f t="shared" si="40"/>
        <v>19448913</v>
      </c>
      <c r="M153" s="204">
        <f t="shared" si="40"/>
        <v>11321314</v>
      </c>
      <c r="N153" s="205">
        <f t="shared" si="40"/>
        <v>12727003</v>
      </c>
      <c r="O153" s="204">
        <f t="shared" si="40"/>
        <v>79963006</v>
      </c>
      <c r="P153" s="208">
        <f t="shared" si="40"/>
        <v>101445739</v>
      </c>
      <c r="Q153" s="177"/>
    </row>
    <row r="154" spans="3:17" ht="17.25" customHeight="1">
      <c r="C154" s="201"/>
      <c r="D154" s="209"/>
      <c r="E154" s="217" t="s">
        <v>185</v>
      </c>
      <c r="F154" s="211">
        <f>SUM('[2]様式２償還'!F154,'[2]様式2現物'!F154)</f>
        <v>4745405</v>
      </c>
      <c r="G154" s="212">
        <f>SUM('[2]様式２償還'!G154,'[2]様式2現物'!G154)</f>
        <v>8057087</v>
      </c>
      <c r="H154" s="206">
        <f t="shared" si="35"/>
        <v>12802492</v>
      </c>
      <c r="I154" s="213">
        <f>SUM('[2]様式２償還'!I154,'[2]様式2現物'!I154)</f>
        <v>0</v>
      </c>
      <c r="J154" s="212">
        <f>SUM('[2]様式２償還'!J154,'[2]様式2現物'!J154)</f>
        <v>15055773</v>
      </c>
      <c r="K154" s="211">
        <f>SUM('[2]様式２償還'!K154,'[2]様式2現物'!K154)</f>
        <v>15051878</v>
      </c>
      <c r="L154" s="211">
        <f>SUM('[2]様式２償還'!L154,'[2]様式2現物'!L154)</f>
        <v>15715743</v>
      </c>
      <c r="M154" s="211">
        <f>SUM('[2]様式２償還'!M154,'[2]様式2現物'!M154)</f>
        <v>10130064</v>
      </c>
      <c r="N154" s="212">
        <f>SUM('[2]様式２償還'!N154,'[2]様式2現物'!N154)</f>
        <v>12297930</v>
      </c>
      <c r="O154" s="204">
        <f t="shared" si="36"/>
        <v>68251388</v>
      </c>
      <c r="P154" s="208">
        <f t="shared" si="37"/>
        <v>81053880</v>
      </c>
      <c r="Q154" s="177"/>
    </row>
    <row r="155" spans="3:17" ht="17.25" customHeight="1">
      <c r="C155" s="201"/>
      <c r="D155" s="218"/>
      <c r="E155" s="215" t="s">
        <v>97</v>
      </c>
      <c r="F155" s="211">
        <f>SUM('[2]様式２償還'!F155,'[2]様式2現物'!F155)</f>
        <v>917012</v>
      </c>
      <c r="G155" s="212">
        <f>SUM('[2]様式２償還'!G155,'[2]様式2現物'!G155)</f>
        <v>673445</v>
      </c>
      <c r="H155" s="206">
        <f t="shared" si="35"/>
        <v>1590457</v>
      </c>
      <c r="I155" s="213">
        <f>SUM('[2]様式２償還'!I155,'[2]様式2現物'!I155)</f>
        <v>0</v>
      </c>
      <c r="J155" s="212">
        <f>SUM('[2]様式２償還'!J155,'[2]様式2現物'!J155)</f>
        <v>977775</v>
      </c>
      <c r="K155" s="211">
        <f>SUM('[2]様式２償還'!K155,'[2]様式2現物'!K155)</f>
        <v>684176</v>
      </c>
      <c r="L155" s="211">
        <f>SUM('[2]様式２償還'!L155,'[2]様式2現物'!L155)</f>
        <v>1222414</v>
      </c>
      <c r="M155" s="211">
        <f>SUM('[2]様式２償還'!M155,'[2]様式2現物'!M155)</f>
        <v>548575</v>
      </c>
      <c r="N155" s="212">
        <f>SUM('[2]様式２償還'!N155,'[2]様式2現物'!N155)</f>
        <v>165210</v>
      </c>
      <c r="O155" s="204">
        <f t="shared" si="36"/>
        <v>3598150</v>
      </c>
      <c r="P155" s="208">
        <f t="shared" si="37"/>
        <v>5188607</v>
      </c>
      <c r="Q155" s="177"/>
    </row>
    <row r="156" spans="3:17" ht="17.25" customHeight="1">
      <c r="C156" s="201"/>
      <c r="D156" s="219"/>
      <c r="E156" s="210" t="s">
        <v>98</v>
      </c>
      <c r="F156" s="211">
        <f>SUM('[2]様式２償還'!F156,'[2]様式2現物'!F156)</f>
        <v>3589989</v>
      </c>
      <c r="G156" s="212">
        <f>SUM('[2]様式２償還'!G156,'[2]様式2現物'!G156)</f>
        <v>3499795</v>
      </c>
      <c r="H156" s="206">
        <f t="shared" si="35"/>
        <v>7089784</v>
      </c>
      <c r="I156" s="213">
        <f>SUM('[2]様式２償還'!I156,'[2]様式2現物'!I156)</f>
        <v>0</v>
      </c>
      <c r="J156" s="212">
        <f>SUM('[2]様式２償還'!J156,'[2]様式2現物'!J156)</f>
        <v>2799527</v>
      </c>
      <c r="K156" s="211">
        <f>SUM('[2]様式２償還'!K156,'[2]様式2現物'!K156)</f>
        <v>1896647</v>
      </c>
      <c r="L156" s="211">
        <f>SUM('[2]様式２償還'!L156,'[2]様式2現物'!L156)</f>
        <v>2510756</v>
      </c>
      <c r="M156" s="211">
        <f>SUM('[2]様式２償還'!M156,'[2]様式2現物'!M156)</f>
        <v>642675</v>
      </c>
      <c r="N156" s="212">
        <f>SUM('[2]様式２償還'!N156,'[2]様式2現物'!N156)</f>
        <v>263863</v>
      </c>
      <c r="O156" s="204">
        <f t="shared" si="36"/>
        <v>8113468</v>
      </c>
      <c r="P156" s="208">
        <f t="shared" si="37"/>
        <v>15203252</v>
      </c>
      <c r="Q156" s="177"/>
    </row>
    <row r="157" spans="3:17" ht="17.25" customHeight="1">
      <c r="C157" s="201"/>
      <c r="D157" s="209" t="s">
        <v>99</v>
      </c>
      <c r="E157" s="220"/>
      <c r="F157" s="211">
        <f>SUM('[2]様式２償還'!F157,'[2]様式2現物'!F157)</f>
        <v>5918849</v>
      </c>
      <c r="G157" s="212">
        <f>SUM('[2]様式２償還'!G157,'[2]様式2現物'!G157)</f>
        <v>12625527</v>
      </c>
      <c r="H157" s="206">
        <f t="shared" si="35"/>
        <v>18544376</v>
      </c>
      <c r="I157" s="213">
        <f>SUM('[2]様式２償還'!I157,'[2]様式2現物'!I157)</f>
        <v>0</v>
      </c>
      <c r="J157" s="212">
        <f>SUM('[2]様式２償還'!J157,'[2]様式2現物'!J157)</f>
        <v>34830060</v>
      </c>
      <c r="K157" s="211">
        <f>SUM('[2]様式２償還'!K157,'[2]様式2現物'!K157)</f>
        <v>31310344</v>
      </c>
      <c r="L157" s="211">
        <f>SUM('[2]様式２償還'!L157,'[2]様式2現物'!L157)</f>
        <v>38034678</v>
      </c>
      <c r="M157" s="211">
        <f>SUM('[2]様式２償還'!M157,'[2]様式2現物'!M157)</f>
        <v>27964517</v>
      </c>
      <c r="N157" s="212">
        <f>SUM('[2]様式２償還'!N157,'[2]様式2現物'!N157)</f>
        <v>26269934</v>
      </c>
      <c r="O157" s="204">
        <f t="shared" si="36"/>
        <v>158409533</v>
      </c>
      <c r="P157" s="208">
        <f t="shared" si="37"/>
        <v>176953909</v>
      </c>
      <c r="Q157" s="177"/>
    </row>
    <row r="158" spans="3:17" ht="17.25" customHeight="1">
      <c r="C158" s="221"/>
      <c r="D158" s="222" t="s">
        <v>186</v>
      </c>
      <c r="E158" s="223"/>
      <c r="F158" s="224">
        <f>SUM('[2]様式２償還'!F158,'[2]様式2現物'!F158)</f>
        <v>12323554</v>
      </c>
      <c r="G158" s="225">
        <f>SUM('[2]様式２償還'!G158,'[2]様式2現物'!G158)</f>
        <v>11326995</v>
      </c>
      <c r="H158" s="226">
        <f t="shared" si="35"/>
        <v>23650549</v>
      </c>
      <c r="I158" s="227">
        <f>SUM('[2]様式２償還'!I158,'[2]様式2現物'!I158)</f>
        <v>0</v>
      </c>
      <c r="J158" s="225">
        <f>SUM('[2]様式２償還'!J158,'[2]様式2現物'!J158)</f>
        <v>37661667</v>
      </c>
      <c r="K158" s="224">
        <f>SUM('[2]様式２償還'!K158,'[2]様式2現物'!K158)</f>
        <v>22895227</v>
      </c>
      <c r="L158" s="224">
        <f>SUM('[2]様式２償還'!L158,'[2]様式2現物'!L158)</f>
        <v>22800032</v>
      </c>
      <c r="M158" s="224">
        <f>SUM('[2]様式２償還'!M158,'[2]様式2現物'!M158)</f>
        <v>10906920</v>
      </c>
      <c r="N158" s="225">
        <f>SUM('[2]様式２償還'!N158,'[2]様式2現物'!N158)</f>
        <v>10421590</v>
      </c>
      <c r="O158" s="226">
        <f t="shared" si="36"/>
        <v>104685436</v>
      </c>
      <c r="P158" s="228">
        <f t="shared" si="37"/>
        <v>128335985</v>
      </c>
      <c r="Q158" s="177"/>
    </row>
    <row r="159" spans="3:17" ht="17.25" customHeight="1">
      <c r="C159" s="194" t="s">
        <v>100</v>
      </c>
      <c r="D159" s="229"/>
      <c r="E159" s="230"/>
      <c r="F159" s="196">
        <f aca="true" t="shared" si="41" ref="F159:P159">SUM(F160:F168)</f>
        <v>212780</v>
      </c>
      <c r="G159" s="197">
        <f t="shared" si="41"/>
        <v>2260973</v>
      </c>
      <c r="H159" s="198">
        <f t="shared" si="41"/>
        <v>2473753</v>
      </c>
      <c r="I159" s="199">
        <f t="shared" si="41"/>
        <v>0</v>
      </c>
      <c r="J159" s="256">
        <f t="shared" si="41"/>
        <v>55219627</v>
      </c>
      <c r="K159" s="196">
        <f t="shared" si="41"/>
        <v>53048646</v>
      </c>
      <c r="L159" s="196">
        <f t="shared" si="41"/>
        <v>61983982</v>
      </c>
      <c r="M159" s="196">
        <f t="shared" si="41"/>
        <v>32021383</v>
      </c>
      <c r="N159" s="197">
        <f t="shared" si="41"/>
        <v>34339466</v>
      </c>
      <c r="O159" s="196">
        <f t="shared" si="41"/>
        <v>236613104</v>
      </c>
      <c r="P159" s="200">
        <f t="shared" si="41"/>
        <v>239086857</v>
      </c>
      <c r="Q159" s="177"/>
    </row>
    <row r="160" spans="3:17" ht="18" customHeight="1">
      <c r="C160" s="201"/>
      <c r="D160" s="210" t="s">
        <v>101</v>
      </c>
      <c r="E160" s="214"/>
      <c r="F160" s="211">
        <f>SUM('[2]様式２償還'!F160,'[2]様式2現物'!F160)</f>
        <v>0</v>
      </c>
      <c r="G160" s="212">
        <f>SUM('[2]様式２償還'!G160,'[2]様式2現物'!G160)</f>
        <v>0</v>
      </c>
      <c r="H160" s="206">
        <f>SUM(F160:G160)</f>
        <v>0</v>
      </c>
      <c r="I160" s="213">
        <f>SUM('[2]様式２償還'!I160,'[2]様式2現物'!I160)</f>
        <v>0</v>
      </c>
      <c r="J160" s="258">
        <f>SUM('[2]様式２償還'!J160,'[2]様式2現物'!J160)</f>
        <v>347305</v>
      </c>
      <c r="K160" s="211">
        <f>SUM('[2]様式２償還'!K160,'[2]様式2現物'!K160)</f>
        <v>638329</v>
      </c>
      <c r="L160" s="211">
        <f>SUM('[2]様式２償還'!L160,'[2]様式2現物'!L160)</f>
        <v>315980</v>
      </c>
      <c r="M160" s="211">
        <f>SUM('[2]様式２償還'!M160,'[2]様式2現物'!M160)</f>
        <v>546044</v>
      </c>
      <c r="N160" s="212">
        <f>SUM('[2]様式２償還'!N160,'[2]様式2現物'!N160)</f>
        <v>294669</v>
      </c>
      <c r="O160" s="204">
        <f>SUM(I160:N160)</f>
        <v>2142327</v>
      </c>
      <c r="P160" s="208">
        <f>H160+O160</f>
        <v>2142327</v>
      </c>
      <c r="Q160" s="177"/>
    </row>
    <row r="161" spans="3:17" ht="17.25" customHeight="1">
      <c r="C161" s="201"/>
      <c r="D161" s="210" t="s">
        <v>102</v>
      </c>
      <c r="E161" s="214"/>
      <c r="F161" s="211">
        <f>SUM('[2]様式２償還'!F161,'[2]様式2現物'!F161)</f>
        <v>0</v>
      </c>
      <c r="G161" s="212">
        <f>SUM('[2]様式２償還'!G161,'[2]様式2現物'!G161)</f>
        <v>0</v>
      </c>
      <c r="H161" s="206">
        <f>SUM(F161:G161)</f>
        <v>0</v>
      </c>
      <c r="I161" s="213">
        <f>SUM('[2]様式２償還'!I161,'[2]様式2現物'!I161)</f>
        <v>0</v>
      </c>
      <c r="J161" s="258">
        <f>SUM('[2]様式２償還'!J161,'[2]様式2現物'!J161)</f>
        <v>0</v>
      </c>
      <c r="K161" s="211">
        <f>SUM('[2]様式２償還'!K161,'[2]様式2現物'!K161)</f>
        <v>0</v>
      </c>
      <c r="L161" s="211">
        <f>SUM('[2]様式２償還'!L161,'[2]様式2現物'!L161)</f>
        <v>0</v>
      </c>
      <c r="M161" s="211">
        <f>SUM('[2]様式２償還'!M161,'[2]様式2現物'!M161)</f>
        <v>0</v>
      </c>
      <c r="N161" s="212">
        <f>SUM('[2]様式２償還'!N161,'[2]様式2現物'!N161)</f>
        <v>0</v>
      </c>
      <c r="O161" s="204">
        <f>SUM(I161:N161)</f>
        <v>0</v>
      </c>
      <c r="P161" s="208">
        <f>H161+O161</f>
        <v>0</v>
      </c>
      <c r="Q161" s="177"/>
    </row>
    <row r="162" spans="3:17" ht="17.25" customHeight="1">
      <c r="C162" s="201"/>
      <c r="D162" s="210" t="s">
        <v>187</v>
      </c>
      <c r="E162" s="214"/>
      <c r="F162" s="211">
        <f>SUM('[2]様式２償還'!F162,'[2]様式2現物'!F162)</f>
        <v>0</v>
      </c>
      <c r="G162" s="212">
        <f>SUM('[2]様式２償還'!G162,'[2]様式2現物'!G162)</f>
        <v>0</v>
      </c>
      <c r="H162" s="206">
        <f>SUM(F162:G162)</f>
        <v>0</v>
      </c>
      <c r="I162" s="213">
        <f>SUM('[2]様式２償還'!I162,'[2]様式2現物'!I162)</f>
        <v>0</v>
      </c>
      <c r="J162" s="258">
        <f>SUM('[2]様式２償還'!J162,'[2]様式2現物'!J162)</f>
        <v>30657271</v>
      </c>
      <c r="K162" s="211">
        <f>SUM('[2]様式２償還'!K162,'[2]様式2現物'!K162)</f>
        <v>20744136</v>
      </c>
      <c r="L162" s="211">
        <f>SUM('[2]様式２償還'!L162,'[2]様式2現物'!L162)</f>
        <v>22231850</v>
      </c>
      <c r="M162" s="211">
        <f>SUM('[2]様式２償還'!M162,'[2]様式2現物'!M162)</f>
        <v>11639337</v>
      </c>
      <c r="N162" s="212">
        <f>SUM('[2]様式２償還'!N162,'[2]様式2現物'!N162)</f>
        <v>12049261</v>
      </c>
      <c r="O162" s="204">
        <f>SUM(I162:N162)</f>
        <v>97321855</v>
      </c>
      <c r="P162" s="208">
        <f>H162+O162</f>
        <v>97321855</v>
      </c>
      <c r="Q162" s="177"/>
    </row>
    <row r="163" spans="3:17" ht="17.25" customHeight="1">
      <c r="C163" s="201"/>
      <c r="D163" s="210" t="s">
        <v>103</v>
      </c>
      <c r="E163" s="214"/>
      <c r="F163" s="211">
        <f>SUM('[2]様式２償還'!F163,'[2]様式2現物'!F163)</f>
        <v>25125</v>
      </c>
      <c r="G163" s="212">
        <f>SUM('[2]様式２償還'!G163,'[2]様式2現物'!G163)</f>
        <v>471013</v>
      </c>
      <c r="H163" s="206">
        <f t="shared" si="35"/>
        <v>496138</v>
      </c>
      <c r="I163" s="213">
        <f>SUM('[2]様式２償還'!I163,'[2]様式2現物'!I163)</f>
        <v>0</v>
      </c>
      <c r="J163" s="258">
        <f>SUM('[2]様式２償還'!J163,'[2]様式2現物'!J163)</f>
        <v>2566323</v>
      </c>
      <c r="K163" s="211">
        <f>SUM('[2]様式２償還'!K163,'[2]様式2現物'!K163)</f>
        <v>3810370</v>
      </c>
      <c r="L163" s="211">
        <f>SUM('[2]様式２償還'!L163,'[2]様式2現物'!L163)</f>
        <v>6595392</v>
      </c>
      <c r="M163" s="211">
        <f>SUM('[2]様式２償還'!M163,'[2]様式2現物'!M163)</f>
        <v>3541761</v>
      </c>
      <c r="N163" s="212">
        <f>SUM('[2]様式２償還'!N163,'[2]様式2現物'!N163)</f>
        <v>3305663</v>
      </c>
      <c r="O163" s="204">
        <f t="shared" si="36"/>
        <v>19819509</v>
      </c>
      <c r="P163" s="208">
        <f t="shared" si="37"/>
        <v>20315647</v>
      </c>
      <c r="Q163" s="177"/>
    </row>
    <row r="164" spans="3:17" ht="17.25" customHeight="1">
      <c r="C164" s="201"/>
      <c r="D164" s="210" t="s">
        <v>104</v>
      </c>
      <c r="E164" s="214"/>
      <c r="F164" s="211">
        <f>SUM('[2]様式２償還'!F164,'[2]様式2現物'!F164)</f>
        <v>187655</v>
      </c>
      <c r="G164" s="212">
        <f>SUM('[2]様式２償還'!G164,'[2]様式2現物'!G164)</f>
        <v>363584</v>
      </c>
      <c r="H164" s="206">
        <f>SUM(F164:G164)</f>
        <v>551239</v>
      </c>
      <c r="I164" s="213">
        <f>SUM('[2]様式２償還'!I164,'[2]様式2現物'!I164)</f>
        <v>0</v>
      </c>
      <c r="J164" s="258">
        <f>SUM('[2]様式２償還'!J164,'[2]様式2現物'!J164)</f>
        <v>2347850</v>
      </c>
      <c r="K164" s="211">
        <f>SUM('[2]様式２償還'!K164,'[2]様式2現物'!K164)</f>
        <v>2933470</v>
      </c>
      <c r="L164" s="211">
        <f>SUM('[2]様式２償還'!L164,'[2]様式2現物'!L164)</f>
        <v>4806508</v>
      </c>
      <c r="M164" s="211">
        <f>SUM('[2]様式２償還'!M164,'[2]様式2現物'!M164)</f>
        <v>2398044</v>
      </c>
      <c r="N164" s="212">
        <f>SUM('[2]様式２償還'!N164,'[2]様式2現物'!N164)</f>
        <v>2453089</v>
      </c>
      <c r="O164" s="204">
        <f t="shared" si="36"/>
        <v>14938961</v>
      </c>
      <c r="P164" s="208">
        <f t="shared" si="37"/>
        <v>15490200</v>
      </c>
      <c r="Q164" s="177"/>
    </row>
    <row r="165" spans="3:17" ht="17.25" customHeight="1">
      <c r="C165" s="201"/>
      <c r="D165" s="210" t="s">
        <v>105</v>
      </c>
      <c r="E165" s="214"/>
      <c r="F165" s="211">
        <f>SUM('[2]様式２償還'!F165,'[2]様式2現物'!F165)</f>
        <v>0</v>
      </c>
      <c r="G165" s="212">
        <f>SUM('[2]様式２償還'!G165,'[2]様式2現物'!G165)</f>
        <v>1426376</v>
      </c>
      <c r="H165" s="206">
        <f>SUM(F165:G165)</f>
        <v>1426376</v>
      </c>
      <c r="I165" s="213">
        <f>SUM('[2]様式２償還'!I165,'[2]様式2現物'!I165)</f>
        <v>0</v>
      </c>
      <c r="J165" s="258">
        <f>SUM('[2]様式２償還'!J165,'[2]様式2現物'!J165)</f>
        <v>19073045</v>
      </c>
      <c r="K165" s="211">
        <f>SUM('[2]様式２償還'!K165,'[2]様式2現物'!K165)</f>
        <v>24415262</v>
      </c>
      <c r="L165" s="211">
        <f>SUM('[2]様式２償還'!L165,'[2]様式2現物'!L165)</f>
        <v>22711618</v>
      </c>
      <c r="M165" s="211">
        <f>SUM('[2]様式２償還'!M165,'[2]様式2現物'!M165)</f>
        <v>10314300</v>
      </c>
      <c r="N165" s="212">
        <f>SUM('[2]様式２償還'!N165,'[2]様式2現物'!N165)</f>
        <v>10275805</v>
      </c>
      <c r="O165" s="204">
        <f t="shared" si="36"/>
        <v>86790030</v>
      </c>
      <c r="P165" s="208">
        <f t="shared" si="37"/>
        <v>88216406</v>
      </c>
      <c r="Q165" s="177"/>
    </row>
    <row r="166" spans="3:17" ht="17.25" customHeight="1">
      <c r="C166" s="201"/>
      <c r="D166" s="210" t="s">
        <v>106</v>
      </c>
      <c r="E166" s="214"/>
      <c r="F166" s="211">
        <f>SUM('[2]様式２償還'!F166,'[2]様式2現物'!F166)</f>
        <v>0</v>
      </c>
      <c r="G166" s="212">
        <f>SUM('[2]様式２償還'!G166,'[2]様式2現物'!G166)</f>
        <v>0</v>
      </c>
      <c r="H166" s="206">
        <f>SUM(F166:G166)</f>
        <v>0</v>
      </c>
      <c r="I166" s="213">
        <f>SUM('[2]様式２償還'!I166,'[2]様式2現物'!I166)</f>
        <v>0</v>
      </c>
      <c r="J166" s="258">
        <f>SUM('[2]様式２償還'!J166,'[2]様式2現物'!J166)</f>
        <v>0</v>
      </c>
      <c r="K166" s="211">
        <f>SUM('[2]様式２償還'!K166,'[2]様式2現物'!K166)</f>
        <v>0</v>
      </c>
      <c r="L166" s="211">
        <f>SUM('[2]様式２償還'!L166,'[2]様式2現物'!L166)</f>
        <v>0</v>
      </c>
      <c r="M166" s="211">
        <f>SUM('[2]様式２償還'!M166,'[2]様式2現物'!M166)</f>
        <v>0</v>
      </c>
      <c r="N166" s="212">
        <f>SUM('[2]様式２償還'!N166,'[2]様式2現物'!N166)</f>
        <v>0</v>
      </c>
      <c r="O166" s="204">
        <f t="shared" si="36"/>
        <v>0</v>
      </c>
      <c r="P166" s="208">
        <f t="shared" si="37"/>
        <v>0</v>
      </c>
      <c r="Q166" s="177"/>
    </row>
    <row r="167" spans="3:17" ht="17.25" customHeight="1">
      <c r="C167" s="201"/>
      <c r="D167" s="210" t="s">
        <v>107</v>
      </c>
      <c r="E167" s="271"/>
      <c r="F167" s="211">
        <f>SUM('[2]様式２償還'!F167,'[2]様式2現物'!F167)</f>
        <v>0</v>
      </c>
      <c r="G167" s="212">
        <f>SUM('[2]様式２償還'!G167,'[2]様式2現物'!G167)</f>
        <v>0</v>
      </c>
      <c r="H167" s="206">
        <f>SUM(F167:G167)</f>
        <v>0</v>
      </c>
      <c r="I167" s="213">
        <f>SUM('[2]様式２償還'!I167,'[2]様式2現物'!I167)</f>
        <v>0</v>
      </c>
      <c r="J167" s="258">
        <f>SUM('[2]様式２償還'!J167,'[2]様式2現物'!J167)</f>
        <v>227833</v>
      </c>
      <c r="K167" s="211">
        <f>SUM('[2]様式２償還'!K167,'[2]様式2現物'!K167)</f>
        <v>507079</v>
      </c>
      <c r="L167" s="211">
        <f>SUM('[2]様式２償還'!L167,'[2]様式2現物'!L167)</f>
        <v>5322634</v>
      </c>
      <c r="M167" s="211">
        <f>SUM('[2]様式２償還'!M167,'[2]様式2現物'!M167)</f>
        <v>3581897</v>
      </c>
      <c r="N167" s="212">
        <f>SUM('[2]様式２償還'!N167,'[2]様式2現物'!N167)</f>
        <v>5960979</v>
      </c>
      <c r="O167" s="204">
        <f t="shared" si="36"/>
        <v>15600422</v>
      </c>
      <c r="P167" s="208">
        <f t="shared" si="37"/>
        <v>15600422</v>
      </c>
      <c r="Q167" s="177"/>
    </row>
    <row r="168" spans="3:17" ht="17.25" customHeight="1">
      <c r="C168" s="231"/>
      <c r="D168" s="232" t="s">
        <v>188</v>
      </c>
      <c r="E168" s="223"/>
      <c r="F168" s="211">
        <f>SUM('[2]様式２償還'!F168,'[2]様式2現物'!F168)</f>
        <v>0</v>
      </c>
      <c r="G168" s="212">
        <f>SUM('[2]様式２償還'!G168,'[2]様式2現物'!G168)</f>
        <v>0</v>
      </c>
      <c r="H168" s="206">
        <f>SUM(F168:G168)</f>
        <v>0</v>
      </c>
      <c r="I168" s="213">
        <f>SUM('[2]様式２償還'!I168,'[2]様式2現物'!I168)</f>
        <v>0</v>
      </c>
      <c r="J168" s="258">
        <f>SUM('[2]様式２償還'!J168,'[2]様式2現物'!J168)</f>
        <v>0</v>
      </c>
      <c r="K168" s="211">
        <f>SUM('[2]様式２償還'!K168,'[2]様式2現物'!K168)</f>
        <v>0</v>
      </c>
      <c r="L168" s="211">
        <f>SUM('[2]様式２償還'!L168,'[2]様式2現物'!L168)</f>
        <v>0</v>
      </c>
      <c r="M168" s="211">
        <f>SUM('[2]様式２償還'!M168,'[2]様式2現物'!M168)</f>
        <v>0</v>
      </c>
      <c r="N168" s="212">
        <f>SUM('[2]様式２償還'!N168,'[2]様式2現物'!N168)</f>
        <v>0</v>
      </c>
      <c r="O168" s="233">
        <f t="shared" si="36"/>
        <v>0</v>
      </c>
      <c r="P168" s="228">
        <f t="shared" si="37"/>
        <v>0</v>
      </c>
      <c r="Q168" s="177"/>
    </row>
    <row r="169" spans="3:17" ht="17.25" customHeight="1">
      <c r="C169" s="201" t="s">
        <v>189</v>
      </c>
      <c r="D169" s="203"/>
      <c r="E169" s="203"/>
      <c r="F169" s="197">
        <f>SUM(F170:F172)</f>
        <v>0</v>
      </c>
      <c r="G169" s="197">
        <f>SUM(G170:G172)</f>
        <v>0</v>
      </c>
      <c r="H169" s="198">
        <f>SUM(H170:H172)</f>
        <v>0</v>
      </c>
      <c r="I169" s="256">
        <f>SUM(I170:I172)</f>
        <v>0</v>
      </c>
      <c r="J169" s="256">
        <f aca="true" t="shared" si="42" ref="J169:P169">SUM(J170:J172)</f>
        <v>39164986</v>
      </c>
      <c r="K169" s="196">
        <f t="shared" si="42"/>
        <v>72939451</v>
      </c>
      <c r="L169" s="196">
        <f t="shared" si="42"/>
        <v>199702132</v>
      </c>
      <c r="M169" s="196">
        <f t="shared" si="42"/>
        <v>176058252</v>
      </c>
      <c r="N169" s="197">
        <f t="shared" si="42"/>
        <v>193572986</v>
      </c>
      <c r="O169" s="196">
        <f t="shared" si="42"/>
        <v>681437807</v>
      </c>
      <c r="P169" s="200">
        <f t="shared" si="42"/>
        <v>681437807</v>
      </c>
      <c r="Q169" s="177"/>
    </row>
    <row r="170" spans="3:17" ht="17.25" customHeight="1">
      <c r="C170" s="201"/>
      <c r="D170" s="217" t="s">
        <v>31</v>
      </c>
      <c r="E170" s="217"/>
      <c r="F170" s="212">
        <f>SUM('[2]様式２償還'!F170,'[2]様式2現物'!F170)</f>
        <v>0</v>
      </c>
      <c r="G170" s="212">
        <f>SUM('[2]様式２償還'!G170,'[2]様式2現物'!G170)</f>
        <v>0</v>
      </c>
      <c r="H170" s="206">
        <f>SUM(F170:G170)</f>
        <v>0</v>
      </c>
      <c r="I170" s="258">
        <f>SUM('[2]様式２償還'!I170,'[2]様式2現物'!I170)</f>
        <v>0</v>
      </c>
      <c r="J170" s="258">
        <f>SUM('[2]様式２償還'!J170,'[2]様式2現物'!J170)</f>
        <v>5017963</v>
      </c>
      <c r="K170" s="211">
        <f>SUM('[2]様式２償還'!K170,'[2]様式2現物'!K170)</f>
        <v>21763268</v>
      </c>
      <c r="L170" s="211">
        <f>SUM('[2]様式２償還'!L170,'[2]様式2現物'!L170)</f>
        <v>129591517</v>
      </c>
      <c r="M170" s="211">
        <f>SUM('[2]様式２償還'!M170,'[2]様式2現物'!M170)</f>
        <v>117853349</v>
      </c>
      <c r="N170" s="212">
        <f>SUM('[2]様式２償還'!N170,'[2]様式2現物'!N170)</f>
        <v>119785379</v>
      </c>
      <c r="O170" s="204">
        <f t="shared" si="36"/>
        <v>394011476</v>
      </c>
      <c r="P170" s="208">
        <f t="shared" si="37"/>
        <v>394011476</v>
      </c>
      <c r="Q170" s="177"/>
    </row>
    <row r="171" spans="3:17" ht="17.25" customHeight="1">
      <c r="C171" s="201"/>
      <c r="D171" s="217" t="s">
        <v>32</v>
      </c>
      <c r="E171" s="217"/>
      <c r="F171" s="211">
        <f>SUM('[2]様式２償還'!F171,'[2]様式2現物'!F171)</f>
        <v>0</v>
      </c>
      <c r="G171" s="212">
        <f>SUM('[2]様式２償還'!G171,'[2]様式2現物'!G171)</f>
        <v>0</v>
      </c>
      <c r="H171" s="206">
        <f>SUM(F171:G171)</f>
        <v>0</v>
      </c>
      <c r="I171" s="258">
        <f>SUM('[2]様式２償還'!I171,'[2]様式2現物'!I171)</f>
        <v>0</v>
      </c>
      <c r="J171" s="258">
        <f>SUM('[2]様式２償還'!J171,'[2]様式2現物'!J171)</f>
        <v>34147023</v>
      </c>
      <c r="K171" s="211">
        <f>SUM('[2]様式２償還'!K171,'[2]様式2現物'!K171)</f>
        <v>51034605</v>
      </c>
      <c r="L171" s="211">
        <f>SUM('[2]様式２償還'!L171,'[2]様式2現物'!L171)</f>
        <v>68600742</v>
      </c>
      <c r="M171" s="211">
        <f>SUM('[2]様式２償還'!M171,'[2]様式2現物'!M171)</f>
        <v>50745296</v>
      </c>
      <c r="N171" s="212">
        <f>SUM('[2]様式２償還'!N171,'[2]様式2現物'!N171)</f>
        <v>46197983</v>
      </c>
      <c r="O171" s="204">
        <f t="shared" si="36"/>
        <v>250725649</v>
      </c>
      <c r="P171" s="208">
        <f t="shared" si="37"/>
        <v>250725649</v>
      </c>
      <c r="Q171" s="177"/>
    </row>
    <row r="172" spans="3:17" ht="17.25" customHeight="1">
      <c r="C172" s="201"/>
      <c r="D172" s="234" t="s">
        <v>108</v>
      </c>
      <c r="E172" s="234"/>
      <c r="F172" s="235">
        <f>SUM('[2]様式２償還'!F172,'[2]様式2現物'!F172)</f>
        <v>0</v>
      </c>
      <c r="G172" s="236">
        <f>SUM('[2]様式２償還'!G172,'[2]様式2現物'!G172)</f>
        <v>0</v>
      </c>
      <c r="H172" s="237">
        <f>SUM(F172:G172)</f>
        <v>0</v>
      </c>
      <c r="I172" s="259">
        <f>SUM('[2]様式２償還'!I172,'[2]様式2現物'!I172)</f>
        <v>0</v>
      </c>
      <c r="J172" s="259">
        <f>SUM('[2]様式２償還'!J172,'[2]様式2現物'!J172)</f>
        <v>0</v>
      </c>
      <c r="K172" s="239">
        <f>SUM('[2]様式２償還'!K172,'[2]様式2現物'!K172)</f>
        <v>141578</v>
      </c>
      <c r="L172" s="239">
        <f>SUM('[2]様式２償還'!L172,'[2]様式2現物'!L172)</f>
        <v>1509873</v>
      </c>
      <c r="M172" s="239">
        <f>SUM('[2]様式２償還'!M172,'[2]様式2現物'!M172)</f>
        <v>7459607</v>
      </c>
      <c r="N172" s="238">
        <f>SUM('[2]様式２償還'!N172,'[2]様式2現物'!N172)</f>
        <v>27589624</v>
      </c>
      <c r="O172" s="240">
        <f t="shared" si="36"/>
        <v>36700682</v>
      </c>
      <c r="P172" s="241">
        <f t="shared" si="37"/>
        <v>36700682</v>
      </c>
      <c r="Q172" s="177"/>
    </row>
    <row r="173" spans="3:17" ht="17.25" customHeight="1" thickBot="1">
      <c r="C173" s="242" t="s">
        <v>190</v>
      </c>
      <c r="D173" s="243"/>
      <c r="E173" s="243"/>
      <c r="F173" s="244">
        <f aca="true" t="shared" si="43" ref="F173:P173">F139+F159+F169</f>
        <v>79491183</v>
      </c>
      <c r="G173" s="245">
        <f t="shared" si="43"/>
        <v>127274754</v>
      </c>
      <c r="H173" s="246">
        <f t="shared" si="43"/>
        <v>206765937</v>
      </c>
      <c r="I173" s="247">
        <f t="shared" si="43"/>
        <v>0</v>
      </c>
      <c r="J173" s="260">
        <f t="shared" si="43"/>
        <v>350852201</v>
      </c>
      <c r="K173" s="244">
        <f t="shared" si="43"/>
        <v>348484621</v>
      </c>
      <c r="L173" s="244">
        <f t="shared" si="43"/>
        <v>523456224</v>
      </c>
      <c r="M173" s="244">
        <f t="shared" si="43"/>
        <v>369468728</v>
      </c>
      <c r="N173" s="245">
        <f t="shared" si="43"/>
        <v>406691286</v>
      </c>
      <c r="O173" s="244">
        <f t="shared" si="43"/>
        <v>1998953060</v>
      </c>
      <c r="P173" s="248">
        <f t="shared" si="43"/>
        <v>2205718997</v>
      </c>
      <c r="Q173" s="177"/>
    </row>
    <row r="174" ht="13.5">
      <c r="Q174" s="177"/>
    </row>
  </sheetData>
  <sheetProtection/>
  <printOptions/>
  <pageMargins left="0.787" right="0.787" top="0.984" bottom="0.984" header="0.512" footer="0.512"/>
  <pageSetup horizontalDpi="600" verticalDpi="600" orientation="landscape" paperSize="9" scale="65" r:id="rId3"/>
  <rowBreaks count="3" manualBreakCount="3">
    <brk id="43" max="15" man="1"/>
    <brk id="86" max="15" man="1"/>
    <brk id="130" max="1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tabSelected="1" view="pageBreakPreview" zoomScale="85" zoomScaleNormal="80" zoomScaleSheetLayoutView="85" zoomScalePageLayoutView="0" workbookViewId="0" topLeftCell="B4">
      <selection activeCell="M31" sqref="M31"/>
    </sheetView>
  </sheetViews>
  <sheetFormatPr defaultColWidth="8.00390625" defaultRowHeight="13.5"/>
  <cols>
    <col min="1" max="5" width="1.4921875" style="121" customWidth="1"/>
    <col min="6" max="6" width="33.625" style="121" customWidth="1"/>
    <col min="7" max="12" width="10.375" style="121" customWidth="1"/>
    <col min="13" max="13" width="11.75390625" style="121" bestFit="1" customWidth="1"/>
    <col min="14" max="17" width="10.375" style="121" customWidth="1"/>
    <col min="18" max="18" width="1.4921875" style="121" customWidth="1"/>
    <col min="19" max="16384" width="8.00390625" style="121" customWidth="1"/>
  </cols>
  <sheetData>
    <row r="1" s="114" customFormat="1" ht="17.25">
      <c r="A1" s="113" t="s">
        <v>87</v>
      </c>
    </row>
    <row r="2" spans="1:18" s="114" customFormat="1" ht="24" customHeight="1">
      <c r="A2" s="115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  <c r="N2" s="117"/>
      <c r="O2" s="117"/>
      <c r="P2" s="117"/>
      <c r="Q2" s="117"/>
      <c r="R2" s="117"/>
    </row>
    <row r="3" spans="1:18" s="114" customFormat="1" ht="21" customHeight="1">
      <c r="A3" s="117" t="str">
        <f>'様式１'!A5</f>
        <v>平成２８年９月月報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2" s="119" customFormat="1" ht="13.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5" ht="17.25">
      <c r="A5" s="120" t="s">
        <v>62</v>
      </c>
      <c r="B5" s="120"/>
      <c r="C5" s="120"/>
      <c r="D5" s="120"/>
      <c r="E5" s="120"/>
    </row>
    <row r="6" spans="2:3" ht="14.25">
      <c r="B6" s="122" t="s">
        <v>71</v>
      </c>
      <c r="C6" s="122"/>
    </row>
    <row r="7" spans="2:4" ht="15" thickBot="1">
      <c r="B7" s="122"/>
      <c r="C7" s="122"/>
      <c r="D7" s="123" t="s">
        <v>88</v>
      </c>
    </row>
    <row r="8" spans="3:17" ht="12">
      <c r="C8" s="352" t="s">
        <v>67</v>
      </c>
      <c r="D8" s="353"/>
      <c r="E8" s="353"/>
      <c r="F8" s="354"/>
      <c r="G8" s="346" t="s">
        <v>46</v>
      </c>
      <c r="H8" s="347"/>
      <c r="I8" s="348"/>
      <c r="J8" s="349" t="s">
        <v>47</v>
      </c>
      <c r="K8" s="347"/>
      <c r="L8" s="347"/>
      <c r="M8" s="347"/>
      <c r="N8" s="347"/>
      <c r="O8" s="347"/>
      <c r="P8" s="347"/>
      <c r="Q8" s="350" t="s">
        <v>44</v>
      </c>
    </row>
    <row r="9" spans="3:17" ht="24.75" customHeight="1">
      <c r="C9" s="355"/>
      <c r="D9" s="356"/>
      <c r="E9" s="356"/>
      <c r="F9" s="357"/>
      <c r="G9" s="124" t="s">
        <v>65</v>
      </c>
      <c r="H9" s="125" t="s">
        <v>66</v>
      </c>
      <c r="I9" s="126" t="s">
        <v>42</v>
      </c>
      <c r="J9" s="127" t="s">
        <v>43</v>
      </c>
      <c r="K9" s="125" t="s">
        <v>10</v>
      </c>
      <c r="L9" s="124" t="s">
        <v>11</v>
      </c>
      <c r="M9" s="124" t="s">
        <v>12</v>
      </c>
      <c r="N9" s="124" t="s">
        <v>13</v>
      </c>
      <c r="O9" s="125" t="s">
        <v>14</v>
      </c>
      <c r="P9" s="128" t="s">
        <v>2</v>
      </c>
      <c r="Q9" s="351"/>
    </row>
    <row r="10" spans="3:17" ht="14.25" customHeight="1">
      <c r="C10" s="129" t="s">
        <v>63</v>
      </c>
      <c r="D10" s="130"/>
      <c r="E10" s="130"/>
      <c r="F10" s="130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/>
    </row>
    <row r="11" spans="3:17" ht="14.25" customHeight="1">
      <c r="C11" s="133"/>
      <c r="D11" s="134" t="s">
        <v>77</v>
      </c>
      <c r="E11" s="135"/>
      <c r="F11" s="136"/>
      <c r="G11" s="138">
        <f aca="true" t="shared" si="0" ref="G11:Q11">SUM(G12:G18)</f>
        <v>3</v>
      </c>
      <c r="H11" s="138">
        <f t="shared" si="0"/>
        <v>12</v>
      </c>
      <c r="I11" s="139">
        <f t="shared" si="0"/>
        <v>15</v>
      </c>
      <c r="J11" s="140">
        <f t="shared" si="0"/>
        <v>0</v>
      </c>
      <c r="K11" s="138">
        <f t="shared" si="0"/>
        <v>135</v>
      </c>
      <c r="L11" s="138">
        <f t="shared" si="0"/>
        <v>265</v>
      </c>
      <c r="M11" s="138">
        <f t="shared" si="0"/>
        <v>625</v>
      </c>
      <c r="N11" s="138">
        <f t="shared" si="0"/>
        <v>455</v>
      </c>
      <c r="O11" s="138">
        <f t="shared" si="0"/>
        <v>438</v>
      </c>
      <c r="P11" s="139">
        <f>SUM(P12:P18)</f>
        <v>1918</v>
      </c>
      <c r="Q11" s="141">
        <f t="shared" si="0"/>
        <v>1933</v>
      </c>
    </row>
    <row r="12" spans="3:17" ht="14.25" customHeight="1">
      <c r="C12" s="133"/>
      <c r="D12" s="142"/>
      <c r="E12" s="143" t="s">
        <v>72</v>
      </c>
      <c r="F12" s="144"/>
      <c r="G12" s="137">
        <v>0</v>
      </c>
      <c r="H12" s="137">
        <v>0</v>
      </c>
      <c r="I12" s="145">
        <f aca="true" t="shared" si="1" ref="I12:I18">SUM(G12:H12)</f>
        <v>0</v>
      </c>
      <c r="J12" s="146"/>
      <c r="K12" s="277">
        <v>18</v>
      </c>
      <c r="L12" s="138">
        <v>76</v>
      </c>
      <c r="M12" s="138">
        <v>368</v>
      </c>
      <c r="N12" s="138">
        <v>287</v>
      </c>
      <c r="O12" s="138">
        <v>248</v>
      </c>
      <c r="P12" s="145">
        <f aca="true" t="shared" si="2" ref="P12:P18">SUM(J12:O12)</f>
        <v>997</v>
      </c>
      <c r="Q12" s="147">
        <f aca="true" t="shared" si="3" ref="Q12:Q18">I12+P12</f>
        <v>997</v>
      </c>
    </row>
    <row r="13" spans="3:17" ht="14.25" customHeight="1">
      <c r="C13" s="133"/>
      <c r="D13" s="148"/>
      <c r="E13" s="143" t="s">
        <v>32</v>
      </c>
      <c r="F13" s="144"/>
      <c r="G13" s="137">
        <v>0</v>
      </c>
      <c r="H13" s="137">
        <v>0</v>
      </c>
      <c r="I13" s="145">
        <f t="shared" si="1"/>
        <v>0</v>
      </c>
      <c r="J13" s="146"/>
      <c r="K13" s="277">
        <v>76</v>
      </c>
      <c r="L13" s="138">
        <v>115</v>
      </c>
      <c r="M13" s="138">
        <v>121</v>
      </c>
      <c r="N13" s="138">
        <v>94</v>
      </c>
      <c r="O13" s="138">
        <v>85</v>
      </c>
      <c r="P13" s="145">
        <f t="shared" si="2"/>
        <v>491</v>
      </c>
      <c r="Q13" s="147">
        <f t="shared" si="3"/>
        <v>491</v>
      </c>
    </row>
    <row r="14" spans="3:17" ht="14.25" customHeight="1">
      <c r="C14" s="133"/>
      <c r="D14" s="142"/>
      <c r="E14" s="143" t="s">
        <v>73</v>
      </c>
      <c r="F14" s="144"/>
      <c r="G14" s="137">
        <v>0</v>
      </c>
      <c r="H14" s="137">
        <v>0</v>
      </c>
      <c r="I14" s="145">
        <f t="shared" si="1"/>
        <v>0</v>
      </c>
      <c r="J14" s="146"/>
      <c r="K14" s="277">
        <v>0</v>
      </c>
      <c r="L14" s="138">
        <v>1</v>
      </c>
      <c r="M14" s="138">
        <v>2</v>
      </c>
      <c r="N14" s="138">
        <v>7</v>
      </c>
      <c r="O14" s="138">
        <v>41</v>
      </c>
      <c r="P14" s="145">
        <f t="shared" si="2"/>
        <v>51</v>
      </c>
      <c r="Q14" s="147">
        <f t="shared" si="3"/>
        <v>51</v>
      </c>
    </row>
    <row r="15" spans="3:17" ht="14.25" customHeight="1">
      <c r="C15" s="133"/>
      <c r="D15" s="142"/>
      <c r="E15" s="344" t="s">
        <v>68</v>
      </c>
      <c r="F15" s="345"/>
      <c r="G15" s="137">
        <v>0</v>
      </c>
      <c r="H15" s="137">
        <v>0</v>
      </c>
      <c r="I15" s="145">
        <f t="shared" si="1"/>
        <v>0</v>
      </c>
      <c r="J15" s="146"/>
      <c r="K15" s="277">
        <v>0</v>
      </c>
      <c r="L15" s="138">
        <v>2</v>
      </c>
      <c r="M15" s="138">
        <v>12</v>
      </c>
      <c r="N15" s="138">
        <v>5</v>
      </c>
      <c r="O15" s="138">
        <v>10</v>
      </c>
      <c r="P15" s="145">
        <f t="shared" si="2"/>
        <v>29</v>
      </c>
      <c r="Q15" s="147">
        <f t="shared" si="3"/>
        <v>29</v>
      </c>
    </row>
    <row r="16" spans="3:17" ht="14.25" customHeight="1">
      <c r="C16" s="133"/>
      <c r="D16" s="142"/>
      <c r="E16" s="143" t="s">
        <v>74</v>
      </c>
      <c r="F16" s="144"/>
      <c r="G16" s="138">
        <v>3</v>
      </c>
      <c r="H16" s="138">
        <v>12</v>
      </c>
      <c r="I16" s="145">
        <f t="shared" si="1"/>
        <v>15</v>
      </c>
      <c r="J16" s="149">
        <v>0</v>
      </c>
      <c r="K16" s="277">
        <v>37</v>
      </c>
      <c r="L16" s="138">
        <v>64</v>
      </c>
      <c r="M16" s="138">
        <v>115</v>
      </c>
      <c r="N16" s="138">
        <v>53</v>
      </c>
      <c r="O16" s="138">
        <v>47</v>
      </c>
      <c r="P16" s="145">
        <f t="shared" si="2"/>
        <v>316</v>
      </c>
      <c r="Q16" s="147">
        <f t="shared" si="3"/>
        <v>331</v>
      </c>
    </row>
    <row r="17" spans="3:17" ht="14.25" customHeight="1">
      <c r="C17" s="133"/>
      <c r="D17" s="142"/>
      <c r="E17" s="344" t="s">
        <v>69</v>
      </c>
      <c r="F17" s="345"/>
      <c r="G17" s="278">
        <v>0</v>
      </c>
      <c r="H17" s="278">
        <v>0</v>
      </c>
      <c r="I17" s="145">
        <f t="shared" si="1"/>
        <v>0</v>
      </c>
      <c r="J17" s="151">
        <v>0</v>
      </c>
      <c r="K17" s="279">
        <v>4</v>
      </c>
      <c r="L17" s="278">
        <v>7</v>
      </c>
      <c r="M17" s="278">
        <v>7</v>
      </c>
      <c r="N17" s="278">
        <v>8</v>
      </c>
      <c r="O17" s="278">
        <v>7</v>
      </c>
      <c r="P17" s="150">
        <f t="shared" si="2"/>
        <v>33</v>
      </c>
      <c r="Q17" s="152">
        <f t="shared" si="3"/>
        <v>33</v>
      </c>
    </row>
    <row r="18" spans="3:17" ht="14.25" customHeight="1">
      <c r="C18" s="133"/>
      <c r="D18" s="153"/>
      <c r="E18" s="358" t="s">
        <v>70</v>
      </c>
      <c r="F18" s="359"/>
      <c r="G18" s="280">
        <v>0</v>
      </c>
      <c r="H18" s="280">
        <v>0</v>
      </c>
      <c r="I18" s="154">
        <f t="shared" si="1"/>
        <v>0</v>
      </c>
      <c r="J18" s="155">
        <v>0</v>
      </c>
      <c r="K18" s="281">
        <v>0</v>
      </c>
      <c r="L18" s="280">
        <v>0</v>
      </c>
      <c r="M18" s="280">
        <v>0</v>
      </c>
      <c r="N18" s="280">
        <v>1</v>
      </c>
      <c r="O18" s="280">
        <v>0</v>
      </c>
      <c r="P18" s="154">
        <f t="shared" si="2"/>
        <v>1</v>
      </c>
      <c r="Q18" s="156">
        <f t="shared" si="3"/>
        <v>1</v>
      </c>
    </row>
    <row r="19" spans="3:17" ht="14.25" customHeight="1">
      <c r="C19" s="133"/>
      <c r="D19" s="157" t="s">
        <v>75</v>
      </c>
      <c r="E19" s="263"/>
      <c r="F19" s="136"/>
      <c r="G19" s="264">
        <f aca="true" t="shared" si="4" ref="G19:Q19">SUM(G20:G26)</f>
        <v>3</v>
      </c>
      <c r="H19" s="264">
        <f t="shared" si="4"/>
        <v>12</v>
      </c>
      <c r="I19" s="265">
        <f t="shared" si="4"/>
        <v>15</v>
      </c>
      <c r="J19" s="266">
        <f t="shared" si="4"/>
        <v>0</v>
      </c>
      <c r="K19" s="267">
        <f t="shared" si="4"/>
        <v>68</v>
      </c>
      <c r="L19" s="264">
        <f t="shared" si="4"/>
        <v>168</v>
      </c>
      <c r="M19" s="264">
        <f t="shared" si="4"/>
        <v>520</v>
      </c>
      <c r="N19" s="264">
        <f t="shared" si="4"/>
        <v>361</v>
      </c>
      <c r="O19" s="264">
        <f t="shared" si="4"/>
        <v>330</v>
      </c>
      <c r="P19" s="265">
        <f t="shared" si="4"/>
        <v>1447</v>
      </c>
      <c r="Q19" s="268">
        <f t="shared" si="4"/>
        <v>1462</v>
      </c>
    </row>
    <row r="20" spans="3:17" ht="14.25" customHeight="1">
      <c r="C20" s="133"/>
      <c r="D20" s="142"/>
      <c r="E20" s="143" t="s">
        <v>72</v>
      </c>
      <c r="F20" s="144"/>
      <c r="G20" s="137">
        <v>0</v>
      </c>
      <c r="H20" s="137">
        <v>0</v>
      </c>
      <c r="I20" s="145">
        <f aca="true" t="shared" si="5" ref="I20:I26">SUM(G20:H20)</f>
        <v>0</v>
      </c>
      <c r="J20" s="146"/>
      <c r="K20" s="277">
        <v>18</v>
      </c>
      <c r="L20" s="138">
        <v>76</v>
      </c>
      <c r="M20" s="138">
        <v>368</v>
      </c>
      <c r="N20" s="138">
        <v>289</v>
      </c>
      <c r="O20" s="138">
        <v>250</v>
      </c>
      <c r="P20" s="145">
        <f>SUM(J20:O20)</f>
        <v>1001</v>
      </c>
      <c r="Q20" s="147">
        <f aca="true" t="shared" si="6" ref="Q20:Q26">I20+P20</f>
        <v>1001</v>
      </c>
    </row>
    <row r="21" spans="3:17" ht="14.25" customHeight="1">
      <c r="C21" s="133"/>
      <c r="D21" s="148"/>
      <c r="E21" s="143" t="s">
        <v>32</v>
      </c>
      <c r="F21" s="144"/>
      <c r="G21" s="137">
        <v>0</v>
      </c>
      <c r="H21" s="137">
        <v>0</v>
      </c>
      <c r="I21" s="145">
        <f t="shared" si="5"/>
        <v>0</v>
      </c>
      <c r="J21" s="146"/>
      <c r="K21" s="277">
        <v>14</v>
      </c>
      <c r="L21" s="138">
        <v>27</v>
      </c>
      <c r="M21" s="138">
        <v>27</v>
      </c>
      <c r="N21" s="138">
        <v>10</v>
      </c>
      <c r="O21" s="138">
        <v>13</v>
      </c>
      <c r="P21" s="145">
        <f aca="true" t="shared" si="7" ref="P21:P26">SUM(J21:O21)</f>
        <v>91</v>
      </c>
      <c r="Q21" s="147">
        <f t="shared" si="6"/>
        <v>91</v>
      </c>
    </row>
    <row r="22" spans="3:17" ht="14.25" customHeight="1">
      <c r="C22" s="133"/>
      <c r="D22" s="142"/>
      <c r="E22" s="143" t="s">
        <v>73</v>
      </c>
      <c r="F22" s="144"/>
      <c r="G22" s="137">
        <v>0</v>
      </c>
      <c r="H22" s="137">
        <v>0</v>
      </c>
      <c r="I22" s="145">
        <f t="shared" si="5"/>
        <v>0</v>
      </c>
      <c r="J22" s="146"/>
      <c r="K22" s="277">
        <v>0</v>
      </c>
      <c r="L22" s="138">
        <v>0</v>
      </c>
      <c r="M22" s="138">
        <v>0</v>
      </c>
      <c r="N22" s="138">
        <v>4</v>
      </c>
      <c r="O22" s="138">
        <v>7</v>
      </c>
      <c r="P22" s="145">
        <f t="shared" si="7"/>
        <v>11</v>
      </c>
      <c r="Q22" s="147">
        <f t="shared" si="6"/>
        <v>11</v>
      </c>
    </row>
    <row r="23" spans="3:17" ht="14.25" customHeight="1">
      <c r="C23" s="133"/>
      <c r="D23" s="142"/>
      <c r="E23" s="344" t="s">
        <v>68</v>
      </c>
      <c r="F23" s="345"/>
      <c r="G23" s="137">
        <v>0</v>
      </c>
      <c r="H23" s="137">
        <v>0</v>
      </c>
      <c r="I23" s="145">
        <f t="shared" si="5"/>
        <v>0</v>
      </c>
      <c r="J23" s="146"/>
      <c r="K23" s="277">
        <v>0</v>
      </c>
      <c r="L23" s="138">
        <v>2</v>
      </c>
      <c r="M23" s="138">
        <v>12</v>
      </c>
      <c r="N23" s="138">
        <v>5</v>
      </c>
      <c r="O23" s="138">
        <v>10</v>
      </c>
      <c r="P23" s="145">
        <f t="shared" si="7"/>
        <v>29</v>
      </c>
      <c r="Q23" s="147">
        <f t="shared" si="6"/>
        <v>29</v>
      </c>
    </row>
    <row r="24" spans="3:17" ht="14.25" customHeight="1">
      <c r="C24" s="133"/>
      <c r="D24" s="142"/>
      <c r="E24" s="143" t="s">
        <v>74</v>
      </c>
      <c r="F24" s="144"/>
      <c r="G24" s="138">
        <v>3</v>
      </c>
      <c r="H24" s="138">
        <v>12</v>
      </c>
      <c r="I24" s="145">
        <f t="shared" si="5"/>
        <v>15</v>
      </c>
      <c r="J24" s="149">
        <v>0</v>
      </c>
      <c r="K24" s="277">
        <v>36</v>
      </c>
      <c r="L24" s="138">
        <v>62</v>
      </c>
      <c r="M24" s="138">
        <v>113</v>
      </c>
      <c r="N24" s="138">
        <v>52</v>
      </c>
      <c r="O24" s="138">
        <v>47</v>
      </c>
      <c r="P24" s="145">
        <f t="shared" si="7"/>
        <v>310</v>
      </c>
      <c r="Q24" s="147">
        <f t="shared" si="6"/>
        <v>325</v>
      </c>
    </row>
    <row r="25" spans="3:17" ht="14.25" customHeight="1">
      <c r="C25" s="133"/>
      <c r="D25" s="142"/>
      <c r="E25" s="344" t="s">
        <v>69</v>
      </c>
      <c r="F25" s="345"/>
      <c r="G25" s="278">
        <v>0</v>
      </c>
      <c r="H25" s="278">
        <v>0</v>
      </c>
      <c r="I25" s="150">
        <f t="shared" si="5"/>
        <v>0</v>
      </c>
      <c r="J25" s="151">
        <v>0</v>
      </c>
      <c r="K25" s="279">
        <v>0</v>
      </c>
      <c r="L25" s="278">
        <v>1</v>
      </c>
      <c r="M25" s="278">
        <v>0</v>
      </c>
      <c r="N25" s="278">
        <v>1</v>
      </c>
      <c r="O25" s="278">
        <v>3</v>
      </c>
      <c r="P25" s="145">
        <f t="shared" si="7"/>
        <v>5</v>
      </c>
      <c r="Q25" s="152">
        <f t="shared" si="6"/>
        <v>5</v>
      </c>
    </row>
    <row r="26" spans="3:17" ht="14.25" customHeight="1" thickBot="1">
      <c r="C26" s="158"/>
      <c r="D26" s="159"/>
      <c r="E26" s="360" t="s">
        <v>70</v>
      </c>
      <c r="F26" s="361"/>
      <c r="G26" s="282">
        <v>0</v>
      </c>
      <c r="H26" s="282">
        <v>0</v>
      </c>
      <c r="I26" s="160">
        <f t="shared" si="5"/>
        <v>0</v>
      </c>
      <c r="J26" s="161">
        <v>0</v>
      </c>
      <c r="K26" s="283">
        <v>0</v>
      </c>
      <c r="L26" s="282">
        <v>0</v>
      </c>
      <c r="M26" s="282">
        <v>0</v>
      </c>
      <c r="N26" s="282">
        <v>0</v>
      </c>
      <c r="O26" s="282">
        <v>0</v>
      </c>
      <c r="P26" s="160">
        <f t="shared" si="7"/>
        <v>0</v>
      </c>
      <c r="Q26" s="162">
        <f t="shared" si="6"/>
        <v>0</v>
      </c>
    </row>
    <row r="27" spans="3:17" ht="14.25" customHeight="1">
      <c r="C27" s="163" t="s">
        <v>76</v>
      </c>
      <c r="D27" s="164"/>
      <c r="E27" s="164"/>
      <c r="F27" s="164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</row>
    <row r="28" spans="3:17" ht="14.25" customHeight="1">
      <c r="C28" s="133"/>
      <c r="D28" s="134" t="s">
        <v>78</v>
      </c>
      <c r="E28" s="135"/>
      <c r="F28" s="136"/>
      <c r="G28" s="137">
        <f aca="true" t="shared" si="8" ref="G28:O28">SUM(G29:G35)</f>
        <v>8384</v>
      </c>
      <c r="H28" s="138">
        <f t="shared" si="8"/>
        <v>34330</v>
      </c>
      <c r="I28" s="139">
        <f>SUM(I29:I35)</f>
        <v>42714</v>
      </c>
      <c r="J28" s="140">
        <f t="shared" si="8"/>
        <v>0</v>
      </c>
      <c r="K28" s="267">
        <f t="shared" si="8"/>
        <v>2969388</v>
      </c>
      <c r="L28" s="269">
        <f t="shared" si="8"/>
        <v>5888007</v>
      </c>
      <c r="M28" s="138">
        <f t="shared" si="8"/>
        <v>15098537</v>
      </c>
      <c r="N28" s="138">
        <f t="shared" si="8"/>
        <v>11170864</v>
      </c>
      <c r="O28" s="138">
        <f t="shared" si="8"/>
        <v>10878119</v>
      </c>
      <c r="P28" s="150">
        <f aca="true" t="shared" si="9" ref="P28:P37">SUM(K28:O28)</f>
        <v>46004915</v>
      </c>
      <c r="Q28" s="152">
        <f aca="true" t="shared" si="10" ref="Q28:Q33">I28+P28</f>
        <v>46047629</v>
      </c>
    </row>
    <row r="29" spans="3:17" ht="14.25" customHeight="1">
      <c r="C29" s="133"/>
      <c r="D29" s="142"/>
      <c r="E29" s="143" t="s">
        <v>72</v>
      </c>
      <c r="F29" s="144"/>
      <c r="G29" s="137">
        <v>0</v>
      </c>
      <c r="H29" s="137">
        <v>0</v>
      </c>
      <c r="I29" s="145">
        <f aca="true" t="shared" si="11" ref="I29:I43">SUM(G29:H29)</f>
        <v>0</v>
      </c>
      <c r="J29" s="146"/>
      <c r="K29" s="277">
        <v>540290</v>
      </c>
      <c r="L29" s="138">
        <v>2165440</v>
      </c>
      <c r="M29" s="284">
        <v>10269450</v>
      </c>
      <c r="N29" s="284">
        <v>7807430</v>
      </c>
      <c r="O29" s="284">
        <v>6804845</v>
      </c>
      <c r="P29" s="150">
        <f t="shared" si="9"/>
        <v>27587455</v>
      </c>
      <c r="Q29" s="152">
        <f t="shared" si="10"/>
        <v>27587455</v>
      </c>
    </row>
    <row r="30" spans="3:17" ht="14.25" customHeight="1">
      <c r="C30" s="133"/>
      <c r="D30" s="148"/>
      <c r="E30" s="143" t="s">
        <v>32</v>
      </c>
      <c r="F30" s="144"/>
      <c r="G30" s="137">
        <v>0</v>
      </c>
      <c r="H30" s="137">
        <v>0</v>
      </c>
      <c r="I30" s="145">
        <f t="shared" si="11"/>
        <v>0</v>
      </c>
      <c r="J30" s="146"/>
      <c r="K30" s="277">
        <v>2165122</v>
      </c>
      <c r="L30" s="138">
        <v>3127850</v>
      </c>
      <c r="M30" s="284">
        <v>3178240</v>
      </c>
      <c r="N30" s="284">
        <v>2438540</v>
      </c>
      <c r="O30" s="284">
        <v>2278020</v>
      </c>
      <c r="P30" s="150">
        <f t="shared" si="9"/>
        <v>13187772</v>
      </c>
      <c r="Q30" s="152">
        <f t="shared" si="10"/>
        <v>13187772</v>
      </c>
    </row>
    <row r="31" spans="3:17" ht="14.25" customHeight="1">
      <c r="C31" s="133"/>
      <c r="D31" s="142"/>
      <c r="E31" s="143" t="s">
        <v>73</v>
      </c>
      <c r="F31" s="144"/>
      <c r="G31" s="137">
        <v>0</v>
      </c>
      <c r="H31" s="137">
        <v>0</v>
      </c>
      <c r="I31" s="145">
        <f t="shared" si="11"/>
        <v>0</v>
      </c>
      <c r="J31" s="146"/>
      <c r="K31" s="277">
        <v>0</v>
      </c>
      <c r="L31" s="138">
        <v>11680</v>
      </c>
      <c r="M31" s="284">
        <v>60390</v>
      </c>
      <c r="N31" s="284">
        <v>183550</v>
      </c>
      <c r="O31" s="284">
        <v>1115260</v>
      </c>
      <c r="P31" s="150">
        <f t="shared" si="9"/>
        <v>1370880</v>
      </c>
      <c r="Q31" s="152">
        <f t="shared" si="10"/>
        <v>1370880</v>
      </c>
    </row>
    <row r="32" spans="3:17" ht="14.25" customHeight="1">
      <c r="C32" s="133"/>
      <c r="D32" s="142"/>
      <c r="E32" s="344" t="s">
        <v>68</v>
      </c>
      <c r="F32" s="345"/>
      <c r="G32" s="137">
        <v>0</v>
      </c>
      <c r="H32" s="137">
        <v>0</v>
      </c>
      <c r="I32" s="145">
        <f t="shared" si="11"/>
        <v>0</v>
      </c>
      <c r="J32" s="146"/>
      <c r="K32" s="277">
        <v>0</v>
      </c>
      <c r="L32" s="138">
        <v>64170</v>
      </c>
      <c r="M32" s="284">
        <v>319340</v>
      </c>
      <c r="N32" s="284">
        <v>137330</v>
      </c>
      <c r="O32" s="284">
        <v>298840</v>
      </c>
      <c r="P32" s="150">
        <f t="shared" si="9"/>
        <v>819680</v>
      </c>
      <c r="Q32" s="152">
        <f t="shared" si="10"/>
        <v>819680</v>
      </c>
    </row>
    <row r="33" spans="3:17" ht="14.25" customHeight="1">
      <c r="C33" s="133"/>
      <c r="D33" s="142"/>
      <c r="E33" s="143" t="s">
        <v>74</v>
      </c>
      <c r="F33" s="144"/>
      <c r="G33" s="138">
        <v>8384</v>
      </c>
      <c r="H33" s="138">
        <v>34330</v>
      </c>
      <c r="I33" s="145">
        <f t="shared" si="11"/>
        <v>42714</v>
      </c>
      <c r="J33" s="149">
        <v>0</v>
      </c>
      <c r="K33" s="277">
        <v>247946</v>
      </c>
      <c r="L33" s="138">
        <v>487017</v>
      </c>
      <c r="M33" s="284">
        <v>1227877</v>
      </c>
      <c r="N33" s="284">
        <v>539374</v>
      </c>
      <c r="O33" s="284">
        <v>339354</v>
      </c>
      <c r="P33" s="150">
        <f t="shared" si="9"/>
        <v>2841568</v>
      </c>
      <c r="Q33" s="152">
        <f t="shared" si="10"/>
        <v>2884282</v>
      </c>
    </row>
    <row r="34" spans="3:17" ht="14.25" customHeight="1">
      <c r="C34" s="133"/>
      <c r="D34" s="142"/>
      <c r="E34" s="344" t="s">
        <v>69</v>
      </c>
      <c r="F34" s="345"/>
      <c r="G34" s="278">
        <v>0</v>
      </c>
      <c r="H34" s="278">
        <v>0</v>
      </c>
      <c r="I34" s="145">
        <f t="shared" si="11"/>
        <v>0</v>
      </c>
      <c r="J34" s="151">
        <v>0</v>
      </c>
      <c r="K34" s="279">
        <v>16030</v>
      </c>
      <c r="L34" s="278">
        <v>31850</v>
      </c>
      <c r="M34" s="285">
        <v>43240</v>
      </c>
      <c r="N34" s="285">
        <v>59360</v>
      </c>
      <c r="O34" s="285">
        <v>41800</v>
      </c>
      <c r="P34" s="150">
        <f t="shared" si="9"/>
        <v>192280</v>
      </c>
      <c r="Q34" s="152">
        <f>I34+P34</f>
        <v>192280</v>
      </c>
    </row>
    <row r="35" spans="3:17" ht="14.25" customHeight="1">
      <c r="C35" s="133"/>
      <c r="D35" s="153"/>
      <c r="E35" s="358" t="s">
        <v>70</v>
      </c>
      <c r="F35" s="359"/>
      <c r="G35" s="280">
        <v>0</v>
      </c>
      <c r="H35" s="280">
        <v>0</v>
      </c>
      <c r="I35" s="150">
        <f t="shared" si="11"/>
        <v>0</v>
      </c>
      <c r="J35" s="155">
        <v>0</v>
      </c>
      <c r="K35" s="281">
        <v>0</v>
      </c>
      <c r="L35" s="280">
        <v>0</v>
      </c>
      <c r="M35" s="286">
        <v>0</v>
      </c>
      <c r="N35" s="286">
        <v>5280</v>
      </c>
      <c r="O35" s="286">
        <v>0</v>
      </c>
      <c r="P35" s="154">
        <f t="shared" si="9"/>
        <v>5280</v>
      </c>
      <c r="Q35" s="156">
        <f>I35+P35</f>
        <v>5280</v>
      </c>
    </row>
    <row r="36" spans="3:17" ht="14.25" customHeight="1">
      <c r="C36" s="133"/>
      <c r="D36" s="157" t="s">
        <v>75</v>
      </c>
      <c r="E36" s="263"/>
      <c r="F36" s="136"/>
      <c r="G36" s="264">
        <f aca="true" t="shared" si="12" ref="G36:O36">SUM(G37:G43)</f>
        <v>8090</v>
      </c>
      <c r="H36" s="264">
        <f t="shared" si="12"/>
        <v>30050</v>
      </c>
      <c r="I36" s="139">
        <f>SUM(I37:I43)</f>
        <v>38140</v>
      </c>
      <c r="J36" s="266">
        <f t="shared" si="12"/>
        <v>0</v>
      </c>
      <c r="K36" s="267">
        <f t="shared" si="12"/>
        <v>1022500</v>
      </c>
      <c r="L36" s="264">
        <f t="shared" si="12"/>
        <v>2845950</v>
      </c>
      <c r="M36" s="264">
        <f t="shared" si="12"/>
        <v>9922220</v>
      </c>
      <c r="N36" s="264">
        <f t="shared" si="12"/>
        <v>7088250</v>
      </c>
      <c r="O36" s="264">
        <f t="shared" si="12"/>
        <v>5902450</v>
      </c>
      <c r="P36" s="265">
        <f t="shared" si="9"/>
        <v>26781370</v>
      </c>
      <c r="Q36" s="268">
        <f>SUM(Q37:Q43)</f>
        <v>26819510</v>
      </c>
    </row>
    <row r="37" spans="3:17" ht="14.25" customHeight="1">
      <c r="C37" s="133"/>
      <c r="D37" s="142"/>
      <c r="E37" s="143" t="s">
        <v>72</v>
      </c>
      <c r="F37" s="144"/>
      <c r="G37" s="137">
        <v>0</v>
      </c>
      <c r="H37" s="137">
        <v>0</v>
      </c>
      <c r="I37" s="145">
        <f t="shared" si="11"/>
        <v>0</v>
      </c>
      <c r="J37" s="146"/>
      <c r="K37" s="287">
        <v>450740</v>
      </c>
      <c r="L37" s="284">
        <v>1799690</v>
      </c>
      <c r="M37" s="284">
        <v>8103200</v>
      </c>
      <c r="N37" s="284">
        <v>6196400</v>
      </c>
      <c r="O37" s="284">
        <v>4832230</v>
      </c>
      <c r="P37" s="265">
        <f t="shared" si="9"/>
        <v>21382260</v>
      </c>
      <c r="Q37" s="147">
        <f aca="true" t="shared" si="13" ref="Q37:Q43">I37+P37</f>
        <v>21382260</v>
      </c>
    </row>
    <row r="38" spans="3:17" ht="14.25" customHeight="1">
      <c r="C38" s="133"/>
      <c r="D38" s="148"/>
      <c r="E38" s="143" t="s">
        <v>32</v>
      </c>
      <c r="F38" s="144"/>
      <c r="G38" s="137">
        <v>0</v>
      </c>
      <c r="H38" s="137">
        <v>0</v>
      </c>
      <c r="I38" s="145">
        <f t="shared" si="11"/>
        <v>0</v>
      </c>
      <c r="J38" s="146"/>
      <c r="K38" s="287">
        <v>377830</v>
      </c>
      <c r="L38" s="284">
        <v>585770</v>
      </c>
      <c r="M38" s="284">
        <v>501000</v>
      </c>
      <c r="N38" s="284">
        <v>228200</v>
      </c>
      <c r="O38" s="284">
        <v>279310</v>
      </c>
      <c r="P38" s="145">
        <f aca="true" t="shared" si="14" ref="P38:P43">SUM(K38:O38)</f>
        <v>1972110</v>
      </c>
      <c r="Q38" s="147">
        <f t="shared" si="13"/>
        <v>1972110</v>
      </c>
    </row>
    <row r="39" spans="3:17" ht="14.25" customHeight="1">
      <c r="C39" s="133"/>
      <c r="D39" s="142"/>
      <c r="E39" s="143" t="s">
        <v>73</v>
      </c>
      <c r="F39" s="144"/>
      <c r="G39" s="137">
        <v>0</v>
      </c>
      <c r="H39" s="137">
        <v>0</v>
      </c>
      <c r="I39" s="145">
        <f t="shared" si="11"/>
        <v>0</v>
      </c>
      <c r="J39" s="146"/>
      <c r="K39" s="287">
        <v>0</v>
      </c>
      <c r="L39" s="284">
        <v>0</v>
      </c>
      <c r="M39" s="284">
        <v>0</v>
      </c>
      <c r="N39" s="284">
        <v>93870</v>
      </c>
      <c r="O39" s="284">
        <v>164300</v>
      </c>
      <c r="P39" s="145">
        <f t="shared" si="14"/>
        <v>258170</v>
      </c>
      <c r="Q39" s="147">
        <f>I39+P39</f>
        <v>258170</v>
      </c>
    </row>
    <row r="40" spans="3:17" ht="14.25" customHeight="1">
      <c r="C40" s="133"/>
      <c r="D40" s="142"/>
      <c r="E40" s="344" t="s">
        <v>68</v>
      </c>
      <c r="F40" s="345"/>
      <c r="G40" s="137">
        <v>0</v>
      </c>
      <c r="H40" s="137">
        <v>0</v>
      </c>
      <c r="I40" s="145">
        <f t="shared" si="11"/>
        <v>0</v>
      </c>
      <c r="J40" s="146"/>
      <c r="K40" s="287">
        <v>0</v>
      </c>
      <c r="L40" s="284">
        <v>71300</v>
      </c>
      <c r="M40" s="284">
        <v>336660</v>
      </c>
      <c r="N40" s="284">
        <v>147870</v>
      </c>
      <c r="O40" s="284">
        <v>341310</v>
      </c>
      <c r="P40" s="145">
        <f t="shared" si="14"/>
        <v>897140</v>
      </c>
      <c r="Q40" s="147">
        <f t="shared" si="13"/>
        <v>897140</v>
      </c>
    </row>
    <row r="41" spans="3:17" ht="14.25" customHeight="1">
      <c r="C41" s="133"/>
      <c r="D41" s="142"/>
      <c r="E41" s="143" t="s">
        <v>74</v>
      </c>
      <c r="F41" s="144"/>
      <c r="G41" s="284">
        <v>8090</v>
      </c>
      <c r="H41" s="138">
        <v>30050</v>
      </c>
      <c r="I41" s="145">
        <f t="shared" si="11"/>
        <v>38140</v>
      </c>
      <c r="J41" s="149">
        <v>0</v>
      </c>
      <c r="K41" s="287">
        <v>193930</v>
      </c>
      <c r="L41" s="284">
        <v>375390</v>
      </c>
      <c r="M41" s="284">
        <v>981360</v>
      </c>
      <c r="N41" s="284">
        <v>411550</v>
      </c>
      <c r="O41" s="284">
        <v>271500</v>
      </c>
      <c r="P41" s="145">
        <f t="shared" si="14"/>
        <v>2233730</v>
      </c>
      <c r="Q41" s="147">
        <f>I41+P41</f>
        <v>2271870</v>
      </c>
    </row>
    <row r="42" spans="3:17" ht="14.25" customHeight="1">
      <c r="C42" s="133"/>
      <c r="D42" s="148"/>
      <c r="E42" s="344" t="s">
        <v>69</v>
      </c>
      <c r="F42" s="345"/>
      <c r="G42" s="137">
        <v>0</v>
      </c>
      <c r="H42" s="138">
        <v>0</v>
      </c>
      <c r="I42" s="145">
        <f t="shared" si="11"/>
        <v>0</v>
      </c>
      <c r="J42" s="149">
        <v>0</v>
      </c>
      <c r="K42" s="287">
        <v>0</v>
      </c>
      <c r="L42" s="284">
        <v>13800</v>
      </c>
      <c r="M42" s="284">
        <v>0</v>
      </c>
      <c r="N42" s="284">
        <v>10360</v>
      </c>
      <c r="O42" s="284">
        <v>13800</v>
      </c>
      <c r="P42" s="145">
        <f t="shared" si="14"/>
        <v>37960</v>
      </c>
      <c r="Q42" s="147">
        <f t="shared" si="13"/>
        <v>37960</v>
      </c>
    </row>
    <row r="43" spans="3:17" ht="14.25" customHeight="1">
      <c r="C43" s="163"/>
      <c r="D43" s="167"/>
      <c r="E43" s="358" t="s">
        <v>70</v>
      </c>
      <c r="F43" s="359"/>
      <c r="G43" s="137">
        <v>0</v>
      </c>
      <c r="H43" s="137">
        <v>0</v>
      </c>
      <c r="I43" s="145">
        <f t="shared" si="11"/>
        <v>0</v>
      </c>
      <c r="J43" s="155">
        <v>0</v>
      </c>
      <c r="K43" s="288">
        <v>0</v>
      </c>
      <c r="L43" s="286">
        <v>0</v>
      </c>
      <c r="M43" s="286">
        <v>0</v>
      </c>
      <c r="N43" s="286">
        <v>0</v>
      </c>
      <c r="O43" s="286">
        <v>0</v>
      </c>
      <c r="P43" s="154">
        <f t="shared" si="14"/>
        <v>0</v>
      </c>
      <c r="Q43" s="156">
        <f t="shared" si="13"/>
        <v>0</v>
      </c>
    </row>
    <row r="44" spans="3:17" ht="14.25" customHeight="1" thickBot="1">
      <c r="C44" s="168"/>
      <c r="D44" s="169" t="s">
        <v>64</v>
      </c>
      <c r="E44" s="169"/>
      <c r="F44" s="169"/>
      <c r="G44" s="170">
        <f aca="true" t="shared" si="15" ref="G44:N44">G28+G36</f>
        <v>16474</v>
      </c>
      <c r="H44" s="171">
        <f t="shared" si="15"/>
        <v>64380</v>
      </c>
      <c r="I44" s="172">
        <f>I28+I36</f>
        <v>80854</v>
      </c>
      <c r="J44" s="173">
        <f t="shared" si="15"/>
        <v>0</v>
      </c>
      <c r="K44" s="174">
        <f t="shared" si="15"/>
        <v>3991888</v>
      </c>
      <c r="L44" s="171">
        <f t="shared" si="15"/>
        <v>8733957</v>
      </c>
      <c r="M44" s="171">
        <f t="shared" si="15"/>
        <v>25020757</v>
      </c>
      <c r="N44" s="171">
        <f t="shared" si="15"/>
        <v>18259114</v>
      </c>
      <c r="O44" s="171">
        <f>O28+O36</f>
        <v>16780569</v>
      </c>
      <c r="P44" s="172">
        <f>P28+P36</f>
        <v>72786285</v>
      </c>
      <c r="Q44" s="175">
        <f>Q28+Q36</f>
        <v>72867139</v>
      </c>
    </row>
  </sheetData>
  <sheetProtection/>
  <mergeCells count="16"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  <mergeCell ref="E15:F15"/>
    <mergeCell ref="E23:F23"/>
    <mergeCell ref="E32:F32"/>
    <mergeCell ref="E40:F40"/>
    <mergeCell ref="G8:I8"/>
    <mergeCell ref="J8:P8"/>
  </mergeCells>
  <printOptions horizontalCentered="1"/>
  <pageMargins left="0.5905511811023623" right="0.2" top="0.3937007874015748" bottom="0.2" header="0.43" footer="0.2"/>
  <pageSetup horizontalDpi="600" verticalDpi="600" orientation="landscape" paperSize="9" scale="89" r:id="rId2"/>
  <ignoredErrors>
    <ignoredError sqref="P41:P43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SheetLayoutView="100" zoomScalePageLayoutView="0" workbookViewId="0" topLeftCell="A1">
      <pane xSplit="20040" topLeftCell="V1" activePane="topLeft" state="split"/>
      <selection pane="topLeft" activeCell="H43" sqref="H43"/>
      <selection pane="topRight" activeCell="V39" sqref="V39"/>
    </sheetView>
  </sheetViews>
  <sheetFormatPr defaultColWidth="8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79</v>
      </c>
      <c r="L1" s="53"/>
    </row>
    <row r="2" spans="1:12" s="2" customFormat="1" ht="9.75" customHeight="1">
      <c r="A2" s="1"/>
      <c r="L2" s="53"/>
    </row>
    <row r="3" spans="1:12" s="2" customFormat="1" ht="24" customHeight="1">
      <c r="A3" s="362" t="s">
        <v>16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spans="1:12" s="2" customFormat="1" ht="24" customHeight="1">
      <c r="A4" s="362" t="str">
        <f>'様式１'!A5</f>
        <v>平成２８年９月月報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56"/>
    </row>
    <row r="6" spans="1:12" s="2" customFormat="1" ht="17.25">
      <c r="A6" s="14" t="s">
        <v>0</v>
      </c>
      <c r="I6" s="108"/>
      <c r="J6" s="11"/>
      <c r="K6" s="53"/>
      <c r="L6" s="3"/>
    </row>
    <row r="7" spans="2:12" s="2" customFormat="1" ht="17.25">
      <c r="B7" s="16" t="s">
        <v>80</v>
      </c>
      <c r="I7" s="77"/>
      <c r="J7" s="11"/>
      <c r="K7" s="53"/>
      <c r="L7" s="3"/>
    </row>
    <row r="8" spans="3:12" ht="15" customHeight="1" thickBot="1">
      <c r="C8" s="11" t="s">
        <v>113</v>
      </c>
      <c r="D8" s="100"/>
      <c r="E8" s="26"/>
      <c r="F8" s="26"/>
      <c r="G8" s="26"/>
      <c r="H8" s="26"/>
      <c r="I8" s="26"/>
      <c r="J8" s="26"/>
      <c r="L8" s="99"/>
    </row>
    <row r="9" spans="3:12" s="15" customFormat="1" ht="18.75" customHeight="1">
      <c r="C9" s="26"/>
      <c r="D9" s="17"/>
      <c r="E9" s="18"/>
      <c r="F9" s="18"/>
      <c r="G9" s="101" t="s">
        <v>33</v>
      </c>
      <c r="H9" s="101" t="s">
        <v>34</v>
      </c>
      <c r="I9" s="101" t="s">
        <v>2</v>
      </c>
      <c r="J9" s="102"/>
      <c r="L9" s="26"/>
    </row>
    <row r="10" spans="3:12" s="15" customFormat="1" ht="17.25" customHeight="1">
      <c r="C10" s="26"/>
      <c r="D10" s="45" t="s">
        <v>35</v>
      </c>
      <c r="E10" s="46"/>
      <c r="F10" s="46"/>
      <c r="G10" s="109">
        <v>106</v>
      </c>
      <c r="H10" s="109">
        <v>161</v>
      </c>
      <c r="I10" s="365">
        <f>SUM(G10:H10)</f>
        <v>267</v>
      </c>
      <c r="J10" s="366"/>
      <c r="K10" s="26"/>
      <c r="L10" s="26"/>
    </row>
    <row r="11" spans="3:12" s="15" customFormat="1" ht="17.25" customHeight="1" thickBot="1">
      <c r="C11" s="26"/>
      <c r="D11" s="49" t="s">
        <v>81</v>
      </c>
      <c r="E11" s="50"/>
      <c r="F11" s="50"/>
      <c r="G11" s="110">
        <v>956252</v>
      </c>
      <c r="H11" s="110">
        <v>2276293</v>
      </c>
      <c r="I11" s="363">
        <f>SUM(G11:H11)</f>
        <v>3232545</v>
      </c>
      <c r="J11" s="364"/>
      <c r="K11" s="26"/>
      <c r="L11" s="26"/>
    </row>
    <row r="12" spans="2:12" s="15" customFormat="1" ht="17.25" customHeight="1">
      <c r="B12" s="7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2" s="15" customFormat="1" ht="15.75" customHeight="1" thickBot="1">
      <c r="B13" s="26"/>
      <c r="C13" s="11" t="s">
        <v>114</v>
      </c>
      <c r="D13" s="100"/>
      <c r="E13" s="26"/>
      <c r="F13" s="26"/>
      <c r="G13" s="26"/>
      <c r="H13" s="26"/>
      <c r="I13" s="26"/>
      <c r="J13" s="26"/>
      <c r="K13" s="26"/>
      <c r="L13" s="26"/>
    </row>
    <row r="14" spans="2:12" s="15" customFormat="1" ht="15.75" customHeight="1">
      <c r="B14" s="26"/>
      <c r="C14" s="26"/>
      <c r="D14" s="17"/>
      <c r="E14" s="18"/>
      <c r="F14" s="18"/>
      <c r="G14" s="101" t="s">
        <v>33</v>
      </c>
      <c r="H14" s="101" t="s">
        <v>34</v>
      </c>
      <c r="I14" s="101" t="s">
        <v>2</v>
      </c>
      <c r="J14" s="102"/>
      <c r="K14" s="26"/>
      <c r="L14" s="26"/>
    </row>
    <row r="15" spans="2:12" s="15" customFormat="1" ht="15.75" customHeight="1">
      <c r="B15" s="26"/>
      <c r="C15" s="26"/>
      <c r="D15" s="45" t="s">
        <v>35</v>
      </c>
      <c r="E15" s="46"/>
      <c r="F15" s="46"/>
      <c r="G15" s="109">
        <v>356</v>
      </c>
      <c r="H15" s="109">
        <v>462</v>
      </c>
      <c r="I15" s="365">
        <f>SUM(G15:H15)</f>
        <v>818</v>
      </c>
      <c r="J15" s="366"/>
      <c r="K15" s="26"/>
      <c r="L15" s="26"/>
    </row>
    <row r="16" spans="2:12" s="15" customFormat="1" ht="15.75" customHeight="1" thickBot="1">
      <c r="B16" s="26"/>
      <c r="C16" s="26"/>
      <c r="D16" s="49" t="s">
        <v>81</v>
      </c>
      <c r="E16" s="50"/>
      <c r="F16" s="50"/>
      <c r="G16" s="110">
        <v>3656864</v>
      </c>
      <c r="H16" s="110">
        <v>7231014</v>
      </c>
      <c r="I16" s="363">
        <f>SUM(G16:H16)</f>
        <v>10887878</v>
      </c>
      <c r="J16" s="364"/>
      <c r="K16" s="26"/>
      <c r="L16" s="26"/>
    </row>
    <row r="17" spans="2:12" s="15" customFormat="1" ht="15.7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s="15" customFormat="1" ht="15.75" customHeight="1" thickBot="1">
      <c r="B18" s="26"/>
      <c r="C18" s="11" t="s">
        <v>115</v>
      </c>
      <c r="D18" s="100"/>
      <c r="E18" s="26"/>
      <c r="F18" s="26"/>
      <c r="G18" s="26"/>
      <c r="H18" s="26"/>
      <c r="I18" s="26"/>
      <c r="J18" s="26"/>
      <c r="K18" s="26"/>
      <c r="L18" s="26"/>
    </row>
    <row r="19" spans="2:12" s="15" customFormat="1" ht="15.75" customHeight="1">
      <c r="B19" s="26"/>
      <c r="C19" s="26"/>
      <c r="D19" s="17"/>
      <c r="E19" s="18"/>
      <c r="F19" s="18"/>
      <c r="G19" s="101" t="s">
        <v>33</v>
      </c>
      <c r="H19" s="101" t="s">
        <v>34</v>
      </c>
      <c r="I19" s="101" t="s">
        <v>2</v>
      </c>
      <c r="J19" s="102"/>
      <c r="K19" s="26"/>
      <c r="L19" s="26"/>
    </row>
    <row r="20" spans="2:12" s="15" customFormat="1" ht="15.75" customHeight="1">
      <c r="B20" s="26"/>
      <c r="C20" s="26"/>
      <c r="D20" s="45" t="s">
        <v>35</v>
      </c>
      <c r="E20" s="104"/>
      <c r="F20" s="46"/>
      <c r="G20" s="109">
        <v>104</v>
      </c>
      <c r="H20" s="109">
        <v>735</v>
      </c>
      <c r="I20" s="365">
        <f>SUM(G20:H20)</f>
        <v>839</v>
      </c>
      <c r="J20" s="366"/>
      <c r="K20" s="26"/>
      <c r="L20" s="26"/>
    </row>
    <row r="21" spans="2:12" s="15" customFormat="1" ht="15.75" customHeight="1" thickBot="1">
      <c r="B21" s="26"/>
      <c r="C21" s="26"/>
      <c r="D21" s="49" t="s">
        <v>81</v>
      </c>
      <c r="E21" s="50"/>
      <c r="F21" s="50"/>
      <c r="G21" s="110">
        <v>604255</v>
      </c>
      <c r="H21" s="110">
        <v>4098528</v>
      </c>
      <c r="I21" s="363">
        <f>SUM(G21:H21)</f>
        <v>4702783</v>
      </c>
      <c r="J21" s="364"/>
      <c r="K21" s="26"/>
      <c r="L21" s="26"/>
    </row>
    <row r="22" spans="2:12" s="15" customFormat="1" ht="15.7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2:12" s="15" customFormat="1" ht="15.75" customHeight="1" thickBot="1">
      <c r="B23" s="26"/>
      <c r="C23" s="11" t="s">
        <v>116</v>
      </c>
      <c r="D23" s="100"/>
      <c r="E23" s="26"/>
      <c r="F23" s="26"/>
      <c r="G23" s="26"/>
      <c r="H23" s="26"/>
      <c r="I23" s="26"/>
      <c r="J23" s="26"/>
      <c r="K23" s="26"/>
      <c r="L23" s="26"/>
    </row>
    <row r="24" spans="2:12" s="15" customFormat="1" ht="15.75" customHeight="1">
      <c r="B24" s="26"/>
      <c r="C24" s="26"/>
      <c r="D24" s="17"/>
      <c r="E24" s="18"/>
      <c r="F24" s="18"/>
      <c r="G24" s="101" t="s">
        <v>33</v>
      </c>
      <c r="H24" s="101" t="s">
        <v>89</v>
      </c>
      <c r="I24" s="101" t="s">
        <v>2</v>
      </c>
      <c r="J24" s="102"/>
      <c r="K24" s="26"/>
      <c r="L24" s="26"/>
    </row>
    <row r="25" spans="2:12" s="15" customFormat="1" ht="15.75" customHeight="1">
      <c r="B25" s="26"/>
      <c r="C25" s="26"/>
      <c r="D25" s="105" t="s">
        <v>35</v>
      </c>
      <c r="E25" s="104"/>
      <c r="F25" s="104"/>
      <c r="G25" s="109">
        <v>132</v>
      </c>
      <c r="H25" s="109">
        <v>2611</v>
      </c>
      <c r="I25" s="365">
        <f>SUM(G25:H25)</f>
        <v>2743</v>
      </c>
      <c r="J25" s="366"/>
      <c r="K25" s="26"/>
      <c r="L25" s="26"/>
    </row>
    <row r="26" spans="2:12" s="15" customFormat="1" ht="15.75" customHeight="1" thickBot="1">
      <c r="B26" s="26"/>
      <c r="C26" s="26"/>
      <c r="D26" s="49" t="s">
        <v>81</v>
      </c>
      <c r="E26" s="50"/>
      <c r="F26" s="50"/>
      <c r="G26" s="111">
        <v>1254405</v>
      </c>
      <c r="H26" s="111">
        <v>31101102</v>
      </c>
      <c r="I26" s="363">
        <f>SUM(G26:H26)</f>
        <v>32355507</v>
      </c>
      <c r="J26" s="364"/>
      <c r="K26" s="26"/>
      <c r="L26" s="26"/>
    </row>
    <row r="27" spans="2:12" s="15" customFormat="1" ht="15.7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2:12" s="15" customFormat="1" ht="15.75" customHeight="1" thickBot="1">
      <c r="B28" s="26"/>
      <c r="C28" s="11" t="s">
        <v>117</v>
      </c>
      <c r="D28" s="26"/>
      <c r="E28" s="26"/>
      <c r="F28" s="26"/>
      <c r="G28" s="26"/>
      <c r="H28" s="26"/>
      <c r="I28" s="26"/>
      <c r="J28" s="26"/>
      <c r="K28" s="26"/>
      <c r="L28" s="26"/>
    </row>
    <row r="29" spans="2:12" s="15" customFormat="1" ht="15.75" customHeight="1">
      <c r="B29" s="26"/>
      <c r="C29" s="26"/>
      <c r="D29" s="17"/>
      <c r="E29" s="18"/>
      <c r="F29" s="18"/>
      <c r="G29" s="106" t="s">
        <v>33</v>
      </c>
      <c r="H29" s="101" t="s">
        <v>34</v>
      </c>
      <c r="I29" s="101" t="s">
        <v>2</v>
      </c>
      <c r="J29" s="102"/>
      <c r="K29" s="26"/>
      <c r="L29" s="26"/>
    </row>
    <row r="30" spans="2:12" s="15" customFormat="1" ht="15.75" customHeight="1">
      <c r="B30" s="26"/>
      <c r="C30" s="26"/>
      <c r="D30" s="45" t="s">
        <v>35</v>
      </c>
      <c r="E30" s="46"/>
      <c r="F30" s="46"/>
      <c r="G30" s="109">
        <v>0</v>
      </c>
      <c r="H30" s="109">
        <v>496</v>
      </c>
      <c r="I30" s="365">
        <f>SUM(G30:H30)</f>
        <v>496</v>
      </c>
      <c r="J30" s="366"/>
      <c r="K30" s="26"/>
      <c r="L30" s="26"/>
    </row>
    <row r="31" spans="2:12" s="15" customFormat="1" ht="15.75" customHeight="1" thickBot="1">
      <c r="B31" s="26"/>
      <c r="C31" s="26"/>
      <c r="D31" s="49" t="s">
        <v>81</v>
      </c>
      <c r="E31" s="50"/>
      <c r="F31" s="50"/>
      <c r="G31" s="110">
        <v>0</v>
      </c>
      <c r="H31" s="110">
        <v>5010710</v>
      </c>
      <c r="I31" s="363">
        <f>SUM(G31:H31)</f>
        <v>5010710</v>
      </c>
      <c r="J31" s="364"/>
      <c r="K31" s="26"/>
      <c r="L31" s="26"/>
    </row>
    <row r="32" spans="2:12" s="15" customFormat="1" ht="15.75" customHeight="1">
      <c r="B32" s="26"/>
      <c r="C32" s="26"/>
      <c r="D32" s="26"/>
      <c r="E32" s="26"/>
      <c r="F32" s="26"/>
      <c r="G32" s="107"/>
      <c r="H32" s="26"/>
      <c r="I32" s="26"/>
      <c r="J32" s="26"/>
      <c r="K32" s="26"/>
      <c r="L32" s="26"/>
    </row>
    <row r="33" spans="2:12" s="15" customFormat="1" ht="15.75" customHeight="1" thickBot="1">
      <c r="B33" s="26"/>
      <c r="C33" s="11" t="s">
        <v>118</v>
      </c>
      <c r="D33" s="26"/>
      <c r="E33" s="26"/>
      <c r="F33" s="26"/>
      <c r="G33" s="103"/>
      <c r="H33" s="26"/>
      <c r="I33" s="26"/>
      <c r="J33" s="26"/>
      <c r="K33" s="26"/>
      <c r="L33" s="26"/>
    </row>
    <row r="34" spans="2:12" s="15" customFormat="1" ht="15.75" customHeight="1">
      <c r="B34" s="26"/>
      <c r="C34" s="26"/>
      <c r="D34" s="17"/>
      <c r="E34" s="18"/>
      <c r="F34" s="18"/>
      <c r="G34" s="106" t="s">
        <v>33</v>
      </c>
      <c r="H34" s="101" t="s">
        <v>89</v>
      </c>
      <c r="I34" s="101" t="s">
        <v>2</v>
      </c>
      <c r="J34" s="102"/>
      <c r="K34" s="26"/>
      <c r="L34" s="26"/>
    </row>
    <row r="35" spans="2:12" s="15" customFormat="1" ht="15.75" customHeight="1">
      <c r="B35" s="26"/>
      <c r="C35" s="26"/>
      <c r="D35" s="45" t="s">
        <v>35</v>
      </c>
      <c r="E35" s="104"/>
      <c r="F35" s="46"/>
      <c r="G35" s="109">
        <f>G10+G15+G20+G25+G30</f>
        <v>698</v>
      </c>
      <c r="H35" s="109">
        <f>H10+H15+H20+H25+H30</f>
        <v>4465</v>
      </c>
      <c r="I35" s="365">
        <f>SUM(G35:H35)</f>
        <v>5163</v>
      </c>
      <c r="J35" s="366"/>
      <c r="K35" s="26"/>
      <c r="L35" s="26"/>
    </row>
    <row r="36" spans="2:12" s="15" customFormat="1" ht="15.75" customHeight="1" thickBot="1">
      <c r="B36" s="26"/>
      <c r="C36" s="26"/>
      <c r="D36" s="49" t="s">
        <v>81</v>
      </c>
      <c r="E36" s="50"/>
      <c r="F36" s="50"/>
      <c r="G36" s="109">
        <f>G11+G16+G21+G26+G31</f>
        <v>6471776</v>
      </c>
      <c r="H36" s="176">
        <f>H11+H16+H21+H26+H31</f>
        <v>49717647</v>
      </c>
      <c r="I36" s="367">
        <f>SUM(G36:H36)</f>
        <v>56189423</v>
      </c>
      <c r="J36" s="368"/>
      <c r="K36" s="26"/>
      <c r="L36" s="26"/>
    </row>
    <row r="37" spans="2:12" s="15" customFormat="1" ht="15.75" customHeight="1">
      <c r="B37" s="26"/>
      <c r="C37" s="26"/>
      <c r="D37" s="26"/>
      <c r="E37" s="26"/>
      <c r="F37" s="26"/>
      <c r="G37" s="107"/>
      <c r="H37" s="26"/>
      <c r="I37" s="26"/>
      <c r="J37" s="26"/>
      <c r="K37" s="26"/>
      <c r="L37" s="26"/>
    </row>
    <row r="38" spans="2:12" s="15" customFormat="1" ht="17.25" customHeight="1">
      <c r="B38" s="16" t="s">
        <v>90</v>
      </c>
      <c r="C38" s="100"/>
      <c r="D38" s="26"/>
      <c r="E38" s="26"/>
      <c r="F38" s="26"/>
      <c r="G38" s="26"/>
      <c r="H38" s="26"/>
      <c r="I38" s="26"/>
      <c r="J38" s="26"/>
      <c r="K38" s="26"/>
      <c r="L38" s="26"/>
    </row>
    <row r="39" spans="2:12" s="15" customFormat="1" ht="17.25" customHeight="1">
      <c r="B39" s="7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s="15" customFormat="1" ht="15.75" customHeight="1" thickBot="1">
      <c r="B40" s="26"/>
      <c r="C40" s="11" t="s">
        <v>83</v>
      </c>
      <c r="D40" s="100"/>
      <c r="E40" s="26"/>
      <c r="F40" s="26"/>
      <c r="G40" s="26"/>
      <c r="H40" s="26"/>
      <c r="I40" s="26"/>
      <c r="J40" s="26"/>
      <c r="K40" s="26"/>
      <c r="L40" s="26"/>
    </row>
    <row r="41" spans="2:9" s="15" customFormat="1" ht="15.75" customHeight="1">
      <c r="B41" s="26"/>
      <c r="C41" s="26"/>
      <c r="D41" s="17" t="s">
        <v>35</v>
      </c>
      <c r="E41" s="18"/>
      <c r="F41" s="18"/>
      <c r="G41" s="95">
        <v>1</v>
      </c>
      <c r="H41" s="26"/>
      <c r="I41" s="26"/>
    </row>
    <row r="42" spans="2:9" s="15" customFormat="1" ht="15.75" customHeight="1" thickBot="1">
      <c r="B42" s="26"/>
      <c r="C42" s="26"/>
      <c r="D42" s="49" t="s">
        <v>81</v>
      </c>
      <c r="E42" s="50"/>
      <c r="F42" s="50"/>
      <c r="G42" s="112">
        <v>15887</v>
      </c>
      <c r="H42" s="26"/>
      <c r="I42" s="26"/>
    </row>
    <row r="43" spans="2:12" s="15" customFormat="1" ht="15.7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2" s="15" customFormat="1" ht="15.75" customHeight="1" thickBot="1">
      <c r="B44" s="26"/>
      <c r="C44" s="11" t="s">
        <v>84</v>
      </c>
      <c r="D44" s="100"/>
      <c r="E44" s="26"/>
      <c r="F44" s="26"/>
      <c r="G44" s="26"/>
      <c r="H44" s="26"/>
      <c r="I44" s="26"/>
      <c r="J44" s="26"/>
      <c r="K44" s="26"/>
      <c r="L44" s="26"/>
    </row>
    <row r="45" spans="2:9" s="15" customFormat="1" ht="15.75" customHeight="1">
      <c r="B45" s="26"/>
      <c r="C45" s="26"/>
      <c r="D45" s="17" t="s">
        <v>35</v>
      </c>
      <c r="E45" s="18"/>
      <c r="F45" s="18"/>
      <c r="G45" s="95">
        <v>2</v>
      </c>
      <c r="H45" s="26"/>
      <c r="I45" s="26"/>
    </row>
    <row r="46" spans="2:9" s="15" customFormat="1" ht="15.75" customHeight="1" thickBot="1">
      <c r="B46" s="26"/>
      <c r="C46" s="26"/>
      <c r="D46" s="49" t="s">
        <v>81</v>
      </c>
      <c r="E46" s="50"/>
      <c r="F46" s="50"/>
      <c r="G46" s="112">
        <v>39228</v>
      </c>
      <c r="H46" s="26"/>
      <c r="I46" s="26"/>
    </row>
    <row r="47" spans="2:9" s="15" customFormat="1" ht="15.75" customHeight="1">
      <c r="B47" s="26"/>
      <c r="C47" s="26"/>
      <c r="D47" s="26"/>
      <c r="E47" s="26"/>
      <c r="F47" s="26"/>
      <c r="G47" s="26"/>
      <c r="H47" s="26"/>
      <c r="I47" s="26"/>
    </row>
    <row r="48" spans="2:9" s="15" customFormat="1" ht="15.75" customHeight="1" thickBot="1">
      <c r="B48" s="26"/>
      <c r="C48" s="11" t="s">
        <v>85</v>
      </c>
      <c r="D48" s="100"/>
      <c r="E48" s="26"/>
      <c r="F48" s="26"/>
      <c r="G48" s="26"/>
      <c r="H48" s="26"/>
      <c r="I48" s="26"/>
    </row>
    <row r="49" spans="2:9" s="15" customFormat="1" ht="15.75" customHeight="1">
      <c r="B49" s="26"/>
      <c r="C49" s="26"/>
      <c r="D49" s="17" t="s">
        <v>35</v>
      </c>
      <c r="E49" s="18"/>
      <c r="F49" s="18"/>
      <c r="G49" s="95">
        <v>13</v>
      </c>
      <c r="H49" s="26"/>
      <c r="I49" s="26"/>
    </row>
    <row r="50" spans="2:9" s="15" customFormat="1" ht="15.75" customHeight="1" thickBot="1">
      <c r="B50" s="26"/>
      <c r="C50" s="26"/>
      <c r="D50" s="49" t="s">
        <v>81</v>
      </c>
      <c r="E50" s="50"/>
      <c r="F50" s="50"/>
      <c r="G50" s="112">
        <v>410362</v>
      </c>
      <c r="H50" s="26"/>
      <c r="I50" s="26"/>
    </row>
    <row r="51" spans="2:9" s="15" customFormat="1" ht="15.75" customHeight="1">
      <c r="B51" s="26"/>
      <c r="C51" s="26"/>
      <c r="D51" s="26"/>
      <c r="E51" s="26"/>
      <c r="F51" s="26"/>
      <c r="G51" s="26"/>
      <c r="H51" s="26"/>
      <c r="I51" s="26"/>
    </row>
    <row r="52" spans="2:9" s="15" customFormat="1" ht="15.75" customHeight="1" thickBot="1">
      <c r="B52" s="26"/>
      <c r="C52" s="11" t="s">
        <v>86</v>
      </c>
      <c r="D52" s="26"/>
      <c r="E52" s="26"/>
      <c r="F52" s="26"/>
      <c r="G52" s="26"/>
      <c r="H52" s="26"/>
      <c r="I52" s="26"/>
    </row>
    <row r="53" spans="2:9" s="15" customFormat="1" ht="15.75" customHeight="1">
      <c r="B53" s="26"/>
      <c r="C53" s="26"/>
      <c r="D53" s="17" t="s">
        <v>35</v>
      </c>
      <c r="E53" s="18"/>
      <c r="F53" s="18"/>
      <c r="G53" s="95">
        <v>25</v>
      </c>
      <c r="H53" s="26"/>
      <c r="I53" s="26"/>
    </row>
    <row r="54" spans="2:9" s="15" customFormat="1" ht="15.75" customHeight="1" thickBot="1">
      <c r="B54" s="26"/>
      <c r="C54" s="26"/>
      <c r="D54" s="49" t="s">
        <v>81</v>
      </c>
      <c r="E54" s="50"/>
      <c r="F54" s="50"/>
      <c r="G54" s="112">
        <v>616057</v>
      </c>
      <c r="H54" s="26"/>
      <c r="I54" s="26"/>
    </row>
    <row r="55" spans="2:9" s="15" customFormat="1" ht="15.75" customHeight="1">
      <c r="B55" s="26"/>
      <c r="C55" s="26"/>
      <c r="D55" s="26"/>
      <c r="E55" s="26"/>
      <c r="F55" s="26"/>
      <c r="G55" s="107"/>
      <c r="H55" s="26"/>
      <c r="I55" s="26"/>
    </row>
    <row r="56" spans="2:9" s="15" customFormat="1" ht="15.75" customHeight="1" thickBot="1">
      <c r="B56" s="26"/>
      <c r="C56" s="11" t="s">
        <v>82</v>
      </c>
      <c r="D56" s="26"/>
      <c r="E56" s="26"/>
      <c r="F56" s="26"/>
      <c r="G56" s="103"/>
      <c r="H56" s="26"/>
      <c r="I56" s="26"/>
    </row>
    <row r="57" spans="2:9" s="15" customFormat="1" ht="15.75" customHeight="1">
      <c r="B57" s="26"/>
      <c r="C57" s="26"/>
      <c r="D57" s="17" t="s">
        <v>35</v>
      </c>
      <c r="E57" s="18"/>
      <c r="F57" s="18"/>
      <c r="G57" s="95">
        <f>G41+G45+G49+G53</f>
        <v>41</v>
      </c>
      <c r="H57" s="26"/>
      <c r="I57" s="26"/>
    </row>
    <row r="58" spans="2:9" s="15" customFormat="1" ht="15.75" customHeight="1" thickBot="1">
      <c r="B58" s="26"/>
      <c r="C58" s="26"/>
      <c r="D58" s="49" t="s">
        <v>81</v>
      </c>
      <c r="E58" s="50"/>
      <c r="F58" s="50"/>
      <c r="G58" s="112">
        <f>G42+G46+G50+G54</f>
        <v>1081534</v>
      </c>
      <c r="H58" s="26"/>
      <c r="I58" s="26"/>
    </row>
    <row r="59" spans="2:9" s="15" customFormat="1" ht="15.75" customHeight="1">
      <c r="B59" s="26"/>
      <c r="C59" s="26"/>
      <c r="D59" s="26"/>
      <c r="E59" s="26"/>
      <c r="F59" s="26"/>
      <c r="G59" s="107"/>
      <c r="H59" s="26"/>
      <c r="I59" s="26"/>
    </row>
    <row r="60" ht="15.75" customHeight="1"/>
  </sheetData>
  <sheetProtection/>
  <mergeCells count="14">
    <mergeCell ref="I30:J30"/>
    <mergeCell ref="I31:J31"/>
    <mergeCell ref="I35:J35"/>
    <mergeCell ref="I36:J36"/>
    <mergeCell ref="I25:J25"/>
    <mergeCell ref="I26:J26"/>
    <mergeCell ref="A3:L3"/>
    <mergeCell ref="A4:L4"/>
    <mergeCell ref="I16:J16"/>
    <mergeCell ref="I15:J15"/>
    <mergeCell ref="I20:J20"/>
    <mergeCell ref="I21:J21"/>
    <mergeCell ref="I10:J10"/>
    <mergeCell ref="I11:J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厚生課</cp:lastModifiedBy>
  <cp:lastPrinted>2016-11-15T06:17:40Z</cp:lastPrinted>
  <dcterms:created xsi:type="dcterms:W3CDTF">2006-12-27T00:16:47Z</dcterms:created>
  <dcterms:modified xsi:type="dcterms:W3CDTF">2016-11-15T07:18:36Z</dcterms:modified>
  <cp:category/>
  <cp:version/>
  <cp:contentType/>
  <cp:contentStatus/>
</cp:coreProperties>
</file>